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rardulibarri/Desktop/"/>
    </mc:Choice>
  </mc:AlternateContent>
  <xr:revisionPtr revIDLastSave="0" documentId="8_{59627809-8726-9E49-B646-08E4CB8175DB}" xr6:coauthVersionLast="36" xr6:coauthVersionMax="36" xr10:uidLastSave="{00000000-0000-0000-0000-000000000000}"/>
  <bookViews>
    <workbookView xWindow="560" yWindow="1620" windowWidth="21700" windowHeight="14140" tabRatio="646" xr2:uid="{00000000-000D-0000-FFFF-FFFF00000000}"/>
  </bookViews>
  <sheets>
    <sheet name="Anopheles albimanus" sheetId="74" r:id="rId1"/>
    <sheet name="Aedes aegypti" sheetId="68" r:id="rId2"/>
  </sheets>
  <definedNames>
    <definedName name="_xlnm._FilterDatabase" localSheetId="1" hidden="1">'Aedes aegypti'!$C$25:$F$29</definedName>
    <definedName name="_xlnm._FilterDatabase" localSheetId="0" hidden="1">'Anopheles albimanus'!$C$25:$F$29</definedName>
  </definedNames>
  <calcPr calcId="181029"/>
</workbook>
</file>

<file path=xl/calcChain.xml><?xml version="1.0" encoding="utf-8"?>
<calcChain xmlns="http://schemas.openxmlformats.org/spreadsheetml/2006/main">
  <c r="E14" i="74" l="1"/>
  <c r="F14" i="74" s="1"/>
  <c r="K3" i="74" l="1"/>
  <c r="AB3" i="74" s="1"/>
  <c r="J7" i="74"/>
  <c r="AA7" i="74"/>
  <c r="AR7" i="74"/>
  <c r="BI7" i="74"/>
  <c r="BZ7" i="74"/>
  <c r="CQ7" i="74"/>
  <c r="DH7" i="74"/>
  <c r="DY7" i="74"/>
  <c r="EP7" i="74"/>
  <c r="FG7" i="74"/>
  <c r="FX7" i="74"/>
  <c r="GO7" i="74"/>
  <c r="HF7" i="74"/>
  <c r="HW7" i="74"/>
  <c r="IN7" i="74"/>
  <c r="JE7" i="74"/>
  <c r="JV7" i="74"/>
  <c r="KM7" i="74"/>
  <c r="LD7" i="74"/>
  <c r="J8" i="74"/>
  <c r="AA8" i="74"/>
  <c r="AR8" i="74"/>
  <c r="BI8" i="74"/>
  <c r="BZ8" i="74"/>
  <c r="CQ8" i="74"/>
  <c r="DH8" i="74"/>
  <c r="DY8" i="74"/>
  <c r="EP8" i="74"/>
  <c r="FG8" i="74"/>
  <c r="FX8" i="74"/>
  <c r="GO8" i="74"/>
  <c r="HF8" i="74"/>
  <c r="HW8" i="74"/>
  <c r="IN8" i="74"/>
  <c r="JE8" i="74"/>
  <c r="JV8" i="74"/>
  <c r="KM8" i="74"/>
  <c r="LD8" i="74"/>
  <c r="J9" i="74"/>
  <c r="AA9" i="74"/>
  <c r="AR9" i="74"/>
  <c r="BI9" i="74"/>
  <c r="BZ9" i="74"/>
  <c r="CQ9" i="74"/>
  <c r="DH9" i="74"/>
  <c r="DY9" i="74"/>
  <c r="EP9" i="74"/>
  <c r="FG9" i="74"/>
  <c r="FX9" i="74"/>
  <c r="GO9" i="74"/>
  <c r="HF9" i="74"/>
  <c r="HW9" i="74"/>
  <c r="IN9" i="74"/>
  <c r="JE9" i="74"/>
  <c r="JV9" i="74"/>
  <c r="KM9" i="74"/>
  <c r="LD9" i="74"/>
  <c r="J10" i="74"/>
  <c r="AA10" i="74"/>
  <c r="AR10" i="74"/>
  <c r="BI10" i="74"/>
  <c r="BZ10" i="74"/>
  <c r="CQ10" i="74"/>
  <c r="DH10" i="74"/>
  <c r="DY10" i="74"/>
  <c r="EP10" i="74"/>
  <c r="FG10" i="74"/>
  <c r="FX10" i="74"/>
  <c r="GO10" i="74"/>
  <c r="HF10" i="74"/>
  <c r="HW10" i="74"/>
  <c r="IN10" i="74"/>
  <c r="JE10" i="74"/>
  <c r="JV10" i="74"/>
  <c r="KM10" i="74"/>
  <c r="LD10" i="74"/>
  <c r="J11" i="74"/>
  <c r="AA11" i="74"/>
  <c r="AR11" i="74"/>
  <c r="BI11" i="74"/>
  <c r="BZ11" i="74"/>
  <c r="CQ11" i="74"/>
  <c r="DH11" i="74"/>
  <c r="DY11" i="74"/>
  <c r="EP11" i="74"/>
  <c r="FG11" i="74"/>
  <c r="FX11" i="74"/>
  <c r="GO11" i="74"/>
  <c r="HF11" i="74"/>
  <c r="HW11" i="74"/>
  <c r="IN11" i="74"/>
  <c r="JE11" i="74"/>
  <c r="JV11" i="74"/>
  <c r="KM11" i="74"/>
  <c r="LD11" i="74"/>
  <c r="J12" i="74"/>
  <c r="AA12" i="74"/>
  <c r="AR12" i="74"/>
  <c r="BI12" i="74"/>
  <c r="BZ12" i="74"/>
  <c r="CQ12" i="74"/>
  <c r="DH12" i="74"/>
  <c r="DY12" i="74"/>
  <c r="EP12" i="74"/>
  <c r="FG12" i="74"/>
  <c r="FX12" i="74"/>
  <c r="GO12" i="74"/>
  <c r="HF12" i="74"/>
  <c r="HW12" i="74"/>
  <c r="IN12" i="74"/>
  <c r="JE12" i="74"/>
  <c r="JV12" i="74"/>
  <c r="KM12" i="74"/>
  <c r="LD12" i="74"/>
  <c r="J13" i="74"/>
  <c r="AA13" i="74"/>
  <c r="AR13" i="74"/>
  <c r="BI13" i="74"/>
  <c r="BZ13" i="74"/>
  <c r="CQ13" i="74"/>
  <c r="DH13" i="74"/>
  <c r="DY13" i="74"/>
  <c r="EP13" i="74"/>
  <c r="FG13" i="74"/>
  <c r="FX13" i="74"/>
  <c r="GO13" i="74"/>
  <c r="HF13" i="74"/>
  <c r="HW13" i="74"/>
  <c r="IN13" i="74"/>
  <c r="JE13" i="74"/>
  <c r="JV13" i="74"/>
  <c r="KM13" i="74"/>
  <c r="LD13" i="74"/>
  <c r="J14" i="74"/>
  <c r="AA14" i="74"/>
  <c r="AR14" i="74"/>
  <c r="BI14" i="74"/>
  <c r="BZ14" i="74"/>
  <c r="CQ14" i="74"/>
  <c r="DH14" i="74"/>
  <c r="DY14" i="74"/>
  <c r="EP14" i="74"/>
  <c r="FG14" i="74"/>
  <c r="FX14" i="74"/>
  <c r="GO14" i="74"/>
  <c r="HF14" i="74"/>
  <c r="HW14" i="74"/>
  <c r="IN14" i="74"/>
  <c r="JE14" i="74"/>
  <c r="JV14" i="74"/>
  <c r="KM14" i="74"/>
  <c r="LD14" i="74"/>
  <c r="J15" i="74"/>
  <c r="AA15" i="74"/>
  <c r="AR15" i="74"/>
  <c r="BI15" i="74"/>
  <c r="BZ15" i="74"/>
  <c r="CQ15" i="74"/>
  <c r="DH15" i="74"/>
  <c r="DY15" i="74"/>
  <c r="EP15" i="74"/>
  <c r="FG15" i="74"/>
  <c r="FX15" i="74"/>
  <c r="GO15" i="74"/>
  <c r="HF15" i="74"/>
  <c r="HW15" i="74"/>
  <c r="IN15" i="74"/>
  <c r="JE15" i="74"/>
  <c r="JV15" i="74"/>
  <c r="KM15" i="74"/>
  <c r="LD15" i="74"/>
  <c r="J16" i="74"/>
  <c r="AA16" i="74"/>
  <c r="AR16" i="74"/>
  <c r="BI16" i="74"/>
  <c r="BZ16" i="74"/>
  <c r="CQ16" i="74"/>
  <c r="DH16" i="74"/>
  <c r="DY16" i="74"/>
  <c r="EP16" i="74"/>
  <c r="FG16" i="74"/>
  <c r="FX16" i="74"/>
  <c r="GO16" i="74"/>
  <c r="HF16" i="74"/>
  <c r="HW16" i="74"/>
  <c r="IN16" i="74"/>
  <c r="JE16" i="74"/>
  <c r="JV16" i="74"/>
  <c r="KM16" i="74"/>
  <c r="LD16" i="74"/>
  <c r="N17" i="74"/>
  <c r="AE17" i="74" s="1"/>
  <c r="AV17" i="74" s="1"/>
  <c r="BM17" i="74" s="1"/>
  <c r="CD17" i="74" s="1"/>
  <c r="CU17" i="74" s="1"/>
  <c r="DL17" i="74" s="1"/>
  <c r="EC17" i="74" s="1"/>
  <c r="ET17" i="74" s="1"/>
  <c r="FK17" i="74" s="1"/>
  <c r="GB17" i="74" s="1"/>
  <c r="GS17" i="74" s="1"/>
  <c r="HJ17" i="74" s="1"/>
  <c r="IA17" i="74" s="1"/>
  <c r="IR17" i="74" s="1"/>
  <c r="JI17" i="74" s="1"/>
  <c r="JZ17" i="74" s="1"/>
  <c r="KQ17" i="74" s="1"/>
  <c r="LH17" i="74" s="1"/>
  <c r="P24" i="74"/>
  <c r="J27" i="74"/>
  <c r="O27" i="74"/>
  <c r="AA27" i="74"/>
  <c r="AF27" i="74"/>
  <c r="AR27" i="74"/>
  <c r="AW27" i="74"/>
  <c r="BI27" i="74"/>
  <c r="BN27" i="74"/>
  <c r="BZ27" i="74"/>
  <c r="CE27" i="74"/>
  <c r="CQ27" i="74"/>
  <c r="CV27" i="74"/>
  <c r="DH27" i="74"/>
  <c r="DM27" i="74"/>
  <c r="DY27" i="74"/>
  <c r="ED27" i="74"/>
  <c r="EP27" i="74"/>
  <c r="EU27" i="74"/>
  <c r="FG27" i="74"/>
  <c r="FL27" i="74"/>
  <c r="FX27" i="74"/>
  <c r="GC27" i="74"/>
  <c r="GO27" i="74"/>
  <c r="GT27" i="74"/>
  <c r="HF27" i="74"/>
  <c r="HK27" i="74"/>
  <c r="HW27" i="74"/>
  <c r="IB27" i="74"/>
  <c r="IN27" i="74"/>
  <c r="IS27" i="74"/>
  <c r="JE27" i="74"/>
  <c r="JJ27" i="74"/>
  <c r="JV27" i="74"/>
  <c r="KA27" i="74"/>
  <c r="KM27" i="74"/>
  <c r="KR27" i="74"/>
  <c r="LD27" i="74"/>
  <c r="LI27" i="74"/>
  <c r="J28" i="74"/>
  <c r="AA28" i="74"/>
  <c r="AR28" i="74"/>
  <c r="BI28" i="74"/>
  <c r="BZ28" i="74"/>
  <c r="CQ28" i="74"/>
  <c r="DH28" i="74"/>
  <c r="DY28" i="74"/>
  <c r="EP28" i="74"/>
  <c r="FG28" i="74"/>
  <c r="FX28" i="74"/>
  <c r="GO28" i="74"/>
  <c r="HF28" i="74"/>
  <c r="HW28" i="74"/>
  <c r="IN28" i="74"/>
  <c r="JE28" i="74"/>
  <c r="JV28" i="74"/>
  <c r="KM28" i="74"/>
  <c r="LD28" i="74"/>
  <c r="J29" i="74"/>
  <c r="AA29" i="74"/>
  <c r="AR29" i="74"/>
  <c r="BI29" i="74"/>
  <c r="BZ29" i="74"/>
  <c r="CQ29" i="74"/>
  <c r="DH29" i="74"/>
  <c r="DY29" i="74"/>
  <c r="EP29" i="74"/>
  <c r="FG29" i="74"/>
  <c r="FX29" i="74"/>
  <c r="GO29" i="74"/>
  <c r="HF29" i="74"/>
  <c r="HW29" i="74"/>
  <c r="IN29" i="74"/>
  <c r="JE29" i="74"/>
  <c r="JV29" i="74"/>
  <c r="KM29" i="74"/>
  <c r="LD29" i="74"/>
  <c r="J30" i="74"/>
  <c r="AA30" i="74"/>
  <c r="AR30" i="74"/>
  <c r="BI30" i="74"/>
  <c r="BZ30" i="74"/>
  <c r="CQ30" i="74"/>
  <c r="DH30" i="74"/>
  <c r="DY30" i="74"/>
  <c r="EP30" i="74"/>
  <c r="FG30" i="74"/>
  <c r="FX30" i="74"/>
  <c r="GO30" i="74"/>
  <c r="HF30" i="74"/>
  <c r="HW30" i="74"/>
  <c r="IN30" i="74"/>
  <c r="JE30" i="74"/>
  <c r="JV30" i="74"/>
  <c r="KM30" i="74"/>
  <c r="LD30" i="74"/>
  <c r="K33" i="74"/>
  <c r="AB33" i="74" s="1"/>
  <c r="AS33" i="74" s="1"/>
  <c r="J37" i="74"/>
  <c r="AA37" i="74"/>
  <c r="AR37" i="74"/>
  <c r="BI37" i="74"/>
  <c r="BZ37" i="74"/>
  <c r="CQ37" i="74"/>
  <c r="DH37" i="74"/>
  <c r="DY37" i="74"/>
  <c r="EP37" i="74"/>
  <c r="FG37" i="74"/>
  <c r="FX37" i="74"/>
  <c r="GO37" i="74"/>
  <c r="HF37" i="74"/>
  <c r="HW37" i="74"/>
  <c r="IN37" i="74"/>
  <c r="JE37" i="74"/>
  <c r="JV37" i="74"/>
  <c r="KM37" i="74"/>
  <c r="LD37" i="74"/>
  <c r="J38" i="74"/>
  <c r="AA38" i="74"/>
  <c r="AR38" i="74"/>
  <c r="BI38" i="74"/>
  <c r="BZ38" i="74"/>
  <c r="CQ38" i="74"/>
  <c r="DH38" i="74"/>
  <c r="DY38" i="74"/>
  <c r="EP38" i="74"/>
  <c r="FG38" i="74"/>
  <c r="FX38" i="74"/>
  <c r="GO38" i="74"/>
  <c r="HF38" i="74"/>
  <c r="HW38" i="74"/>
  <c r="IN38" i="74"/>
  <c r="JE38" i="74"/>
  <c r="JV38" i="74"/>
  <c r="KM38" i="74"/>
  <c r="LD38" i="74"/>
  <c r="J39" i="74"/>
  <c r="AA39" i="74"/>
  <c r="AR39" i="74"/>
  <c r="BI39" i="74"/>
  <c r="BZ39" i="74"/>
  <c r="CQ39" i="74"/>
  <c r="DH39" i="74"/>
  <c r="DY39" i="74"/>
  <c r="EP39" i="74"/>
  <c r="FG39" i="74"/>
  <c r="FX39" i="74"/>
  <c r="GO39" i="74"/>
  <c r="HF39" i="74"/>
  <c r="HW39" i="74"/>
  <c r="IN39" i="74"/>
  <c r="JE39" i="74"/>
  <c r="JV39" i="74"/>
  <c r="KM39" i="74"/>
  <c r="LD39" i="74"/>
  <c r="J40" i="74"/>
  <c r="AA40" i="74"/>
  <c r="AR40" i="74"/>
  <c r="BI40" i="74"/>
  <c r="BZ40" i="74"/>
  <c r="CQ40" i="74"/>
  <c r="DH40" i="74"/>
  <c r="DY40" i="74"/>
  <c r="EP40" i="74"/>
  <c r="FG40" i="74"/>
  <c r="FX40" i="74"/>
  <c r="GO40" i="74"/>
  <c r="HF40" i="74"/>
  <c r="HW40" i="74"/>
  <c r="IN40" i="74"/>
  <c r="JE40" i="74"/>
  <c r="JV40" i="74"/>
  <c r="KM40" i="74"/>
  <c r="LD40" i="74"/>
  <c r="J41" i="74"/>
  <c r="AA41" i="74"/>
  <c r="AR41" i="74"/>
  <c r="BI41" i="74"/>
  <c r="BZ41" i="74"/>
  <c r="CQ41" i="74"/>
  <c r="DH41" i="74"/>
  <c r="DY41" i="74"/>
  <c r="EP41" i="74"/>
  <c r="FG41" i="74"/>
  <c r="FX41" i="74"/>
  <c r="GO41" i="74"/>
  <c r="HF41" i="74"/>
  <c r="HW41" i="74"/>
  <c r="IN41" i="74"/>
  <c r="JE41" i="74"/>
  <c r="JV41" i="74"/>
  <c r="KM41" i="74"/>
  <c r="LD41" i="74"/>
  <c r="J42" i="74"/>
  <c r="AA42" i="74"/>
  <c r="AR42" i="74"/>
  <c r="BI42" i="74"/>
  <c r="BZ42" i="74"/>
  <c r="CQ42" i="74"/>
  <c r="DH42" i="74"/>
  <c r="DY42" i="74"/>
  <c r="EP42" i="74"/>
  <c r="FG42" i="74"/>
  <c r="FX42" i="74"/>
  <c r="GO42" i="74"/>
  <c r="HF42" i="74"/>
  <c r="HW42" i="74"/>
  <c r="IN42" i="74"/>
  <c r="JE42" i="74"/>
  <c r="JV42" i="74"/>
  <c r="KM42" i="74"/>
  <c r="LD42" i="74"/>
  <c r="J43" i="74"/>
  <c r="AA43" i="74"/>
  <c r="AR43" i="74"/>
  <c r="BI43" i="74"/>
  <c r="BZ43" i="74"/>
  <c r="CQ43" i="74"/>
  <c r="DH43" i="74"/>
  <c r="DY43" i="74"/>
  <c r="EP43" i="74"/>
  <c r="FG43" i="74"/>
  <c r="FX43" i="74"/>
  <c r="GO43" i="74"/>
  <c r="HF43" i="74"/>
  <c r="HW43" i="74"/>
  <c r="IN43" i="74"/>
  <c r="JE43" i="74"/>
  <c r="JV43" i="74"/>
  <c r="KM43" i="74"/>
  <c r="LD43" i="74"/>
  <c r="J44" i="74"/>
  <c r="AA44" i="74"/>
  <c r="AR44" i="74"/>
  <c r="BI44" i="74"/>
  <c r="BZ44" i="74"/>
  <c r="CQ44" i="74"/>
  <c r="DH44" i="74"/>
  <c r="DY44" i="74"/>
  <c r="EP44" i="74"/>
  <c r="FG44" i="74"/>
  <c r="FX44" i="74"/>
  <c r="GO44" i="74"/>
  <c r="HF44" i="74"/>
  <c r="HW44" i="74"/>
  <c r="IN44" i="74"/>
  <c r="JE44" i="74"/>
  <c r="JV44" i="74"/>
  <c r="KM44" i="74"/>
  <c r="LD44" i="74"/>
  <c r="J45" i="74"/>
  <c r="AA45" i="74"/>
  <c r="AR45" i="74"/>
  <c r="BI45" i="74"/>
  <c r="BZ45" i="74"/>
  <c r="CQ45" i="74"/>
  <c r="DH45" i="74"/>
  <c r="DY45" i="74"/>
  <c r="EP45" i="74"/>
  <c r="FG45" i="74"/>
  <c r="FX45" i="74"/>
  <c r="GO45" i="74"/>
  <c r="HF45" i="74"/>
  <c r="HW45" i="74"/>
  <c r="IN45" i="74"/>
  <c r="JE45" i="74"/>
  <c r="JV45" i="74"/>
  <c r="KM45" i="74"/>
  <c r="LD45" i="74"/>
  <c r="J46" i="74"/>
  <c r="AA46" i="74"/>
  <c r="AR46" i="74"/>
  <c r="BI46" i="74"/>
  <c r="BZ46" i="74"/>
  <c r="CQ46" i="74"/>
  <c r="DH46" i="74"/>
  <c r="DY46" i="74"/>
  <c r="EP46" i="74"/>
  <c r="FG46" i="74"/>
  <c r="FX46" i="74"/>
  <c r="GO46" i="74"/>
  <c r="HF46" i="74"/>
  <c r="HW46" i="74"/>
  <c r="IN46" i="74"/>
  <c r="JE46" i="74"/>
  <c r="JV46" i="74"/>
  <c r="KM46" i="74"/>
  <c r="LD46" i="74"/>
  <c r="J47" i="74"/>
  <c r="V50" i="74"/>
  <c r="X50" i="74"/>
  <c r="AM50" i="74"/>
  <c r="AO50" i="74"/>
  <c r="BF50" i="74"/>
  <c r="P54" i="74"/>
  <c r="U54" i="74"/>
  <c r="W54" i="74"/>
  <c r="AG54" i="74"/>
  <c r="AN54" i="74"/>
  <c r="J57" i="74"/>
  <c r="O57" i="74"/>
  <c r="AA57" i="74"/>
  <c r="AF57" i="74"/>
  <c r="AR57" i="74"/>
  <c r="AW57" i="74"/>
  <c r="BI57" i="74"/>
  <c r="BN57" i="74"/>
  <c r="BZ57" i="74"/>
  <c r="CE57" i="74"/>
  <c r="CQ57" i="74"/>
  <c r="CV57" i="74"/>
  <c r="DH57" i="74"/>
  <c r="DM57" i="74"/>
  <c r="DY57" i="74"/>
  <c r="ED57" i="74"/>
  <c r="EP57" i="74"/>
  <c r="EU57" i="74"/>
  <c r="FG57" i="74"/>
  <c r="FL57" i="74"/>
  <c r="FX57" i="74"/>
  <c r="GC57" i="74"/>
  <c r="GO57" i="74"/>
  <c r="GT57" i="74"/>
  <c r="HF57" i="74"/>
  <c r="HK57" i="74"/>
  <c r="HW57" i="74"/>
  <c r="IB57" i="74"/>
  <c r="IN57" i="74"/>
  <c r="IS57" i="74"/>
  <c r="JE57" i="74"/>
  <c r="JJ57" i="74"/>
  <c r="JV57" i="74"/>
  <c r="KA57" i="74"/>
  <c r="KM57" i="74"/>
  <c r="KR57" i="74"/>
  <c r="LD57" i="74"/>
  <c r="LI57" i="74"/>
  <c r="J58" i="74"/>
  <c r="AA58" i="74"/>
  <c r="AR58" i="74"/>
  <c r="BI58" i="74"/>
  <c r="BZ58" i="74"/>
  <c r="CQ58" i="74"/>
  <c r="DH58" i="74"/>
  <c r="DY58" i="74"/>
  <c r="EP58" i="74"/>
  <c r="FG58" i="74"/>
  <c r="FX58" i="74"/>
  <c r="GO58" i="74"/>
  <c r="HF58" i="74"/>
  <c r="HW58" i="74"/>
  <c r="IN58" i="74"/>
  <c r="JE58" i="74"/>
  <c r="JV58" i="74"/>
  <c r="KM58" i="74"/>
  <c r="LD58" i="74"/>
  <c r="J59" i="74"/>
  <c r="AA59" i="74"/>
  <c r="AR59" i="74"/>
  <c r="BI59" i="74"/>
  <c r="BZ59" i="74"/>
  <c r="CQ59" i="74"/>
  <c r="DH59" i="74"/>
  <c r="DY59" i="74"/>
  <c r="EP59" i="74"/>
  <c r="FG59" i="74"/>
  <c r="FX59" i="74"/>
  <c r="GO59" i="74"/>
  <c r="HF59" i="74"/>
  <c r="HW59" i="74"/>
  <c r="IN59" i="74"/>
  <c r="JE59" i="74"/>
  <c r="JV59" i="74"/>
  <c r="KM59" i="74"/>
  <c r="LD59" i="74"/>
  <c r="J60" i="74"/>
  <c r="AA60" i="74"/>
  <c r="AR60" i="74"/>
  <c r="BI60" i="74"/>
  <c r="BZ60" i="74"/>
  <c r="CQ60" i="74"/>
  <c r="DH60" i="74"/>
  <c r="DY60" i="74"/>
  <c r="EP60" i="74"/>
  <c r="FG60" i="74"/>
  <c r="FX60" i="74"/>
  <c r="GO60" i="74"/>
  <c r="HF60" i="74"/>
  <c r="HW60" i="74"/>
  <c r="IN60" i="74"/>
  <c r="JE60" i="74"/>
  <c r="JV60" i="74"/>
  <c r="KM60" i="74"/>
  <c r="LD60" i="74"/>
  <c r="K92" i="74"/>
  <c r="AB92" i="74" s="1"/>
  <c r="J96" i="74"/>
  <c r="AA96" i="74"/>
  <c r="AR96" i="74"/>
  <c r="BI96" i="74"/>
  <c r="BZ96" i="74"/>
  <c r="CQ96" i="74"/>
  <c r="DH96" i="74"/>
  <c r="DY96" i="74"/>
  <c r="EP96" i="74"/>
  <c r="FG96" i="74"/>
  <c r="FX96" i="74"/>
  <c r="GO96" i="74"/>
  <c r="HF96" i="74"/>
  <c r="HW96" i="74"/>
  <c r="IN96" i="74"/>
  <c r="JE96" i="74"/>
  <c r="JV96" i="74"/>
  <c r="KM96" i="74"/>
  <c r="LD96" i="74"/>
  <c r="J97" i="74"/>
  <c r="AA97" i="74"/>
  <c r="AR97" i="74"/>
  <c r="BI97" i="74"/>
  <c r="BZ97" i="74"/>
  <c r="CQ97" i="74"/>
  <c r="DH97" i="74"/>
  <c r="DY97" i="74"/>
  <c r="EP97" i="74"/>
  <c r="FG97" i="74"/>
  <c r="FX97" i="74"/>
  <c r="GO97" i="74"/>
  <c r="HF97" i="74"/>
  <c r="HW97" i="74"/>
  <c r="IN97" i="74"/>
  <c r="JE97" i="74"/>
  <c r="JV97" i="74"/>
  <c r="KM97" i="74"/>
  <c r="LD97" i="74"/>
  <c r="J98" i="74"/>
  <c r="AA98" i="74"/>
  <c r="AR98" i="74"/>
  <c r="BI98" i="74"/>
  <c r="BZ98" i="74"/>
  <c r="CQ98" i="74"/>
  <c r="DH98" i="74"/>
  <c r="DY98" i="74"/>
  <c r="EP98" i="74"/>
  <c r="FG98" i="74"/>
  <c r="FX98" i="74"/>
  <c r="GO98" i="74"/>
  <c r="HF98" i="74"/>
  <c r="HW98" i="74"/>
  <c r="IN98" i="74"/>
  <c r="JE98" i="74"/>
  <c r="JV98" i="74"/>
  <c r="KM98" i="74"/>
  <c r="LD98" i="74"/>
  <c r="J99" i="74"/>
  <c r="AA99" i="74"/>
  <c r="AR99" i="74"/>
  <c r="BI99" i="74"/>
  <c r="BZ99" i="74"/>
  <c r="CQ99" i="74"/>
  <c r="DH99" i="74"/>
  <c r="DY99" i="74"/>
  <c r="EP99" i="74"/>
  <c r="FG99" i="74"/>
  <c r="FX99" i="74"/>
  <c r="GO99" i="74"/>
  <c r="HF99" i="74"/>
  <c r="HW99" i="74"/>
  <c r="IN99" i="74"/>
  <c r="JE99" i="74"/>
  <c r="JV99" i="74"/>
  <c r="KM99" i="74"/>
  <c r="LD99" i="74"/>
  <c r="J100" i="74"/>
  <c r="AA100" i="74"/>
  <c r="AR100" i="74"/>
  <c r="BI100" i="74"/>
  <c r="BZ100" i="74"/>
  <c r="CQ100" i="74"/>
  <c r="DH100" i="74"/>
  <c r="DY100" i="74"/>
  <c r="EP100" i="74"/>
  <c r="FG100" i="74"/>
  <c r="FX100" i="74"/>
  <c r="GO100" i="74"/>
  <c r="HF100" i="74"/>
  <c r="HW100" i="74"/>
  <c r="IN100" i="74"/>
  <c r="JE100" i="74"/>
  <c r="JV100" i="74"/>
  <c r="KM100" i="74"/>
  <c r="LD100" i="74"/>
  <c r="J101" i="74"/>
  <c r="AA101" i="74"/>
  <c r="AR101" i="74"/>
  <c r="BI101" i="74"/>
  <c r="BZ101" i="74"/>
  <c r="CQ101" i="74"/>
  <c r="DH101" i="74"/>
  <c r="DY101" i="74"/>
  <c r="EP101" i="74"/>
  <c r="FG101" i="74"/>
  <c r="FX101" i="74"/>
  <c r="GO101" i="74"/>
  <c r="HF101" i="74"/>
  <c r="HW101" i="74"/>
  <c r="IN101" i="74"/>
  <c r="JE101" i="74"/>
  <c r="JV101" i="74"/>
  <c r="KM101" i="74"/>
  <c r="LD101" i="74"/>
  <c r="J102" i="74"/>
  <c r="AA102" i="74"/>
  <c r="AR102" i="74"/>
  <c r="BI102" i="74"/>
  <c r="BZ102" i="74"/>
  <c r="CQ102" i="74"/>
  <c r="DH102" i="74"/>
  <c r="DY102" i="74"/>
  <c r="EP102" i="74"/>
  <c r="FG102" i="74"/>
  <c r="FX102" i="74"/>
  <c r="GO102" i="74"/>
  <c r="HF102" i="74"/>
  <c r="HW102" i="74"/>
  <c r="IN102" i="74"/>
  <c r="JE102" i="74"/>
  <c r="JV102" i="74"/>
  <c r="KM102" i="74"/>
  <c r="LD102" i="74"/>
  <c r="J103" i="74"/>
  <c r="AA103" i="74"/>
  <c r="AR103" i="74"/>
  <c r="BI103" i="74"/>
  <c r="BZ103" i="74"/>
  <c r="CQ103" i="74"/>
  <c r="DH103" i="74"/>
  <c r="DY103" i="74"/>
  <c r="EP103" i="74"/>
  <c r="FG103" i="74"/>
  <c r="FX103" i="74"/>
  <c r="GO103" i="74"/>
  <c r="HF103" i="74"/>
  <c r="HW103" i="74"/>
  <c r="IN103" i="74"/>
  <c r="JE103" i="74"/>
  <c r="JV103" i="74"/>
  <c r="KM103" i="74"/>
  <c r="LD103" i="74"/>
  <c r="J104" i="74"/>
  <c r="AA104" i="74"/>
  <c r="AR104" i="74"/>
  <c r="BI104" i="74"/>
  <c r="BZ104" i="74"/>
  <c r="CQ104" i="74"/>
  <c r="DH104" i="74"/>
  <c r="DY104" i="74"/>
  <c r="EP104" i="74"/>
  <c r="FG104" i="74"/>
  <c r="FX104" i="74"/>
  <c r="GO104" i="74"/>
  <c r="HF104" i="74"/>
  <c r="HW104" i="74"/>
  <c r="IN104" i="74"/>
  <c r="JE104" i="74"/>
  <c r="JV104" i="74"/>
  <c r="KM104" i="74"/>
  <c r="LD104" i="74"/>
  <c r="J105" i="74"/>
  <c r="AA105" i="74"/>
  <c r="AR105" i="74"/>
  <c r="BI105" i="74"/>
  <c r="BZ105" i="74"/>
  <c r="CQ105" i="74"/>
  <c r="DH105" i="74"/>
  <c r="DY105" i="74"/>
  <c r="EP105" i="74"/>
  <c r="FG105" i="74"/>
  <c r="FX105" i="74"/>
  <c r="GO105" i="74"/>
  <c r="HF105" i="74"/>
  <c r="HW105" i="74"/>
  <c r="IN105" i="74"/>
  <c r="JE105" i="74"/>
  <c r="JV105" i="74"/>
  <c r="KM105" i="74"/>
  <c r="LD105" i="74"/>
  <c r="J106" i="74"/>
  <c r="V109" i="74"/>
  <c r="X109" i="74"/>
  <c r="AM109" i="74"/>
  <c r="AO109" i="74"/>
  <c r="U113" i="74"/>
  <c r="J116" i="74"/>
  <c r="O116" i="74"/>
  <c r="AA116" i="74"/>
  <c r="AF116" i="74"/>
  <c r="AR116" i="74"/>
  <c r="AW116" i="74"/>
  <c r="BI116" i="74"/>
  <c r="BN116" i="74"/>
  <c r="BZ116" i="74"/>
  <c r="CE116" i="74"/>
  <c r="CQ116" i="74"/>
  <c r="CV116" i="74"/>
  <c r="DH116" i="74"/>
  <c r="DM116" i="74"/>
  <c r="DY116" i="74"/>
  <c r="ED116" i="74"/>
  <c r="EP116" i="74"/>
  <c r="EU116" i="74"/>
  <c r="FG116" i="74"/>
  <c r="FL116" i="74"/>
  <c r="FX116" i="74"/>
  <c r="GC116" i="74"/>
  <c r="GO116" i="74"/>
  <c r="GT116" i="74"/>
  <c r="HF116" i="74"/>
  <c r="HK116" i="74"/>
  <c r="HW116" i="74"/>
  <c r="IB116" i="74"/>
  <c r="IN116" i="74"/>
  <c r="IS116" i="74"/>
  <c r="JE116" i="74"/>
  <c r="JJ116" i="74"/>
  <c r="JV116" i="74"/>
  <c r="KA116" i="74"/>
  <c r="KM116" i="74"/>
  <c r="KR116" i="74"/>
  <c r="LD116" i="74"/>
  <c r="LI116" i="74"/>
  <c r="J117" i="74"/>
  <c r="AA117" i="74"/>
  <c r="AR117" i="74"/>
  <c r="BI117" i="74"/>
  <c r="BZ117" i="74"/>
  <c r="CQ117" i="74"/>
  <c r="DH117" i="74"/>
  <c r="DY117" i="74"/>
  <c r="EP117" i="74"/>
  <c r="FG117" i="74"/>
  <c r="FX117" i="74"/>
  <c r="GO117" i="74"/>
  <c r="HF117" i="74"/>
  <c r="HW117" i="74"/>
  <c r="IN117" i="74"/>
  <c r="JE117" i="74"/>
  <c r="JV117" i="74"/>
  <c r="KM117" i="74"/>
  <c r="LD117" i="74"/>
  <c r="J118" i="74"/>
  <c r="AA118" i="74"/>
  <c r="AR118" i="74"/>
  <c r="BI118" i="74"/>
  <c r="BZ118" i="74"/>
  <c r="CQ118" i="74"/>
  <c r="DH118" i="74"/>
  <c r="DY118" i="74"/>
  <c r="EP118" i="74"/>
  <c r="FG118" i="74"/>
  <c r="FX118" i="74"/>
  <c r="GO118" i="74"/>
  <c r="HF118" i="74"/>
  <c r="HW118" i="74"/>
  <c r="IN118" i="74"/>
  <c r="JE118" i="74"/>
  <c r="JV118" i="74"/>
  <c r="KM118" i="74"/>
  <c r="LD118" i="74"/>
  <c r="J119" i="74"/>
  <c r="AA119" i="74"/>
  <c r="AR119" i="74"/>
  <c r="BI119" i="74"/>
  <c r="BZ119" i="74"/>
  <c r="CQ119" i="74"/>
  <c r="DH119" i="74"/>
  <c r="DY119" i="74"/>
  <c r="EP119" i="74"/>
  <c r="FG119" i="74"/>
  <c r="FX119" i="74"/>
  <c r="GO119" i="74"/>
  <c r="HF119" i="74"/>
  <c r="HW119" i="74"/>
  <c r="IN119" i="74"/>
  <c r="JE119" i="74"/>
  <c r="JV119" i="74"/>
  <c r="KM119" i="74"/>
  <c r="LD119" i="74"/>
  <c r="BW50" i="74" l="1"/>
  <c r="BJ33" i="74"/>
  <c r="AX54" i="74"/>
  <c r="BE54" i="74"/>
  <c r="AS3" i="74"/>
  <c r="AX24" i="74" s="1"/>
  <c r="AL113" i="74"/>
  <c r="AG24" i="74"/>
  <c r="AL54" i="74"/>
  <c r="BD50" i="74"/>
  <c r="BD109" i="74"/>
  <c r="W113" i="74"/>
  <c r="P113" i="74"/>
  <c r="BV54" i="74"/>
  <c r="AN113" i="74"/>
  <c r="AS92" i="74"/>
  <c r="BF109" i="74"/>
  <c r="AG113" i="74"/>
  <c r="BO54" i="74"/>
  <c r="LZ119" i="68"/>
  <c r="LU119" i="68"/>
  <c r="LZ118" i="68"/>
  <c r="LU118" i="68"/>
  <c r="LZ117" i="68"/>
  <c r="LU117" i="68"/>
  <c r="LZ116" i="68"/>
  <c r="LU116" i="68"/>
  <c r="LU105" i="68"/>
  <c r="LU104" i="68"/>
  <c r="LU103" i="68"/>
  <c r="LU102" i="68"/>
  <c r="LU101" i="68"/>
  <c r="LU100" i="68"/>
  <c r="LU99" i="68"/>
  <c r="LU98" i="68"/>
  <c r="LU97" i="68"/>
  <c r="LU96" i="68"/>
  <c r="LZ60" i="68"/>
  <c r="LU60" i="68"/>
  <c r="LZ59" i="68"/>
  <c r="LU59" i="68"/>
  <c r="LZ58" i="68"/>
  <c r="LU58" i="68"/>
  <c r="LZ57" i="68"/>
  <c r="LU57" i="68"/>
  <c r="LU46" i="68"/>
  <c r="LU45" i="68"/>
  <c r="LU44" i="68"/>
  <c r="LU43" i="68"/>
  <c r="LU42" i="68"/>
  <c r="LU41" i="68"/>
  <c r="LU40" i="68"/>
  <c r="LU39" i="68"/>
  <c r="LU38" i="68"/>
  <c r="LU37" i="68"/>
  <c r="LZ30" i="68"/>
  <c r="LU30" i="68"/>
  <c r="LZ29" i="68"/>
  <c r="LU29" i="68"/>
  <c r="LZ28" i="68"/>
  <c r="LU28" i="68"/>
  <c r="LZ27" i="68"/>
  <c r="LU27" i="68"/>
  <c r="LU16" i="68"/>
  <c r="LU15" i="68"/>
  <c r="LU14" i="68"/>
  <c r="LU13" i="68"/>
  <c r="LU12" i="68"/>
  <c r="LU11" i="68"/>
  <c r="LU10" i="68"/>
  <c r="LU9" i="68"/>
  <c r="LU8" i="68"/>
  <c r="LU7" i="68"/>
  <c r="LI119" i="68"/>
  <c r="LD119" i="68"/>
  <c r="LI118" i="68"/>
  <c r="LD118" i="68"/>
  <c r="LI117" i="68"/>
  <c r="LD117" i="68"/>
  <c r="LI116" i="68"/>
  <c r="LD116" i="68"/>
  <c r="LD105" i="68"/>
  <c r="LD104" i="68"/>
  <c r="LD103" i="68"/>
  <c r="LD102" i="68"/>
  <c r="LD101" i="68"/>
  <c r="LD100" i="68"/>
  <c r="LD99" i="68"/>
  <c r="LD98" i="68"/>
  <c r="LD97" i="68"/>
  <c r="LD96" i="68"/>
  <c r="LI60" i="68"/>
  <c r="LD60" i="68"/>
  <c r="LI59" i="68"/>
  <c r="LD59" i="68"/>
  <c r="LI58" i="68"/>
  <c r="LD58" i="68"/>
  <c r="LI57" i="68"/>
  <c r="LD57" i="68"/>
  <c r="LD46" i="68"/>
  <c r="LD45" i="68"/>
  <c r="LD44" i="68"/>
  <c r="LD43" i="68"/>
  <c r="LD42" i="68"/>
  <c r="LD41" i="68"/>
  <c r="LD40" i="68"/>
  <c r="LD39" i="68"/>
  <c r="LD38" i="68"/>
  <c r="LD37" i="68"/>
  <c r="LI30" i="68"/>
  <c r="LD30" i="68"/>
  <c r="LI29" i="68"/>
  <c r="LD29" i="68"/>
  <c r="LI28" i="68"/>
  <c r="LD28" i="68"/>
  <c r="LI27" i="68"/>
  <c r="LD27" i="68"/>
  <c r="LD16" i="68"/>
  <c r="LD15" i="68"/>
  <c r="LD14" i="68"/>
  <c r="LD13" i="68"/>
  <c r="LD12" i="68"/>
  <c r="LD11" i="68"/>
  <c r="LD10" i="68"/>
  <c r="LD9" i="68"/>
  <c r="LD8" i="68"/>
  <c r="LD7" i="68"/>
  <c r="KR119" i="68"/>
  <c r="KM119" i="68"/>
  <c r="KR118" i="68"/>
  <c r="KM118" i="68"/>
  <c r="KR117" i="68"/>
  <c r="KM117" i="68"/>
  <c r="KR116" i="68"/>
  <c r="KM116" i="68"/>
  <c r="KM105" i="68"/>
  <c r="KM104" i="68"/>
  <c r="KM103" i="68"/>
  <c r="KM102" i="68"/>
  <c r="KM101" i="68"/>
  <c r="KM100" i="68"/>
  <c r="KM99" i="68"/>
  <c r="KM98" i="68"/>
  <c r="KM97" i="68"/>
  <c r="KM96" i="68"/>
  <c r="KR60" i="68"/>
  <c r="KM60" i="68"/>
  <c r="KR59" i="68"/>
  <c r="KM59" i="68"/>
  <c r="KR58" i="68"/>
  <c r="KM58" i="68"/>
  <c r="KR57" i="68"/>
  <c r="KM57" i="68"/>
  <c r="KM46" i="68"/>
  <c r="KM45" i="68"/>
  <c r="KM44" i="68"/>
  <c r="KM43" i="68"/>
  <c r="KM42" i="68"/>
  <c r="KM41" i="68"/>
  <c r="KM40" i="68"/>
  <c r="KM39" i="68"/>
  <c r="KM38" i="68"/>
  <c r="KM37" i="68"/>
  <c r="KR30" i="68"/>
  <c r="KM30" i="68"/>
  <c r="KR29" i="68"/>
  <c r="KM29" i="68"/>
  <c r="KR28" i="68"/>
  <c r="KM28" i="68"/>
  <c r="KR27" i="68"/>
  <c r="KM27" i="68"/>
  <c r="KM16" i="68"/>
  <c r="KM15" i="68"/>
  <c r="KM14" i="68"/>
  <c r="KM13" i="68"/>
  <c r="KM12" i="68"/>
  <c r="KM11" i="68"/>
  <c r="KM10" i="68"/>
  <c r="KM9" i="68"/>
  <c r="KM8" i="68"/>
  <c r="KM7" i="68"/>
  <c r="KA119" i="68"/>
  <c r="JV119" i="68"/>
  <c r="KA118" i="68"/>
  <c r="JV118" i="68"/>
  <c r="KA117" i="68"/>
  <c r="JV117" i="68"/>
  <c r="KA116" i="68"/>
  <c r="JV116" i="68"/>
  <c r="JV105" i="68"/>
  <c r="JV104" i="68"/>
  <c r="JV103" i="68"/>
  <c r="JV102" i="68"/>
  <c r="JV101" i="68"/>
  <c r="JV100" i="68"/>
  <c r="JV99" i="68"/>
  <c r="JV98" i="68"/>
  <c r="JV97" i="68"/>
  <c r="JV96" i="68"/>
  <c r="KA60" i="68"/>
  <c r="JV60" i="68"/>
  <c r="KA59" i="68"/>
  <c r="JV59" i="68"/>
  <c r="KA58" i="68"/>
  <c r="JV58" i="68"/>
  <c r="KA57" i="68"/>
  <c r="JV57" i="68"/>
  <c r="JV46" i="68"/>
  <c r="JV45" i="68"/>
  <c r="JV44" i="68"/>
  <c r="JV43" i="68"/>
  <c r="JV42" i="68"/>
  <c r="JV41" i="68"/>
  <c r="JV40" i="68"/>
  <c r="JV39" i="68"/>
  <c r="JV38" i="68"/>
  <c r="JV37" i="68"/>
  <c r="KA30" i="68"/>
  <c r="JV30" i="68"/>
  <c r="KA29" i="68"/>
  <c r="JV29" i="68"/>
  <c r="KA28" i="68"/>
  <c r="JV28" i="68"/>
  <c r="KA27" i="68"/>
  <c r="JV27" i="68"/>
  <c r="JV16" i="68"/>
  <c r="JV15" i="68"/>
  <c r="JV14" i="68"/>
  <c r="JV13" i="68"/>
  <c r="JV12" i="68"/>
  <c r="JV11" i="68"/>
  <c r="JV10" i="68"/>
  <c r="JV9" i="68"/>
  <c r="JV8" i="68"/>
  <c r="JV7" i="68"/>
  <c r="JJ119" i="68"/>
  <c r="JE119" i="68"/>
  <c r="JJ118" i="68"/>
  <c r="JE118" i="68"/>
  <c r="JJ117" i="68"/>
  <c r="JE117" i="68"/>
  <c r="JJ116" i="68"/>
  <c r="JE116" i="68"/>
  <c r="JE105" i="68"/>
  <c r="JE104" i="68"/>
  <c r="JE103" i="68"/>
  <c r="JE102" i="68"/>
  <c r="JE101" i="68"/>
  <c r="JE100" i="68"/>
  <c r="JE99" i="68"/>
  <c r="JE98" i="68"/>
  <c r="JE97" i="68"/>
  <c r="JE96" i="68"/>
  <c r="JJ60" i="68"/>
  <c r="JE60" i="68"/>
  <c r="JJ59" i="68"/>
  <c r="JE59" i="68"/>
  <c r="JJ58" i="68"/>
  <c r="JE58" i="68"/>
  <c r="JJ57" i="68"/>
  <c r="JE57" i="68"/>
  <c r="JE46" i="68"/>
  <c r="JE45" i="68"/>
  <c r="JE44" i="68"/>
  <c r="JE43" i="68"/>
  <c r="JE42" i="68"/>
  <c r="JE41" i="68"/>
  <c r="JE40" i="68"/>
  <c r="JE39" i="68"/>
  <c r="JE38" i="68"/>
  <c r="JE37" i="68"/>
  <c r="JJ30" i="68"/>
  <c r="JE30" i="68"/>
  <c r="JJ29" i="68"/>
  <c r="JE29" i="68"/>
  <c r="JJ28" i="68"/>
  <c r="JE28" i="68"/>
  <c r="JJ27" i="68"/>
  <c r="JE27" i="68"/>
  <c r="JE16" i="68"/>
  <c r="JE15" i="68"/>
  <c r="JE14" i="68"/>
  <c r="JE13" i="68"/>
  <c r="JE12" i="68"/>
  <c r="JE11" i="68"/>
  <c r="JE10" i="68"/>
  <c r="JE9" i="68"/>
  <c r="JE8" i="68"/>
  <c r="JE7" i="68"/>
  <c r="IS119" i="68"/>
  <c r="IN119" i="68"/>
  <c r="IS118" i="68"/>
  <c r="IN118" i="68"/>
  <c r="IS117" i="68"/>
  <c r="IN117" i="68"/>
  <c r="IS116" i="68"/>
  <c r="IN116" i="68"/>
  <c r="IN105" i="68"/>
  <c r="IN104" i="68"/>
  <c r="IN103" i="68"/>
  <c r="IN102" i="68"/>
  <c r="IN101" i="68"/>
  <c r="IN100" i="68"/>
  <c r="IN99" i="68"/>
  <c r="IN98" i="68"/>
  <c r="IN97" i="68"/>
  <c r="IN96" i="68"/>
  <c r="IS60" i="68"/>
  <c r="IN60" i="68"/>
  <c r="IS59" i="68"/>
  <c r="IN59" i="68"/>
  <c r="IS58" i="68"/>
  <c r="IN58" i="68"/>
  <c r="IS57" i="68"/>
  <c r="IN57" i="68"/>
  <c r="IN46" i="68"/>
  <c r="IN45" i="68"/>
  <c r="IN44" i="68"/>
  <c r="IN43" i="68"/>
  <c r="IN42" i="68"/>
  <c r="IN41" i="68"/>
  <c r="IN40" i="68"/>
  <c r="IN39" i="68"/>
  <c r="IN38" i="68"/>
  <c r="IN37" i="68"/>
  <c r="IS30" i="68"/>
  <c r="IN30" i="68"/>
  <c r="IS29" i="68"/>
  <c r="IN29" i="68"/>
  <c r="IS28" i="68"/>
  <c r="IN28" i="68"/>
  <c r="IS27" i="68"/>
  <c r="IN27" i="68"/>
  <c r="IN16" i="68"/>
  <c r="IN15" i="68"/>
  <c r="IN14" i="68"/>
  <c r="IN13" i="68"/>
  <c r="IN12" i="68"/>
  <c r="IN11" i="68"/>
  <c r="IN10" i="68"/>
  <c r="IN9" i="68"/>
  <c r="IN8" i="68"/>
  <c r="IN7" i="68"/>
  <c r="IB119" i="68"/>
  <c r="HW119" i="68"/>
  <c r="IB118" i="68"/>
  <c r="HW118" i="68"/>
  <c r="IB117" i="68"/>
  <c r="HW117" i="68"/>
  <c r="IB116" i="68"/>
  <c r="HW116" i="68"/>
  <c r="HW105" i="68"/>
  <c r="HW104" i="68"/>
  <c r="HW103" i="68"/>
  <c r="HW102" i="68"/>
  <c r="HW101" i="68"/>
  <c r="HW100" i="68"/>
  <c r="HW99" i="68"/>
  <c r="HW98" i="68"/>
  <c r="HW97" i="68"/>
  <c r="HW96" i="68"/>
  <c r="IB60" i="68"/>
  <c r="HW60" i="68"/>
  <c r="IB59" i="68"/>
  <c r="HW59" i="68"/>
  <c r="IB58" i="68"/>
  <c r="HW58" i="68"/>
  <c r="IB57" i="68"/>
  <c r="HW57" i="68"/>
  <c r="HW46" i="68"/>
  <c r="HW45" i="68"/>
  <c r="HW44" i="68"/>
  <c r="HW43" i="68"/>
  <c r="HW42" i="68"/>
  <c r="HW41" i="68"/>
  <c r="HW40" i="68"/>
  <c r="HW39" i="68"/>
  <c r="HW38" i="68"/>
  <c r="HW37" i="68"/>
  <c r="IB30" i="68"/>
  <c r="HW30" i="68"/>
  <c r="IB29" i="68"/>
  <c r="HW29" i="68"/>
  <c r="IB28" i="68"/>
  <c r="HW28" i="68"/>
  <c r="IB27" i="68"/>
  <c r="HW27" i="68"/>
  <c r="HW16" i="68"/>
  <c r="HW15" i="68"/>
  <c r="HW14" i="68"/>
  <c r="HW13" i="68"/>
  <c r="HW12" i="68"/>
  <c r="HW11" i="68"/>
  <c r="HW10" i="68"/>
  <c r="HW9" i="68"/>
  <c r="HW8" i="68"/>
  <c r="HW7" i="68"/>
  <c r="HK119" i="68"/>
  <c r="HF119" i="68"/>
  <c r="HK118" i="68"/>
  <c r="HF118" i="68"/>
  <c r="HK117" i="68"/>
  <c r="HF117" i="68"/>
  <c r="HK116" i="68"/>
  <c r="HF116" i="68"/>
  <c r="HF105" i="68"/>
  <c r="HF104" i="68"/>
  <c r="HF103" i="68"/>
  <c r="HF102" i="68"/>
  <c r="HF101" i="68"/>
  <c r="HF100" i="68"/>
  <c r="HF99" i="68"/>
  <c r="HF98" i="68"/>
  <c r="HF97" i="68"/>
  <c r="HF96" i="68"/>
  <c r="HK60" i="68"/>
  <c r="HF60" i="68"/>
  <c r="HK59" i="68"/>
  <c r="HF59" i="68"/>
  <c r="HK58" i="68"/>
  <c r="HF58" i="68"/>
  <c r="HK57" i="68"/>
  <c r="HF57" i="68"/>
  <c r="HF46" i="68"/>
  <c r="HF45" i="68"/>
  <c r="HF44" i="68"/>
  <c r="HF43" i="68"/>
  <c r="HF42" i="68"/>
  <c r="HF41" i="68"/>
  <c r="HF40" i="68"/>
  <c r="HF39" i="68"/>
  <c r="HF38" i="68"/>
  <c r="HF37" i="68"/>
  <c r="HK30" i="68"/>
  <c r="HF30" i="68"/>
  <c r="HK29" i="68"/>
  <c r="HF29" i="68"/>
  <c r="HK28" i="68"/>
  <c r="HF28" i="68"/>
  <c r="HK27" i="68"/>
  <c r="HF27" i="68"/>
  <c r="HF16" i="68"/>
  <c r="HF15" i="68"/>
  <c r="HF14" i="68"/>
  <c r="HF13" i="68"/>
  <c r="HF12" i="68"/>
  <c r="HF11" i="68"/>
  <c r="HF10" i="68"/>
  <c r="HF9" i="68"/>
  <c r="HF8" i="68"/>
  <c r="HF7" i="68"/>
  <c r="GT119" i="68"/>
  <c r="GO119" i="68"/>
  <c r="GT118" i="68"/>
  <c r="GO118" i="68"/>
  <c r="GT117" i="68"/>
  <c r="GO117" i="68"/>
  <c r="GT116" i="68"/>
  <c r="GO116" i="68"/>
  <c r="GO105" i="68"/>
  <c r="GO104" i="68"/>
  <c r="GO103" i="68"/>
  <c r="GO102" i="68"/>
  <c r="GO101" i="68"/>
  <c r="GO100" i="68"/>
  <c r="GO99" i="68"/>
  <c r="GO98" i="68"/>
  <c r="GO97" i="68"/>
  <c r="GO96" i="68"/>
  <c r="GT60" i="68"/>
  <c r="GO60" i="68"/>
  <c r="GT59" i="68"/>
  <c r="GO59" i="68"/>
  <c r="GT58" i="68"/>
  <c r="GO58" i="68"/>
  <c r="GT57" i="68"/>
  <c r="GO57" i="68"/>
  <c r="GO46" i="68"/>
  <c r="GO45" i="68"/>
  <c r="GO44" i="68"/>
  <c r="GO43" i="68"/>
  <c r="GO42" i="68"/>
  <c r="GO41" i="68"/>
  <c r="GO40" i="68"/>
  <c r="GO39" i="68"/>
  <c r="GO38" i="68"/>
  <c r="GO37" i="68"/>
  <c r="GT30" i="68"/>
  <c r="GO30" i="68"/>
  <c r="GT29" i="68"/>
  <c r="GO29" i="68"/>
  <c r="GT28" i="68"/>
  <c r="GO28" i="68"/>
  <c r="GT27" i="68"/>
  <c r="GO27" i="68"/>
  <c r="GO16" i="68"/>
  <c r="GO15" i="68"/>
  <c r="GO14" i="68"/>
  <c r="GO13" i="68"/>
  <c r="GO12" i="68"/>
  <c r="GO11" i="68"/>
  <c r="GO10" i="68"/>
  <c r="GO9" i="68"/>
  <c r="GO8" i="68"/>
  <c r="GO7" i="68"/>
  <c r="GC119" i="68"/>
  <c r="FX119" i="68"/>
  <c r="GC118" i="68"/>
  <c r="FX118" i="68"/>
  <c r="GC117" i="68"/>
  <c r="FX117" i="68"/>
  <c r="GC116" i="68"/>
  <c r="FX116" i="68"/>
  <c r="FX105" i="68"/>
  <c r="FX104" i="68"/>
  <c r="FX103" i="68"/>
  <c r="FX102" i="68"/>
  <c r="FX101" i="68"/>
  <c r="FX100" i="68"/>
  <c r="FX99" i="68"/>
  <c r="FX98" i="68"/>
  <c r="FX97" i="68"/>
  <c r="FX96" i="68"/>
  <c r="GC60" i="68"/>
  <c r="FX60" i="68"/>
  <c r="GC59" i="68"/>
  <c r="FX59" i="68"/>
  <c r="GC58" i="68"/>
  <c r="FX58" i="68"/>
  <c r="GC57" i="68"/>
  <c r="FX57" i="68"/>
  <c r="FX46" i="68"/>
  <c r="FX45" i="68"/>
  <c r="FX44" i="68"/>
  <c r="FX43" i="68"/>
  <c r="FX42" i="68"/>
  <c r="FX41" i="68"/>
  <c r="FX40" i="68"/>
  <c r="FX39" i="68"/>
  <c r="FX38" i="68"/>
  <c r="FX37" i="68"/>
  <c r="GC30" i="68"/>
  <c r="FX30" i="68"/>
  <c r="GC29" i="68"/>
  <c r="FX29" i="68"/>
  <c r="GC28" i="68"/>
  <c r="FX28" i="68"/>
  <c r="GC27" i="68"/>
  <c r="FX27" i="68"/>
  <c r="FX16" i="68"/>
  <c r="FX15" i="68"/>
  <c r="FX14" i="68"/>
  <c r="FX13" i="68"/>
  <c r="FX12" i="68"/>
  <c r="FX11" i="68"/>
  <c r="FX10" i="68"/>
  <c r="FX9" i="68"/>
  <c r="FX8" i="68"/>
  <c r="FX7" i="68"/>
  <c r="FL119" i="68"/>
  <c r="FG119" i="68"/>
  <c r="FL118" i="68"/>
  <c r="FG118" i="68"/>
  <c r="FL117" i="68"/>
  <c r="FG117" i="68"/>
  <c r="FL116" i="68"/>
  <c r="FG116" i="68"/>
  <c r="FG105" i="68"/>
  <c r="FG104" i="68"/>
  <c r="FG103" i="68"/>
  <c r="FG102" i="68"/>
  <c r="FG101" i="68"/>
  <c r="FG100" i="68"/>
  <c r="FG99" i="68"/>
  <c r="FG98" i="68"/>
  <c r="FG97" i="68"/>
  <c r="FG96" i="68"/>
  <c r="FL60" i="68"/>
  <c r="FG60" i="68"/>
  <c r="FL59" i="68"/>
  <c r="FG59" i="68"/>
  <c r="FL58" i="68"/>
  <c r="FG58" i="68"/>
  <c r="FL57" i="68"/>
  <c r="FG57" i="68"/>
  <c r="FG46" i="68"/>
  <c r="FG45" i="68"/>
  <c r="FG44" i="68"/>
  <c r="FG43" i="68"/>
  <c r="FG42" i="68"/>
  <c r="FG41" i="68"/>
  <c r="FG40" i="68"/>
  <c r="FG39" i="68"/>
  <c r="FG38" i="68"/>
  <c r="FG37" i="68"/>
  <c r="FL30" i="68"/>
  <c r="FG30" i="68"/>
  <c r="FL29" i="68"/>
  <c r="FG29" i="68"/>
  <c r="FL28" i="68"/>
  <c r="FG28" i="68"/>
  <c r="FL27" i="68"/>
  <c r="FG27" i="68"/>
  <c r="FG16" i="68"/>
  <c r="FG15" i="68"/>
  <c r="FG14" i="68"/>
  <c r="FG13" i="68"/>
  <c r="FG12" i="68"/>
  <c r="FG11" i="68"/>
  <c r="FG10" i="68"/>
  <c r="FG9" i="68"/>
  <c r="FG8" i="68"/>
  <c r="FG7" i="68"/>
  <c r="EU119" i="68"/>
  <c r="EP119" i="68"/>
  <c r="EU118" i="68"/>
  <c r="EP118" i="68"/>
  <c r="EU117" i="68"/>
  <c r="EP117" i="68"/>
  <c r="EU116" i="68"/>
  <c r="EP116" i="68"/>
  <c r="EP105" i="68"/>
  <c r="EP104" i="68"/>
  <c r="EP103" i="68"/>
  <c r="EP102" i="68"/>
  <c r="EP101" i="68"/>
  <c r="EP100" i="68"/>
  <c r="EP99" i="68"/>
  <c r="EP98" i="68"/>
  <c r="EP97" i="68"/>
  <c r="EP96" i="68"/>
  <c r="EU60" i="68"/>
  <c r="EP60" i="68"/>
  <c r="EU59" i="68"/>
  <c r="EP59" i="68"/>
  <c r="EU58" i="68"/>
  <c r="EP58" i="68"/>
  <c r="EU57" i="68"/>
  <c r="EP57" i="68"/>
  <c r="EP46" i="68"/>
  <c r="EP45" i="68"/>
  <c r="EP44" i="68"/>
  <c r="EP43" i="68"/>
  <c r="EP42" i="68"/>
  <c r="EP41" i="68"/>
  <c r="EP40" i="68"/>
  <c r="EP39" i="68"/>
  <c r="EP38" i="68"/>
  <c r="EP37" i="68"/>
  <c r="EU30" i="68"/>
  <c r="EP30" i="68"/>
  <c r="EU29" i="68"/>
  <c r="EP29" i="68"/>
  <c r="EU28" i="68"/>
  <c r="EP28" i="68"/>
  <c r="EU27" i="68"/>
  <c r="EP27" i="68"/>
  <c r="EP16" i="68"/>
  <c r="EP15" i="68"/>
  <c r="EP14" i="68"/>
  <c r="EP13" i="68"/>
  <c r="EP12" i="68"/>
  <c r="EP11" i="68"/>
  <c r="EP10" i="68"/>
  <c r="EP9" i="68"/>
  <c r="EP8" i="68"/>
  <c r="EP7" i="68"/>
  <c r="ED119" i="68"/>
  <c r="DY119" i="68"/>
  <c r="ED118" i="68"/>
  <c r="DY118" i="68"/>
  <c r="ED117" i="68"/>
  <c r="DY117" i="68"/>
  <c r="ED116" i="68"/>
  <c r="DY116" i="68"/>
  <c r="DY105" i="68"/>
  <c r="DY104" i="68"/>
  <c r="DY103" i="68"/>
  <c r="DY102" i="68"/>
  <c r="DY101" i="68"/>
  <c r="DY100" i="68"/>
  <c r="DY99" i="68"/>
  <c r="DY98" i="68"/>
  <c r="DY97" i="68"/>
  <c r="DY96" i="68"/>
  <c r="ED60" i="68"/>
  <c r="DY60" i="68"/>
  <c r="ED59" i="68"/>
  <c r="DY59" i="68"/>
  <c r="ED58" i="68"/>
  <c r="DY58" i="68"/>
  <c r="ED57" i="68"/>
  <c r="DY57" i="68"/>
  <c r="DY46" i="68"/>
  <c r="DY45" i="68"/>
  <c r="DY44" i="68"/>
  <c r="DY43" i="68"/>
  <c r="DY42" i="68"/>
  <c r="DY41" i="68"/>
  <c r="DY40" i="68"/>
  <c r="DY39" i="68"/>
  <c r="DY38" i="68"/>
  <c r="DY37" i="68"/>
  <c r="ED30" i="68"/>
  <c r="DY30" i="68"/>
  <c r="ED29" i="68"/>
  <c r="DY29" i="68"/>
  <c r="ED28" i="68"/>
  <c r="DY28" i="68"/>
  <c r="ED27" i="68"/>
  <c r="DY27" i="68"/>
  <c r="DY16" i="68"/>
  <c r="DY15" i="68"/>
  <c r="DY14" i="68"/>
  <c r="DY13" i="68"/>
  <c r="DY12" i="68"/>
  <c r="DY11" i="68"/>
  <c r="DY10" i="68"/>
  <c r="DY9" i="68"/>
  <c r="DY8" i="68"/>
  <c r="DY7" i="68"/>
  <c r="DM119" i="68"/>
  <c r="DH119" i="68"/>
  <c r="DM118" i="68"/>
  <c r="DH118" i="68"/>
  <c r="DM117" i="68"/>
  <c r="DH117" i="68"/>
  <c r="DM116" i="68"/>
  <c r="DH116" i="68"/>
  <c r="DH105" i="68"/>
  <c r="DH104" i="68"/>
  <c r="DH103" i="68"/>
  <c r="DH102" i="68"/>
  <c r="DH101" i="68"/>
  <c r="DH100" i="68"/>
  <c r="DH99" i="68"/>
  <c r="DH98" i="68"/>
  <c r="DH97" i="68"/>
  <c r="DH96" i="68"/>
  <c r="DM60" i="68"/>
  <c r="DH60" i="68"/>
  <c r="DM59" i="68"/>
  <c r="DH59" i="68"/>
  <c r="DM58" i="68"/>
  <c r="DH58" i="68"/>
  <c r="DM57" i="68"/>
  <c r="DH57" i="68"/>
  <c r="DH46" i="68"/>
  <c r="DH45" i="68"/>
  <c r="DH44" i="68"/>
  <c r="DH43" i="68"/>
  <c r="DH42" i="68"/>
  <c r="DH41" i="68"/>
  <c r="DH40" i="68"/>
  <c r="DH39" i="68"/>
  <c r="DH38" i="68"/>
  <c r="DH37" i="68"/>
  <c r="DM30" i="68"/>
  <c r="DH30" i="68"/>
  <c r="DM29" i="68"/>
  <c r="DH29" i="68"/>
  <c r="DM28" i="68"/>
  <c r="DH28" i="68"/>
  <c r="DM27" i="68"/>
  <c r="DH27" i="68"/>
  <c r="DH16" i="68"/>
  <c r="DH15" i="68"/>
  <c r="DH14" i="68"/>
  <c r="DH13" i="68"/>
  <c r="DH12" i="68"/>
  <c r="DH11" i="68"/>
  <c r="DH10" i="68"/>
  <c r="DH9" i="68"/>
  <c r="DH8" i="68"/>
  <c r="DH7" i="68"/>
  <c r="CV119" i="68"/>
  <c r="CQ119" i="68"/>
  <c r="CV118" i="68"/>
  <c r="CQ118" i="68"/>
  <c r="CV117" i="68"/>
  <c r="CQ117" i="68"/>
  <c r="CV116" i="68"/>
  <c r="CQ116" i="68"/>
  <c r="CQ105" i="68"/>
  <c r="CQ104" i="68"/>
  <c r="CQ103" i="68"/>
  <c r="CQ102" i="68"/>
  <c r="CQ101" i="68"/>
  <c r="CQ100" i="68"/>
  <c r="CQ99" i="68"/>
  <c r="CQ98" i="68"/>
  <c r="CQ97" i="68"/>
  <c r="CQ96" i="68"/>
  <c r="CV60" i="68"/>
  <c r="CQ60" i="68"/>
  <c r="CV59" i="68"/>
  <c r="CQ59" i="68"/>
  <c r="CV58" i="68"/>
  <c r="CQ58" i="68"/>
  <c r="CV57" i="68"/>
  <c r="CQ57" i="68"/>
  <c r="CQ46" i="68"/>
  <c r="CQ45" i="68"/>
  <c r="CQ44" i="68"/>
  <c r="CQ43" i="68"/>
  <c r="CQ42" i="68"/>
  <c r="CQ41" i="68"/>
  <c r="CQ40" i="68"/>
  <c r="CQ39" i="68"/>
  <c r="CQ38" i="68"/>
  <c r="CQ37" i="68"/>
  <c r="CV30" i="68"/>
  <c r="CQ30" i="68"/>
  <c r="CV29" i="68"/>
  <c r="CQ29" i="68"/>
  <c r="CV28" i="68"/>
  <c r="CQ28" i="68"/>
  <c r="CV27" i="68"/>
  <c r="CQ27" i="68"/>
  <c r="CQ16" i="68"/>
  <c r="CQ15" i="68"/>
  <c r="CQ14" i="68"/>
  <c r="CQ13" i="68"/>
  <c r="CQ12" i="68"/>
  <c r="CQ11" i="68"/>
  <c r="CQ10" i="68"/>
  <c r="CQ9" i="68"/>
  <c r="CQ8" i="68"/>
  <c r="CQ7" i="68"/>
  <c r="CE119" i="68"/>
  <c r="BZ119" i="68"/>
  <c r="CE118" i="68"/>
  <c r="BZ118" i="68"/>
  <c r="CE117" i="68"/>
  <c r="BZ117" i="68"/>
  <c r="CE116" i="68"/>
  <c r="BZ116" i="68"/>
  <c r="BZ105" i="68"/>
  <c r="BZ104" i="68"/>
  <c r="BZ103" i="68"/>
  <c r="BZ102" i="68"/>
  <c r="BZ101" i="68"/>
  <c r="BZ100" i="68"/>
  <c r="BZ99" i="68"/>
  <c r="BZ98" i="68"/>
  <c r="BZ97" i="68"/>
  <c r="BZ96" i="68"/>
  <c r="CE60" i="68"/>
  <c r="BZ60" i="68"/>
  <c r="CE59" i="68"/>
  <c r="BZ59" i="68"/>
  <c r="CE58" i="68"/>
  <c r="BZ58" i="68"/>
  <c r="CE57" i="68"/>
  <c r="BZ57" i="68"/>
  <c r="BZ46" i="68"/>
  <c r="BZ45" i="68"/>
  <c r="BZ44" i="68"/>
  <c r="BZ43" i="68"/>
  <c r="BZ42" i="68"/>
  <c r="BZ41" i="68"/>
  <c r="BZ40" i="68"/>
  <c r="BZ39" i="68"/>
  <c r="BZ38" i="68"/>
  <c r="BZ37" i="68"/>
  <c r="CE30" i="68"/>
  <c r="BZ30" i="68"/>
  <c r="CE29" i="68"/>
  <c r="BZ29" i="68"/>
  <c r="CE28" i="68"/>
  <c r="BZ28" i="68"/>
  <c r="CE27" i="68"/>
  <c r="BZ27" i="68"/>
  <c r="BZ16" i="68"/>
  <c r="BZ15" i="68"/>
  <c r="BZ14" i="68"/>
  <c r="BZ13" i="68"/>
  <c r="BZ12" i="68"/>
  <c r="BZ11" i="68"/>
  <c r="BZ10" i="68"/>
  <c r="BZ9" i="68"/>
  <c r="BZ8" i="68"/>
  <c r="BZ7" i="68"/>
  <c r="BN119" i="68"/>
  <c r="BI119" i="68"/>
  <c r="BN118" i="68"/>
  <c r="BI118" i="68"/>
  <c r="BN117" i="68"/>
  <c r="BI117" i="68"/>
  <c r="BN116" i="68"/>
  <c r="BI116" i="68"/>
  <c r="BI105" i="68"/>
  <c r="BI104" i="68"/>
  <c r="BI103" i="68"/>
  <c r="BI102" i="68"/>
  <c r="BI101" i="68"/>
  <c r="BI100" i="68"/>
  <c r="BI99" i="68"/>
  <c r="BI98" i="68"/>
  <c r="BI97" i="68"/>
  <c r="BI96" i="68"/>
  <c r="BN60" i="68"/>
  <c r="BI60" i="68"/>
  <c r="BN59" i="68"/>
  <c r="BI59" i="68"/>
  <c r="BN58" i="68"/>
  <c r="BI58" i="68"/>
  <c r="BN57" i="68"/>
  <c r="BI57" i="68"/>
  <c r="BI46" i="68"/>
  <c r="BI45" i="68"/>
  <c r="BI44" i="68"/>
  <c r="BI43" i="68"/>
  <c r="BI42" i="68"/>
  <c r="BI41" i="68"/>
  <c r="BI40" i="68"/>
  <c r="BI39" i="68"/>
  <c r="BI38" i="68"/>
  <c r="BI37" i="68"/>
  <c r="BN30" i="68"/>
  <c r="BI30" i="68"/>
  <c r="BN29" i="68"/>
  <c r="BI29" i="68"/>
  <c r="BN28" i="68"/>
  <c r="BI28" i="68"/>
  <c r="BN27" i="68"/>
  <c r="BI27" i="68"/>
  <c r="BI16" i="68"/>
  <c r="BI15" i="68"/>
  <c r="BI14" i="68"/>
  <c r="BI13" i="68"/>
  <c r="BI12" i="68"/>
  <c r="BI11" i="68"/>
  <c r="BI10" i="68"/>
  <c r="BI9" i="68"/>
  <c r="BI8" i="68"/>
  <c r="BI7" i="68"/>
  <c r="AW119" i="68"/>
  <c r="AR119" i="68"/>
  <c r="AW118" i="68"/>
  <c r="AR118" i="68"/>
  <c r="AW117" i="68"/>
  <c r="AR117" i="68"/>
  <c r="AW116" i="68"/>
  <c r="AR116" i="68"/>
  <c r="AR105" i="68"/>
  <c r="AR104" i="68"/>
  <c r="AR103" i="68"/>
  <c r="AR102" i="68"/>
  <c r="AR101" i="68"/>
  <c r="AR100" i="68"/>
  <c r="AR99" i="68"/>
  <c r="AR98" i="68"/>
  <c r="AR97" i="68"/>
  <c r="AR96" i="68"/>
  <c r="AW60" i="68"/>
  <c r="AR60" i="68"/>
  <c r="AW59" i="68"/>
  <c r="AR59" i="68"/>
  <c r="AW58" i="68"/>
  <c r="AR58" i="68"/>
  <c r="AW57" i="68"/>
  <c r="AR57" i="68"/>
  <c r="AR46" i="68"/>
  <c r="AR45" i="68"/>
  <c r="AR44" i="68"/>
  <c r="AR43" i="68"/>
  <c r="AR42" i="68"/>
  <c r="AR41" i="68"/>
  <c r="AR40" i="68"/>
  <c r="AR39" i="68"/>
  <c r="AR38" i="68"/>
  <c r="AR37" i="68"/>
  <c r="AW30" i="68"/>
  <c r="AR30" i="68"/>
  <c r="AW29" i="68"/>
  <c r="AR29" i="68"/>
  <c r="AW28" i="68"/>
  <c r="AR28" i="68"/>
  <c r="AW27" i="68"/>
  <c r="AR27" i="68"/>
  <c r="AR16" i="68"/>
  <c r="AR15" i="68"/>
  <c r="AR14" i="68"/>
  <c r="AR13" i="68"/>
  <c r="AR12" i="68"/>
  <c r="AR11" i="68"/>
  <c r="AR10" i="68"/>
  <c r="AR9" i="68"/>
  <c r="AR8" i="68"/>
  <c r="AR7" i="68"/>
  <c r="AF119" i="68"/>
  <c r="AA119" i="68"/>
  <c r="AF118" i="68"/>
  <c r="AA118" i="68"/>
  <c r="AF117" i="68"/>
  <c r="AA117" i="68"/>
  <c r="AF116" i="68"/>
  <c r="AA116" i="68"/>
  <c r="AA105" i="68"/>
  <c r="AA104" i="68"/>
  <c r="AA103" i="68"/>
  <c r="AA102" i="68"/>
  <c r="AA101" i="68"/>
  <c r="AA100" i="68"/>
  <c r="AA99" i="68"/>
  <c r="AA98" i="68"/>
  <c r="AA97" i="68"/>
  <c r="AA96" i="68"/>
  <c r="AF60" i="68"/>
  <c r="AA60" i="68"/>
  <c r="AF59" i="68"/>
  <c r="AA59" i="68"/>
  <c r="AF58" i="68"/>
  <c r="AA58" i="68"/>
  <c r="AF57" i="68"/>
  <c r="AA57" i="68"/>
  <c r="AA46" i="68"/>
  <c r="AA45" i="68"/>
  <c r="AA44" i="68"/>
  <c r="AA43" i="68"/>
  <c r="AA42" i="68"/>
  <c r="AA41" i="68"/>
  <c r="AA40" i="68"/>
  <c r="AA39" i="68"/>
  <c r="AA38" i="68"/>
  <c r="AA37" i="68"/>
  <c r="AF30" i="68"/>
  <c r="AA30" i="68"/>
  <c r="AF29" i="68"/>
  <c r="AA29" i="68"/>
  <c r="AF28" i="68"/>
  <c r="AA28" i="68"/>
  <c r="AF27" i="68"/>
  <c r="AA27" i="68"/>
  <c r="AA16" i="68"/>
  <c r="AA15" i="68"/>
  <c r="AA14" i="68"/>
  <c r="AA13" i="68"/>
  <c r="AA12" i="68"/>
  <c r="AA11" i="68"/>
  <c r="AA10" i="68"/>
  <c r="AA9" i="68"/>
  <c r="AA8" i="68"/>
  <c r="AA7" i="68"/>
  <c r="LU119" i="74"/>
  <c r="LU118" i="74"/>
  <c r="LU117" i="74"/>
  <c r="LZ116" i="74"/>
  <c r="LU116" i="74"/>
  <c r="LU105" i="74"/>
  <c r="LU104" i="74"/>
  <c r="LU103" i="74"/>
  <c r="LU102" i="74"/>
  <c r="LU101" i="74"/>
  <c r="LU100" i="74"/>
  <c r="LU99" i="74"/>
  <c r="LU98" i="74"/>
  <c r="LU97" i="74"/>
  <c r="LU96" i="74"/>
  <c r="LU60" i="74"/>
  <c r="LU59" i="74"/>
  <c r="LU58" i="74"/>
  <c r="LZ57" i="74"/>
  <c r="LU57" i="74"/>
  <c r="LU46" i="74"/>
  <c r="LU45" i="74"/>
  <c r="LU44" i="74"/>
  <c r="LU43" i="74"/>
  <c r="LU42" i="74"/>
  <c r="LU41" i="74"/>
  <c r="LU40" i="74"/>
  <c r="LU39" i="74"/>
  <c r="LU38" i="74"/>
  <c r="LU37" i="74"/>
  <c r="LU30" i="74"/>
  <c r="LU29" i="74"/>
  <c r="LU28" i="74"/>
  <c r="LZ27" i="74"/>
  <c r="LU27" i="74"/>
  <c r="LY17" i="74"/>
  <c r="LU16" i="74"/>
  <c r="LU15" i="74"/>
  <c r="LU14" i="74"/>
  <c r="LU13" i="74"/>
  <c r="LU12" i="74"/>
  <c r="LU11" i="74"/>
  <c r="LU10" i="74"/>
  <c r="LU9" i="74"/>
  <c r="LU8" i="74"/>
  <c r="LU7" i="74"/>
  <c r="CA33" i="74" l="1"/>
  <c r="CN50" i="74"/>
  <c r="BJ3" i="74"/>
  <c r="BC113" i="74"/>
  <c r="BU109" i="74"/>
  <c r="BU50" i="74"/>
  <c r="BC54" i="74"/>
  <c r="BJ92" i="74"/>
  <c r="BW109" i="74"/>
  <c r="BE113" i="74"/>
  <c r="AX113" i="74"/>
  <c r="J119" i="68"/>
  <c r="J118" i="68"/>
  <c r="J117" i="68"/>
  <c r="J116" i="68"/>
  <c r="J60" i="68"/>
  <c r="J59" i="68"/>
  <c r="J58" i="68"/>
  <c r="J57" i="68"/>
  <c r="J30" i="68"/>
  <c r="J29" i="68"/>
  <c r="J28" i="68"/>
  <c r="J27" i="68"/>
  <c r="CR33" i="74" l="1"/>
  <c r="CM54" i="74"/>
  <c r="CF54" i="74"/>
  <c r="DE50" i="74"/>
  <c r="CA3" i="74"/>
  <c r="BT54" i="74"/>
  <c r="BT113" i="74"/>
  <c r="BO24" i="74"/>
  <c r="CL109" i="74"/>
  <c r="CL50" i="74"/>
  <c r="CA92" i="74"/>
  <c r="BO113" i="74"/>
  <c r="BV113" i="74"/>
  <c r="CN109" i="74"/>
  <c r="O119" i="68"/>
  <c r="O118" i="68"/>
  <c r="O117" i="68"/>
  <c r="O116" i="68"/>
  <c r="O60" i="68"/>
  <c r="O59" i="68"/>
  <c r="O58" i="68"/>
  <c r="O57" i="68"/>
  <c r="O30" i="68"/>
  <c r="O28" i="68"/>
  <c r="O29" i="68"/>
  <c r="O27" i="68"/>
  <c r="DD54" i="74" l="1"/>
  <c r="DV50" i="74"/>
  <c r="DI33" i="74"/>
  <c r="CW54" i="74"/>
  <c r="CR3" i="74"/>
  <c r="DC50" i="74"/>
  <c r="CK113" i="74"/>
  <c r="CK54" i="74"/>
  <c r="CF24" i="74"/>
  <c r="DC109" i="74"/>
  <c r="CR92" i="74"/>
  <c r="DE109" i="74"/>
  <c r="CF113" i="74"/>
  <c r="CM113" i="74"/>
  <c r="DU54" i="74" l="1"/>
  <c r="DZ33" i="74"/>
  <c r="DN54" i="74"/>
  <c r="EM50" i="74"/>
  <c r="DI3" i="74"/>
  <c r="DT50" i="74"/>
  <c r="DB113" i="74"/>
  <c r="DT109" i="74"/>
  <c r="CW24" i="74"/>
  <c r="DB54" i="74"/>
  <c r="DI92" i="74"/>
  <c r="DD113" i="74"/>
  <c r="DV109" i="74"/>
  <c r="CW113" i="74"/>
  <c r="EQ33" i="74" l="1"/>
  <c r="EL54" i="74"/>
  <c r="EE54" i="74"/>
  <c r="FD50" i="74"/>
  <c r="DZ3" i="74"/>
  <c r="EK50" i="74"/>
  <c r="EK109" i="74"/>
  <c r="DS54" i="74"/>
  <c r="DS113" i="74"/>
  <c r="DN24" i="74"/>
  <c r="DZ92" i="74"/>
  <c r="EM109" i="74"/>
  <c r="DU113" i="74"/>
  <c r="DN113" i="74"/>
  <c r="E105" i="74"/>
  <c r="E104" i="74"/>
  <c r="E103" i="74"/>
  <c r="E102" i="74"/>
  <c r="E101" i="74"/>
  <c r="E100" i="74"/>
  <c r="E99" i="74"/>
  <c r="E98" i="74"/>
  <c r="E97" i="74"/>
  <c r="E96" i="74"/>
  <c r="E95" i="74"/>
  <c r="E46" i="74"/>
  <c r="E45" i="74"/>
  <c r="E44" i="74"/>
  <c r="E43" i="74"/>
  <c r="E42" i="74"/>
  <c r="E41" i="74"/>
  <c r="E40" i="74"/>
  <c r="E39" i="74"/>
  <c r="E38" i="74"/>
  <c r="E37" i="74"/>
  <c r="E36" i="74"/>
  <c r="E16" i="74"/>
  <c r="E15" i="74"/>
  <c r="E13" i="74"/>
  <c r="E12" i="74"/>
  <c r="E11" i="74"/>
  <c r="E10" i="74"/>
  <c r="E9" i="74"/>
  <c r="E8" i="74"/>
  <c r="E7" i="74"/>
  <c r="E6" i="74"/>
  <c r="FC54" i="74" l="1"/>
  <c r="EV54" i="74"/>
  <c r="FH33" i="74"/>
  <c r="FU50" i="74"/>
  <c r="F42" i="74"/>
  <c r="G42" i="74" s="1"/>
  <c r="G14" i="74"/>
  <c r="F38" i="74"/>
  <c r="G38" i="74" s="1"/>
  <c r="EQ3" i="74"/>
  <c r="FB109" i="74"/>
  <c r="FB50" i="74"/>
  <c r="EJ54" i="74"/>
  <c r="EE24" i="74"/>
  <c r="EJ113" i="74"/>
  <c r="EQ92" i="74"/>
  <c r="EE113" i="74"/>
  <c r="EL113" i="74"/>
  <c r="FD109" i="74"/>
  <c r="F12" i="74"/>
  <c r="G12" i="74" s="1"/>
  <c r="F96" i="74"/>
  <c r="G96" i="74" s="1"/>
  <c r="F46" i="74"/>
  <c r="G46" i="74" s="1"/>
  <c r="F7" i="74"/>
  <c r="G7" i="74" s="1"/>
  <c r="F37" i="74"/>
  <c r="G37" i="74" s="1"/>
  <c r="F41" i="74"/>
  <c r="G41" i="74" s="1"/>
  <c r="F97" i="74"/>
  <c r="G97" i="74" s="1"/>
  <c r="F98" i="74"/>
  <c r="G98" i="74" s="1"/>
  <c r="F9" i="74"/>
  <c r="G9" i="74" s="1"/>
  <c r="F15" i="74"/>
  <c r="G15" i="74" s="1"/>
  <c r="F10" i="74"/>
  <c r="G10" i="74" s="1"/>
  <c r="F13" i="74"/>
  <c r="G13" i="74" s="1"/>
  <c r="F8" i="74"/>
  <c r="G8" i="74" s="1"/>
  <c r="F11" i="74"/>
  <c r="G11" i="74" s="1"/>
  <c r="F16" i="74"/>
  <c r="G16" i="74" s="1"/>
  <c r="F40" i="74"/>
  <c r="G40" i="74" s="1"/>
  <c r="F39" i="74"/>
  <c r="G39" i="74" s="1"/>
  <c r="F45" i="74"/>
  <c r="G45" i="74" s="1"/>
  <c r="F43" i="74"/>
  <c r="G43" i="74" s="1"/>
  <c r="F44" i="74"/>
  <c r="G44" i="74" s="1"/>
  <c r="F99" i="74"/>
  <c r="G99" i="74" s="1"/>
  <c r="F104" i="74"/>
  <c r="G104" i="74" s="1"/>
  <c r="F102" i="74"/>
  <c r="G102" i="74" s="1"/>
  <c r="F100" i="74"/>
  <c r="G100" i="74" s="1"/>
  <c r="F101" i="74"/>
  <c r="G101" i="74" s="1"/>
  <c r="F103" i="74"/>
  <c r="G103" i="74" s="1"/>
  <c r="F105" i="74"/>
  <c r="G105" i="74" s="1"/>
  <c r="X109" i="68"/>
  <c r="V109" i="68"/>
  <c r="J106" i="68"/>
  <c r="J105" i="68"/>
  <c r="E105" i="68"/>
  <c r="J104" i="68"/>
  <c r="E104" i="68"/>
  <c r="J103" i="68"/>
  <c r="E103" i="68"/>
  <c r="J102" i="68"/>
  <c r="E102" i="68"/>
  <c r="J101" i="68"/>
  <c r="E101" i="68"/>
  <c r="J100" i="68"/>
  <c r="E100" i="68"/>
  <c r="J99" i="68"/>
  <c r="E99" i="68"/>
  <c r="J98" i="68"/>
  <c r="E98" i="68"/>
  <c r="J97" i="68"/>
  <c r="E97" i="68"/>
  <c r="J96" i="68"/>
  <c r="E96" i="68"/>
  <c r="E95" i="68"/>
  <c r="K92" i="68"/>
  <c r="X50" i="68"/>
  <c r="V50" i="68"/>
  <c r="J47" i="68"/>
  <c r="J46" i="68"/>
  <c r="E46" i="68"/>
  <c r="J45" i="68"/>
  <c r="E45" i="68"/>
  <c r="J44" i="68"/>
  <c r="E44" i="68"/>
  <c r="J43" i="68"/>
  <c r="E43" i="68"/>
  <c r="J42" i="68"/>
  <c r="E42" i="68"/>
  <c r="J41" i="68"/>
  <c r="E41" i="68"/>
  <c r="J40" i="68"/>
  <c r="E40" i="68"/>
  <c r="J39" i="68"/>
  <c r="E39" i="68"/>
  <c r="J38" i="68"/>
  <c r="E38" i="68"/>
  <c r="J37" i="68"/>
  <c r="E37" i="68"/>
  <c r="E36" i="68"/>
  <c r="K33" i="68"/>
  <c r="N17" i="68"/>
  <c r="AE17" i="68" s="1"/>
  <c r="AV17" i="68" s="1"/>
  <c r="BM17" i="68" s="1"/>
  <c r="CD17" i="68" s="1"/>
  <c r="CU17" i="68" s="1"/>
  <c r="DL17" i="68" s="1"/>
  <c r="EC17" i="68" s="1"/>
  <c r="ET17" i="68" s="1"/>
  <c r="FK17" i="68" s="1"/>
  <c r="GB17" i="68" s="1"/>
  <c r="GS17" i="68" s="1"/>
  <c r="HJ17" i="68" s="1"/>
  <c r="IA17" i="68" s="1"/>
  <c r="IR17" i="68" s="1"/>
  <c r="JI17" i="68" s="1"/>
  <c r="JZ17" i="68" s="1"/>
  <c r="KQ17" i="68" s="1"/>
  <c r="LH17" i="68" s="1"/>
  <c r="LY17" i="68" s="1"/>
  <c r="J16" i="68"/>
  <c r="E16" i="68"/>
  <c r="J15" i="68"/>
  <c r="E15" i="68"/>
  <c r="J14" i="68"/>
  <c r="E14" i="68"/>
  <c r="J13" i="68"/>
  <c r="E13" i="68"/>
  <c r="J12" i="68"/>
  <c r="E12" i="68"/>
  <c r="J11" i="68"/>
  <c r="E11" i="68"/>
  <c r="J10" i="68"/>
  <c r="E10" i="68"/>
  <c r="J9" i="68"/>
  <c r="E9" i="68"/>
  <c r="J8" i="68"/>
  <c r="E8" i="68"/>
  <c r="J7" i="68"/>
  <c r="E7" i="68"/>
  <c r="E6" i="68"/>
  <c r="K3" i="68"/>
  <c r="AB3" i="68" s="1"/>
  <c r="F42" i="68" l="1"/>
  <c r="FY33" i="74"/>
  <c r="GL50" i="74"/>
  <c r="FM54" i="74"/>
  <c r="FT54" i="74"/>
  <c r="FH3" i="74"/>
  <c r="FS109" i="74"/>
  <c r="FS50" i="74"/>
  <c r="FA54" i="74"/>
  <c r="EV24" i="74"/>
  <c r="FA113" i="74"/>
  <c r="F97" i="68"/>
  <c r="G97" i="68" s="1"/>
  <c r="FH92" i="74"/>
  <c r="FU109" i="74"/>
  <c r="EV113" i="74"/>
  <c r="FC113" i="74"/>
  <c r="F96" i="68"/>
  <c r="G96" i="68" s="1"/>
  <c r="F98" i="68"/>
  <c r="G98" i="68" s="1"/>
  <c r="AO109" i="68"/>
  <c r="AB92" i="68"/>
  <c r="AM109" i="68"/>
  <c r="AM50" i="68"/>
  <c r="AO50" i="68"/>
  <c r="AB33" i="68"/>
  <c r="BD50" i="68"/>
  <c r="AG24" i="68"/>
  <c r="AL54" i="68"/>
  <c r="BD109" i="68"/>
  <c r="AL113" i="68"/>
  <c r="F8" i="68"/>
  <c r="G8" i="68" s="1"/>
  <c r="F37" i="68"/>
  <c r="F104" i="68"/>
  <c r="G104" i="68" s="1"/>
  <c r="F7" i="68"/>
  <c r="G7" i="68" s="1"/>
  <c r="D21" i="74"/>
  <c r="E21" i="74" s="1"/>
  <c r="F38" i="68"/>
  <c r="F41" i="68"/>
  <c r="F39" i="68"/>
  <c r="F40" i="68"/>
  <c r="F10" i="68"/>
  <c r="F14" i="68"/>
  <c r="F15" i="68"/>
  <c r="U113" i="68"/>
  <c r="U54" i="68"/>
  <c r="F9" i="68"/>
  <c r="F13" i="68"/>
  <c r="G37" i="68"/>
  <c r="F11" i="68"/>
  <c r="F12" i="68"/>
  <c r="AS3" i="68"/>
  <c r="F16" i="68"/>
  <c r="P24" i="68"/>
  <c r="G42" i="68"/>
  <c r="W54" i="68"/>
  <c r="P54" i="68"/>
  <c r="F45" i="68"/>
  <c r="F46" i="68"/>
  <c r="F43" i="68"/>
  <c r="F44" i="68"/>
  <c r="P113" i="68"/>
  <c r="W113" i="68"/>
  <c r="F99" i="68"/>
  <c r="F102" i="68"/>
  <c r="F100" i="68"/>
  <c r="F103" i="68"/>
  <c r="F101" i="68"/>
  <c r="F105" i="68"/>
  <c r="GK54" i="74" l="1"/>
  <c r="HC50" i="74"/>
  <c r="GP33" i="74"/>
  <c r="GD54" i="74"/>
  <c r="FY3" i="74"/>
  <c r="FM24" i="74"/>
  <c r="GJ109" i="74"/>
  <c r="FR113" i="74"/>
  <c r="GJ50" i="74"/>
  <c r="FR54" i="74"/>
  <c r="FY92" i="74"/>
  <c r="FT113" i="74"/>
  <c r="FM113" i="74"/>
  <c r="GL109" i="74"/>
  <c r="AS33" i="68"/>
  <c r="BF50" i="68"/>
  <c r="AG54" i="68"/>
  <c r="AN54" i="68"/>
  <c r="AN113" i="68"/>
  <c r="AS92" i="68"/>
  <c r="BF109" i="68"/>
  <c r="AG113" i="68"/>
  <c r="BU109" i="68"/>
  <c r="BU50" i="68"/>
  <c r="BC113" i="68"/>
  <c r="BC54" i="68"/>
  <c r="AX24" i="68"/>
  <c r="G38" i="68"/>
  <c r="G39" i="68"/>
  <c r="G40" i="68"/>
  <c r="G41" i="68"/>
  <c r="D110" i="74"/>
  <c r="E110" i="74" s="1"/>
  <c r="B51" i="74"/>
  <c r="D51" i="74"/>
  <c r="E51" i="74" s="1"/>
  <c r="G51" i="74" s="1"/>
  <c r="C21" i="74"/>
  <c r="F51" i="74"/>
  <c r="C110" i="74"/>
  <c r="F110" i="74"/>
  <c r="B21" i="74"/>
  <c r="C51" i="74"/>
  <c r="F21" i="74"/>
  <c r="G21" i="74" s="1"/>
  <c r="B110" i="74"/>
  <c r="G103" i="68"/>
  <c r="G46" i="68"/>
  <c r="BJ3" i="68"/>
  <c r="G9" i="68"/>
  <c r="G15" i="68"/>
  <c r="G102" i="68"/>
  <c r="G45" i="68"/>
  <c r="G14" i="68"/>
  <c r="G105" i="68"/>
  <c r="G100" i="68"/>
  <c r="G99" i="68"/>
  <c r="G44" i="68"/>
  <c r="G12" i="68"/>
  <c r="G10" i="68"/>
  <c r="G101" i="68"/>
  <c r="G43" i="68"/>
  <c r="G16" i="68"/>
  <c r="G11" i="68"/>
  <c r="G13" i="68"/>
  <c r="GU54" i="74" l="1"/>
  <c r="HT50" i="74"/>
  <c r="HB54" i="74"/>
  <c r="HG33" i="74"/>
  <c r="GP3" i="74"/>
  <c r="GI54" i="74"/>
  <c r="GI113" i="74"/>
  <c r="HA109" i="74"/>
  <c r="HA50" i="74"/>
  <c r="GD24" i="74"/>
  <c r="GP92" i="74"/>
  <c r="HC109" i="74"/>
  <c r="GK113" i="74"/>
  <c r="GD113" i="74"/>
  <c r="G110" i="74"/>
  <c r="BT113" i="68"/>
  <c r="BO24" i="68"/>
  <c r="CL109" i="68"/>
  <c r="CL50" i="68"/>
  <c r="BT54" i="68"/>
  <c r="BE113" i="68"/>
  <c r="BJ92" i="68"/>
  <c r="BW109" i="68"/>
  <c r="AX113" i="68"/>
  <c r="BE54" i="68"/>
  <c r="BW50" i="68"/>
  <c r="BJ33" i="68"/>
  <c r="AX54" i="68"/>
  <c r="K96" i="74"/>
  <c r="K100" i="74"/>
  <c r="K102" i="74"/>
  <c r="K104" i="74"/>
  <c r="K99" i="74"/>
  <c r="K101" i="74"/>
  <c r="K97" i="74"/>
  <c r="K98" i="74"/>
  <c r="K103" i="74"/>
  <c r="K105" i="74"/>
  <c r="K8" i="74"/>
  <c r="K7" i="74"/>
  <c r="K9" i="74"/>
  <c r="K13" i="74"/>
  <c r="K10" i="74"/>
  <c r="K11" i="74"/>
  <c r="K12" i="74"/>
  <c r="K14" i="74"/>
  <c r="K16" i="74"/>
  <c r="K15" i="74"/>
  <c r="K37" i="74"/>
  <c r="K39" i="74"/>
  <c r="K43" i="74"/>
  <c r="K38" i="74"/>
  <c r="K40" i="74"/>
  <c r="K44" i="74"/>
  <c r="K41" i="74"/>
  <c r="K42" i="74"/>
  <c r="K45" i="74"/>
  <c r="K46" i="74"/>
  <c r="F51" i="68"/>
  <c r="F21" i="68"/>
  <c r="D51" i="68"/>
  <c r="E51" i="68" s="1"/>
  <c r="G51" i="68" s="1"/>
  <c r="B110" i="68"/>
  <c r="F110" i="68"/>
  <c r="C110" i="68"/>
  <c r="K105" i="68" s="1"/>
  <c r="C51" i="68"/>
  <c r="D21" i="68"/>
  <c r="E21" i="68" s="1"/>
  <c r="G21" i="68" s="1"/>
  <c r="B21" i="68"/>
  <c r="CA3" i="68"/>
  <c r="B51" i="68"/>
  <c r="D110" i="68"/>
  <c r="E110" i="68" s="1"/>
  <c r="C21" i="68"/>
  <c r="HL54" i="74" l="1"/>
  <c r="IK50" i="74"/>
  <c r="HS54" i="74"/>
  <c r="HX33" i="74"/>
  <c r="HG3" i="74"/>
  <c r="HR50" i="74"/>
  <c r="GU24" i="74"/>
  <c r="GZ54" i="74"/>
  <c r="GZ113" i="74"/>
  <c r="HR109" i="74"/>
  <c r="K98" i="68"/>
  <c r="M98" i="68" s="1"/>
  <c r="K100" i="68"/>
  <c r="L100" i="68" s="1"/>
  <c r="HG92" i="74"/>
  <c r="GU113" i="74"/>
  <c r="HT109" i="74"/>
  <c r="HB113" i="74"/>
  <c r="K103" i="68"/>
  <c r="L103" i="68" s="1"/>
  <c r="K45" i="68"/>
  <c r="M45" i="68" s="1"/>
  <c r="BV54" i="68"/>
  <c r="CN50" i="68"/>
  <c r="CA33" i="68"/>
  <c r="BO54" i="68"/>
  <c r="DC109" i="68"/>
  <c r="CK113" i="68"/>
  <c r="CF24" i="68"/>
  <c r="CK54" i="68"/>
  <c r="DC50" i="68"/>
  <c r="CN109" i="68"/>
  <c r="CA92" i="68"/>
  <c r="BV113" i="68"/>
  <c r="BO113" i="68"/>
  <c r="M46" i="74"/>
  <c r="L46" i="74"/>
  <c r="M44" i="74"/>
  <c r="O44" i="74" s="1"/>
  <c r="P44" i="74" s="1"/>
  <c r="L44" i="74"/>
  <c r="L39" i="74"/>
  <c r="M39" i="74"/>
  <c r="L15" i="74"/>
  <c r="M15" i="74"/>
  <c r="L11" i="74"/>
  <c r="M11" i="74"/>
  <c r="M7" i="74"/>
  <c r="L7" i="74"/>
  <c r="L98" i="74"/>
  <c r="M98" i="74"/>
  <c r="M104" i="74"/>
  <c r="L104" i="74"/>
  <c r="L45" i="74"/>
  <c r="M45" i="74"/>
  <c r="M40" i="74"/>
  <c r="L40" i="74"/>
  <c r="M37" i="74"/>
  <c r="L37" i="74"/>
  <c r="M16" i="74"/>
  <c r="L16" i="74"/>
  <c r="M10" i="74"/>
  <c r="L10" i="74"/>
  <c r="M8" i="74"/>
  <c r="L8" i="74"/>
  <c r="L97" i="74"/>
  <c r="M97" i="74"/>
  <c r="L102" i="74"/>
  <c r="M102" i="74"/>
  <c r="M42" i="74"/>
  <c r="L42" i="74"/>
  <c r="M38" i="74"/>
  <c r="L38" i="74"/>
  <c r="L14" i="74"/>
  <c r="M14" i="74"/>
  <c r="M13" i="74"/>
  <c r="L13" i="74"/>
  <c r="L105" i="74"/>
  <c r="M105" i="74"/>
  <c r="M101" i="74"/>
  <c r="L101" i="74"/>
  <c r="L100" i="74"/>
  <c r="M100" i="74"/>
  <c r="L41" i="74"/>
  <c r="M41" i="74"/>
  <c r="M43" i="74"/>
  <c r="L43" i="74"/>
  <c r="L12" i="74"/>
  <c r="M12" i="74"/>
  <c r="M9" i="74"/>
  <c r="L9" i="74"/>
  <c r="M103" i="74"/>
  <c r="L103" i="74"/>
  <c r="M99" i="74"/>
  <c r="L99" i="74"/>
  <c r="L96" i="74"/>
  <c r="M96" i="74"/>
  <c r="K99" i="68"/>
  <c r="L99" i="68" s="1"/>
  <c r="K96" i="68"/>
  <c r="L96" i="68" s="1"/>
  <c r="K101" i="68"/>
  <c r="M101" i="68" s="1"/>
  <c r="K104" i="68"/>
  <c r="M104" i="68" s="1"/>
  <c r="G110" i="68"/>
  <c r="K97" i="68"/>
  <c r="M97" i="68" s="1"/>
  <c r="K102" i="68"/>
  <c r="L102" i="68" s="1"/>
  <c r="K13" i="68"/>
  <c r="K14" i="68"/>
  <c r="K15" i="68"/>
  <c r="K10" i="68"/>
  <c r="K16" i="68"/>
  <c r="K12" i="68"/>
  <c r="K8" i="68"/>
  <c r="K7" i="68"/>
  <c r="K11" i="68"/>
  <c r="K9" i="68"/>
  <c r="K37" i="68"/>
  <c r="K43" i="68"/>
  <c r="K46" i="68"/>
  <c r="K40" i="68"/>
  <c r="K38" i="68"/>
  <c r="CR3" i="68"/>
  <c r="L98" i="68"/>
  <c r="K44" i="68"/>
  <c r="K42" i="68"/>
  <c r="L104" i="68"/>
  <c r="K41" i="68"/>
  <c r="K39" i="68"/>
  <c r="L105" i="68"/>
  <c r="M105" i="68"/>
  <c r="L45" i="68" l="1"/>
  <c r="IJ54" i="74"/>
  <c r="IO33" i="74"/>
  <c r="IC54" i="74"/>
  <c r="JB50" i="74"/>
  <c r="N40" i="74"/>
  <c r="N42" i="74"/>
  <c r="N37" i="74"/>
  <c r="O12" i="74"/>
  <c r="P12" i="74" s="1"/>
  <c r="O37" i="74"/>
  <c r="P37" i="74" s="1"/>
  <c r="HX3" i="74"/>
  <c r="II50" i="74"/>
  <c r="HL24" i="74"/>
  <c r="HQ54" i="74"/>
  <c r="HQ113" i="74"/>
  <c r="II109" i="74"/>
  <c r="O45" i="74"/>
  <c r="P45" i="74" s="1"/>
  <c r="Q45" i="74" s="1"/>
  <c r="O11" i="74"/>
  <c r="P11" i="74" s="1"/>
  <c r="Q11" i="74" s="1"/>
  <c r="O38" i="74"/>
  <c r="P38" i="74" s="1"/>
  <c r="N8" i="74"/>
  <c r="N13" i="74"/>
  <c r="M103" i="68"/>
  <c r="O103" i="68" s="1"/>
  <c r="P103" i="68" s="1"/>
  <c r="N104" i="74"/>
  <c r="M100" i="68"/>
  <c r="N99" i="74"/>
  <c r="N101" i="74"/>
  <c r="O97" i="74"/>
  <c r="P97" i="74" s="1"/>
  <c r="Q97" i="74" s="1"/>
  <c r="N102" i="74"/>
  <c r="HX92" i="74"/>
  <c r="IK109" i="74"/>
  <c r="HL113" i="74"/>
  <c r="HS113" i="74"/>
  <c r="O105" i="74"/>
  <c r="P105" i="74" s="1"/>
  <c r="Q105" i="74" s="1"/>
  <c r="O101" i="74"/>
  <c r="P101" i="74" s="1"/>
  <c r="R101" i="74" s="1"/>
  <c r="M99" i="68"/>
  <c r="N99" i="68" s="1"/>
  <c r="CM54" i="68"/>
  <c r="DE50" i="68"/>
  <c r="CR33" i="68"/>
  <c r="CF54" i="68"/>
  <c r="CM113" i="68"/>
  <c r="DE109" i="68"/>
  <c r="CR92" i="68"/>
  <c r="CF113" i="68"/>
  <c r="DT109" i="68"/>
  <c r="DT50" i="68"/>
  <c r="DB113" i="68"/>
  <c r="DB54" i="68"/>
  <c r="CW24" i="68"/>
  <c r="O96" i="74"/>
  <c r="P96" i="74" s="1"/>
  <c r="Q96" i="74" s="1"/>
  <c r="O9" i="74"/>
  <c r="P9" i="74" s="1"/>
  <c r="Q9" i="74" s="1"/>
  <c r="N105" i="74"/>
  <c r="O102" i="74"/>
  <c r="P102" i="74" s="1"/>
  <c r="Q102" i="74" s="1"/>
  <c r="O10" i="74"/>
  <c r="P10" i="74" s="1"/>
  <c r="Q10" i="74" s="1"/>
  <c r="O40" i="74"/>
  <c r="P40" i="74" s="1"/>
  <c r="Q40" i="74" s="1"/>
  <c r="N7" i="74"/>
  <c r="O103" i="74"/>
  <c r="P103" i="74" s="1"/>
  <c r="Q103" i="74" s="1"/>
  <c r="O13" i="74"/>
  <c r="P13" i="74" s="1"/>
  <c r="Q13" i="74" s="1"/>
  <c r="O46" i="74"/>
  <c r="P46" i="74" s="1"/>
  <c r="Q46" i="74" s="1"/>
  <c r="W43" i="74"/>
  <c r="X43" i="74" s="1"/>
  <c r="V43" i="74"/>
  <c r="W100" i="74"/>
  <c r="X100" i="74" s="1"/>
  <c r="V100" i="74"/>
  <c r="V41" i="74"/>
  <c r="W41" i="74"/>
  <c r="X41" i="74" s="1"/>
  <c r="W39" i="74"/>
  <c r="X39" i="74" s="1"/>
  <c r="V39" i="74"/>
  <c r="Q44" i="74"/>
  <c r="V96" i="74"/>
  <c r="W96" i="74"/>
  <c r="X96" i="74" s="1"/>
  <c r="O110" i="74"/>
  <c r="O99" i="74"/>
  <c r="P99" i="74" s="1"/>
  <c r="V9" i="74"/>
  <c r="W9" i="74"/>
  <c r="X9" i="74" s="1"/>
  <c r="V12" i="74"/>
  <c r="W12" i="74"/>
  <c r="X12" i="74" s="1"/>
  <c r="N43" i="74"/>
  <c r="N41" i="74"/>
  <c r="V101" i="74"/>
  <c r="W101" i="74"/>
  <c r="X101" i="74" s="1"/>
  <c r="W97" i="74"/>
  <c r="X97" i="74" s="1"/>
  <c r="V97" i="74"/>
  <c r="V10" i="74"/>
  <c r="W10" i="74"/>
  <c r="X10" i="74" s="1"/>
  <c r="O16" i="74"/>
  <c r="P16" i="74" s="1"/>
  <c r="W37" i="74"/>
  <c r="X37" i="74" s="1"/>
  <c r="V37" i="74"/>
  <c r="O51" i="74"/>
  <c r="V40" i="74"/>
  <c r="W40" i="74"/>
  <c r="X40" i="74" s="1"/>
  <c r="W45" i="74"/>
  <c r="X45" i="74" s="1"/>
  <c r="V45" i="74"/>
  <c r="O98" i="74"/>
  <c r="P98" i="74" s="1"/>
  <c r="W11" i="74"/>
  <c r="X11" i="74" s="1"/>
  <c r="V11" i="74"/>
  <c r="N39" i="74"/>
  <c r="V46" i="74"/>
  <c r="W46" i="74"/>
  <c r="X46" i="74" s="1"/>
  <c r="Q12" i="74"/>
  <c r="V16" i="74"/>
  <c r="W16" i="74"/>
  <c r="X16" i="74" s="1"/>
  <c r="V7" i="74"/>
  <c r="W7" i="74"/>
  <c r="X7" i="74" s="1"/>
  <c r="O21" i="74"/>
  <c r="N96" i="74"/>
  <c r="R96" i="74" s="1"/>
  <c r="N103" i="74"/>
  <c r="N12" i="74"/>
  <c r="O43" i="74"/>
  <c r="P43" i="74" s="1"/>
  <c r="N100" i="74"/>
  <c r="V105" i="74"/>
  <c r="W105" i="74"/>
  <c r="X105" i="74" s="1"/>
  <c r="O14" i="74"/>
  <c r="P14" i="74" s="1"/>
  <c r="N38" i="74"/>
  <c r="R38" i="74" s="1"/>
  <c r="W42" i="74"/>
  <c r="X42" i="74" s="1"/>
  <c r="V42" i="74"/>
  <c r="W102" i="74"/>
  <c r="X102" i="74" s="1"/>
  <c r="V102" i="74"/>
  <c r="W8" i="74"/>
  <c r="X8" i="74" s="1"/>
  <c r="V8" i="74"/>
  <c r="N16" i="74"/>
  <c r="R40" i="74"/>
  <c r="W104" i="74"/>
  <c r="X104" i="74" s="1"/>
  <c r="V104" i="74"/>
  <c r="V98" i="74"/>
  <c r="W98" i="74"/>
  <c r="X98" i="74" s="1"/>
  <c r="O7" i="74"/>
  <c r="P7" i="74" s="1"/>
  <c r="O15" i="74"/>
  <c r="P15" i="74" s="1"/>
  <c r="V44" i="74"/>
  <c r="W44" i="74"/>
  <c r="X44" i="74" s="1"/>
  <c r="V14" i="74"/>
  <c r="W14" i="74"/>
  <c r="X14" i="74" s="1"/>
  <c r="Q38" i="74"/>
  <c r="W15" i="74"/>
  <c r="X15" i="74" s="1"/>
  <c r="V15" i="74"/>
  <c r="V99" i="74"/>
  <c r="W99" i="74"/>
  <c r="X99" i="74" s="1"/>
  <c r="V103" i="74"/>
  <c r="W103" i="74"/>
  <c r="X103" i="74" s="1"/>
  <c r="N9" i="74"/>
  <c r="O41" i="74"/>
  <c r="P41" i="74" s="1"/>
  <c r="O100" i="74"/>
  <c r="P100" i="74" s="1"/>
  <c r="V13" i="74"/>
  <c r="W13" i="74"/>
  <c r="X13" i="74" s="1"/>
  <c r="N14" i="74"/>
  <c r="V38" i="74"/>
  <c r="W38" i="74"/>
  <c r="X38" i="74" s="1"/>
  <c r="O42" i="74"/>
  <c r="P42" i="74" s="1"/>
  <c r="N97" i="74"/>
  <c r="O8" i="74"/>
  <c r="P8" i="74" s="1"/>
  <c r="N10" i="74"/>
  <c r="R37" i="74"/>
  <c r="Q37" i="74"/>
  <c r="N45" i="74"/>
  <c r="O104" i="74"/>
  <c r="P104" i="74" s="1"/>
  <c r="N98" i="74"/>
  <c r="N11" i="74"/>
  <c r="N15" i="74"/>
  <c r="O39" i="74"/>
  <c r="P39" i="74" s="1"/>
  <c r="N44" i="74"/>
  <c r="R44" i="74" s="1"/>
  <c r="N46" i="74"/>
  <c r="N104" i="68"/>
  <c r="L97" i="68"/>
  <c r="V97" i="68" s="1"/>
  <c r="M96" i="68"/>
  <c r="N96" i="68" s="1"/>
  <c r="M102" i="68"/>
  <c r="O102" i="68" s="1"/>
  <c r="P102" i="68" s="1"/>
  <c r="Q102" i="68" s="1"/>
  <c r="L101" i="68"/>
  <c r="O101" i="68" s="1"/>
  <c r="P101" i="68" s="1"/>
  <c r="O98" i="68"/>
  <c r="P98" i="68" s="1"/>
  <c r="O100" i="68"/>
  <c r="P100" i="68" s="1"/>
  <c r="Q100" i="68" s="1"/>
  <c r="O45" i="68"/>
  <c r="P45" i="68" s="1"/>
  <c r="Q45" i="68" s="1"/>
  <c r="W102" i="68"/>
  <c r="X102" i="68" s="1"/>
  <c r="V102" i="68"/>
  <c r="W96" i="68"/>
  <c r="X96" i="68" s="1"/>
  <c r="V96" i="68"/>
  <c r="M44" i="68"/>
  <c r="L44" i="68"/>
  <c r="W98" i="68"/>
  <c r="X98" i="68" s="1"/>
  <c r="V98" i="68"/>
  <c r="M40" i="68"/>
  <c r="L40" i="68"/>
  <c r="W99" i="68"/>
  <c r="X99" i="68" s="1"/>
  <c r="V99" i="68"/>
  <c r="L43" i="68"/>
  <c r="M43" i="68"/>
  <c r="M11" i="68"/>
  <c r="L11" i="68"/>
  <c r="M16" i="68"/>
  <c r="L16" i="68"/>
  <c r="M13" i="68"/>
  <c r="L13" i="68"/>
  <c r="O105" i="68"/>
  <c r="P105" i="68" s="1"/>
  <c r="N98" i="68"/>
  <c r="W100" i="68"/>
  <c r="X100" i="68" s="1"/>
  <c r="V100" i="68"/>
  <c r="O99" i="68"/>
  <c r="P99" i="68" s="1"/>
  <c r="M37" i="68"/>
  <c r="L37" i="68"/>
  <c r="L7" i="68"/>
  <c r="M7" i="68"/>
  <c r="M10" i="68"/>
  <c r="L10" i="68"/>
  <c r="W45" i="68"/>
  <c r="X45" i="68" s="1"/>
  <c r="V45" i="68"/>
  <c r="W105" i="68"/>
  <c r="X105" i="68" s="1"/>
  <c r="V105" i="68"/>
  <c r="W103" i="68"/>
  <c r="X103" i="68" s="1"/>
  <c r="V103" i="68"/>
  <c r="M8" i="68"/>
  <c r="L8" i="68"/>
  <c r="N8" i="68" s="1"/>
  <c r="M15" i="68"/>
  <c r="L15" i="68"/>
  <c r="L39" i="68"/>
  <c r="M39" i="68"/>
  <c r="W104" i="68"/>
  <c r="X104" i="68" s="1"/>
  <c r="V104" i="68"/>
  <c r="Q98" i="68"/>
  <c r="N105" i="68"/>
  <c r="M41" i="68"/>
  <c r="L41" i="68"/>
  <c r="O104" i="68"/>
  <c r="P104" i="68" s="1"/>
  <c r="V101" i="68"/>
  <c r="M42" i="68"/>
  <c r="L42" i="68"/>
  <c r="N103" i="68"/>
  <c r="DI3" i="68"/>
  <c r="M38" i="68"/>
  <c r="L38" i="68"/>
  <c r="N100" i="68"/>
  <c r="M46" i="68"/>
  <c r="L46" i="68"/>
  <c r="M9" i="68"/>
  <c r="L9" i="68"/>
  <c r="L12" i="68"/>
  <c r="M12" i="68"/>
  <c r="L14" i="68"/>
  <c r="M14" i="68"/>
  <c r="N45" i="68"/>
  <c r="N16" i="68" l="1"/>
  <c r="N7" i="68"/>
  <c r="JF33" i="74"/>
  <c r="IT54" i="74"/>
  <c r="JA54" i="74"/>
  <c r="JS50" i="74"/>
  <c r="R45" i="74"/>
  <c r="R10" i="74"/>
  <c r="P47" i="74"/>
  <c r="N38" i="68"/>
  <c r="N37" i="68"/>
  <c r="N15" i="68"/>
  <c r="IO3" i="74"/>
  <c r="IZ109" i="74"/>
  <c r="IH54" i="74"/>
  <c r="IC24" i="74"/>
  <c r="IZ50" i="74"/>
  <c r="IH113" i="74"/>
  <c r="W101" i="68"/>
  <c r="X101" i="68" s="1"/>
  <c r="Q101" i="74"/>
  <c r="R13" i="74"/>
  <c r="R100" i="68"/>
  <c r="O97" i="68"/>
  <c r="P97" i="68" s="1"/>
  <c r="Q97" i="68" s="1"/>
  <c r="W97" i="68"/>
  <c r="X97" i="68" s="1"/>
  <c r="O110" i="68"/>
  <c r="R97" i="74"/>
  <c r="R105" i="74"/>
  <c r="IO92" i="74"/>
  <c r="IJ113" i="74"/>
  <c r="JB109" i="74"/>
  <c r="IC113" i="74"/>
  <c r="O96" i="68"/>
  <c r="P96" i="68" s="1"/>
  <c r="P106" i="68" s="1"/>
  <c r="N101" i="68"/>
  <c r="R101" i="68" s="1"/>
  <c r="N102" i="68"/>
  <c r="R102" i="68" s="1"/>
  <c r="N97" i="68"/>
  <c r="R98" i="68"/>
  <c r="DV109" i="68"/>
  <c r="DI92" i="68"/>
  <c r="CW113" i="68"/>
  <c r="DD113" i="68"/>
  <c r="CW54" i="68"/>
  <c r="DI33" i="68"/>
  <c r="DV50" i="68"/>
  <c r="DD54" i="68"/>
  <c r="DS113" i="68"/>
  <c r="DN24" i="68"/>
  <c r="EK50" i="68"/>
  <c r="EK109" i="68"/>
  <c r="DS54" i="68"/>
  <c r="R102" i="74"/>
  <c r="R39" i="74"/>
  <c r="Q39" i="74"/>
  <c r="Q42" i="74"/>
  <c r="R42" i="74"/>
  <c r="Q15" i="74"/>
  <c r="R15" i="74"/>
  <c r="R9" i="74"/>
  <c r="R12" i="74"/>
  <c r="V106" i="74"/>
  <c r="R103" i="74"/>
  <c r="R46" i="74"/>
  <c r="Q7" i="74"/>
  <c r="R7" i="74"/>
  <c r="P17" i="74"/>
  <c r="V17" i="74"/>
  <c r="V47" i="74"/>
  <c r="R16" i="74"/>
  <c r="Q16" i="74"/>
  <c r="Q99" i="74"/>
  <c r="R99" i="74"/>
  <c r="R11" i="74"/>
  <c r="R8" i="74"/>
  <c r="Q8" i="74"/>
  <c r="Q100" i="74"/>
  <c r="R100" i="74"/>
  <c r="Q14" i="74"/>
  <c r="R14" i="74"/>
  <c r="R43" i="74"/>
  <c r="Q43" i="74"/>
  <c r="R104" i="74"/>
  <c r="Q104" i="74"/>
  <c r="R41" i="74"/>
  <c r="Q41" i="74"/>
  <c r="P106" i="74"/>
  <c r="R98" i="74"/>
  <c r="Q98" i="74"/>
  <c r="N46" i="68"/>
  <c r="N41" i="68"/>
  <c r="O39" i="68"/>
  <c r="P39" i="68" s="1"/>
  <c r="Q39" i="68" s="1"/>
  <c r="N10" i="68"/>
  <c r="N43" i="68"/>
  <c r="O40" i="68"/>
  <c r="P40" i="68" s="1"/>
  <c r="Q40" i="68" s="1"/>
  <c r="O44" i="68"/>
  <c r="P44" i="68" s="1"/>
  <c r="Q44" i="68" s="1"/>
  <c r="O13" i="68"/>
  <c r="P13" i="68" s="1"/>
  <c r="Q13" i="68" s="1"/>
  <c r="R45" i="68"/>
  <c r="N9" i="68"/>
  <c r="Q101" i="68"/>
  <c r="O37" i="68"/>
  <c r="P37" i="68" s="1"/>
  <c r="R37" i="68" s="1"/>
  <c r="N42" i="68"/>
  <c r="O43" i="68"/>
  <c r="P43" i="68" s="1"/>
  <c r="R43" i="68" s="1"/>
  <c r="O11" i="68"/>
  <c r="P11" i="68" s="1"/>
  <c r="Q11" i="68" s="1"/>
  <c r="N12" i="68"/>
  <c r="O15" i="68"/>
  <c r="P15" i="68" s="1"/>
  <c r="R15" i="68" s="1"/>
  <c r="O16" i="68"/>
  <c r="P16" i="68" s="1"/>
  <c r="R16" i="68" s="1"/>
  <c r="O14" i="68"/>
  <c r="P14" i="68" s="1"/>
  <c r="Q14" i="68" s="1"/>
  <c r="O7" i="68"/>
  <c r="P7" i="68" s="1"/>
  <c r="N13" i="68"/>
  <c r="O46" i="68"/>
  <c r="P46" i="68" s="1"/>
  <c r="R104" i="68"/>
  <c r="Q104" i="68"/>
  <c r="O41" i="68"/>
  <c r="P41" i="68" s="1"/>
  <c r="N39" i="68"/>
  <c r="W8" i="68"/>
  <c r="X8" i="68" s="1"/>
  <c r="V8" i="68"/>
  <c r="O10" i="68"/>
  <c r="P10" i="68" s="1"/>
  <c r="O21" i="68"/>
  <c r="W7" i="68"/>
  <c r="X7" i="68" s="1"/>
  <c r="V7" i="68"/>
  <c r="R99" i="68"/>
  <c r="Q99" i="68"/>
  <c r="R103" i="68"/>
  <c r="Q103" i="68"/>
  <c r="W11" i="68"/>
  <c r="X11" i="68" s="1"/>
  <c r="V11" i="68"/>
  <c r="N40" i="68"/>
  <c r="R40" i="68" s="1"/>
  <c r="V106" i="68"/>
  <c r="N14" i="68"/>
  <c r="W14" i="68"/>
  <c r="X14" i="68" s="1"/>
  <c r="V14" i="68"/>
  <c r="W9" i="68"/>
  <c r="X9" i="68" s="1"/>
  <c r="V9" i="68"/>
  <c r="O38" i="68"/>
  <c r="P38" i="68" s="1"/>
  <c r="O42" i="68"/>
  <c r="P42" i="68" s="1"/>
  <c r="O12" i="68"/>
  <c r="P12" i="68" s="1"/>
  <c r="O9" i="68"/>
  <c r="P9" i="68" s="1"/>
  <c r="W39" i="68"/>
  <c r="X39" i="68" s="1"/>
  <c r="V39" i="68"/>
  <c r="W15" i="68"/>
  <c r="X15" i="68" s="1"/>
  <c r="V15" i="68"/>
  <c r="O8" i="68"/>
  <c r="P8" i="68" s="1"/>
  <c r="O51" i="68"/>
  <c r="W37" i="68"/>
  <c r="X37" i="68" s="1"/>
  <c r="V37" i="68"/>
  <c r="R105" i="68"/>
  <c r="Q105" i="68"/>
  <c r="W16" i="68"/>
  <c r="X16" i="68" s="1"/>
  <c r="V16" i="68"/>
  <c r="N11" i="68"/>
  <c r="W43" i="68"/>
  <c r="X43" i="68" s="1"/>
  <c r="V43" i="68"/>
  <c r="W40" i="68"/>
  <c r="X40" i="68" s="1"/>
  <c r="V40" i="68"/>
  <c r="W44" i="68"/>
  <c r="X44" i="68" s="1"/>
  <c r="V44" i="68"/>
  <c r="R97" i="68"/>
  <c r="R7" i="68"/>
  <c r="Q7" i="68"/>
  <c r="Q37" i="68"/>
  <c r="W13" i="68"/>
  <c r="X13" i="68" s="1"/>
  <c r="V13" i="68"/>
  <c r="N44" i="68"/>
  <c r="W12" i="68"/>
  <c r="X12" i="68" s="1"/>
  <c r="V12" i="68"/>
  <c r="W46" i="68"/>
  <c r="X46" i="68" s="1"/>
  <c r="V46" i="68"/>
  <c r="W38" i="68"/>
  <c r="X38" i="68" s="1"/>
  <c r="V38" i="68"/>
  <c r="DZ3" i="68"/>
  <c r="W42" i="68"/>
  <c r="X42" i="68" s="1"/>
  <c r="V42" i="68"/>
  <c r="W41" i="68"/>
  <c r="X41" i="68" s="1"/>
  <c r="V41" i="68"/>
  <c r="W10" i="68"/>
  <c r="X10" i="68" s="1"/>
  <c r="V10" i="68"/>
  <c r="R44" i="68" l="1"/>
  <c r="Q43" i="68"/>
  <c r="P47" i="68"/>
  <c r="Q15" i="68"/>
  <c r="Q16" i="68"/>
  <c r="R13" i="68"/>
  <c r="JK54" i="74"/>
  <c r="JW33" i="74"/>
  <c r="KJ50" i="74"/>
  <c r="JR54" i="74"/>
  <c r="JF3" i="74"/>
  <c r="JQ109" i="74"/>
  <c r="IY54" i="74"/>
  <c r="JQ50" i="74"/>
  <c r="IY113" i="74"/>
  <c r="IT24" i="74"/>
  <c r="Q96" i="68"/>
  <c r="R96" i="68"/>
  <c r="R106" i="68" s="1"/>
  <c r="N107" i="68" s="1"/>
  <c r="AA106" i="68" s="1"/>
  <c r="JF92" i="74"/>
  <c r="JS109" i="74"/>
  <c r="JA113" i="74"/>
  <c r="IT113" i="74"/>
  <c r="Q106" i="74"/>
  <c r="J107" i="74" s="1"/>
  <c r="S102" i="74" s="1"/>
  <c r="EJ113" i="68"/>
  <c r="EE24" i="68"/>
  <c r="FB109" i="68"/>
  <c r="FB50" i="68"/>
  <c r="EJ54" i="68"/>
  <c r="R39" i="68"/>
  <c r="DU54" i="68"/>
  <c r="DN54" i="68"/>
  <c r="EM50" i="68"/>
  <c r="DZ33" i="68"/>
  <c r="DZ92" i="68"/>
  <c r="EM109" i="68"/>
  <c r="DU113" i="68"/>
  <c r="DN113" i="68"/>
  <c r="R106" i="74"/>
  <c r="N107" i="74" s="1"/>
  <c r="U96" i="74" s="1"/>
  <c r="Q47" i="74"/>
  <c r="J48" i="74" s="1"/>
  <c r="U45" i="74" s="1"/>
  <c r="R47" i="74"/>
  <c r="N48" i="74" s="1"/>
  <c r="AA47" i="74" s="1"/>
  <c r="P21" i="74"/>
  <c r="Q21" i="74"/>
  <c r="P51" i="74"/>
  <c r="Q51" i="74"/>
  <c r="Q17" i="74"/>
  <c r="J18" i="74" s="1"/>
  <c r="Q110" i="74"/>
  <c r="P110" i="74"/>
  <c r="R17" i="74"/>
  <c r="N18" i="74" s="1"/>
  <c r="R11" i="68"/>
  <c r="R42" i="68"/>
  <c r="Q42" i="68"/>
  <c r="R46" i="68"/>
  <c r="Q46" i="68"/>
  <c r="R14" i="68"/>
  <c r="EQ3" i="68"/>
  <c r="Q8" i="68"/>
  <c r="R8" i="68"/>
  <c r="R38" i="68"/>
  <c r="Q38" i="68"/>
  <c r="R41" i="68"/>
  <c r="Q41" i="68"/>
  <c r="R9" i="68"/>
  <c r="Q9" i="68"/>
  <c r="Q110" i="68"/>
  <c r="P110" i="68"/>
  <c r="R10" i="68"/>
  <c r="Q10" i="68"/>
  <c r="P17" i="68"/>
  <c r="Q106" i="68"/>
  <c r="J107" i="68" s="1"/>
  <c r="V47" i="68"/>
  <c r="R12" i="68"/>
  <c r="Q12" i="68"/>
  <c r="V17" i="68"/>
  <c r="KB54" i="74" l="1"/>
  <c r="LA50" i="74"/>
  <c r="KN33" i="74"/>
  <c r="KI54" i="74"/>
  <c r="T45" i="74"/>
  <c r="T42" i="74"/>
  <c r="T39" i="74"/>
  <c r="T41" i="74"/>
  <c r="T37" i="74"/>
  <c r="U41" i="74"/>
  <c r="T38" i="74"/>
  <c r="U38" i="74"/>
  <c r="U44" i="74"/>
  <c r="U39" i="74"/>
  <c r="S38" i="74"/>
  <c r="S39" i="74"/>
  <c r="U40" i="74"/>
  <c r="S41" i="74"/>
  <c r="S45" i="74"/>
  <c r="JW3" i="74"/>
  <c r="KH109" i="74"/>
  <c r="JK24" i="74"/>
  <c r="KH50" i="74"/>
  <c r="JP54" i="74"/>
  <c r="JP113" i="74"/>
  <c r="S43" i="74"/>
  <c r="S40" i="74"/>
  <c r="U43" i="74"/>
  <c r="U46" i="74"/>
  <c r="U37" i="74"/>
  <c r="S44" i="74"/>
  <c r="U98" i="74"/>
  <c r="S103" i="74"/>
  <c r="U102" i="74"/>
  <c r="S104" i="74"/>
  <c r="T99" i="74"/>
  <c r="S98" i="74"/>
  <c r="T103" i="74"/>
  <c r="T102" i="74"/>
  <c r="U103" i="74"/>
  <c r="U101" i="74"/>
  <c r="S96" i="74"/>
  <c r="T98" i="74"/>
  <c r="T101" i="74"/>
  <c r="S101" i="74"/>
  <c r="U99" i="74"/>
  <c r="T97" i="74"/>
  <c r="U105" i="74"/>
  <c r="S100" i="74"/>
  <c r="S97" i="74"/>
  <c r="JW92" i="74"/>
  <c r="JK113" i="74"/>
  <c r="JR113" i="74"/>
  <c r="KJ109" i="74"/>
  <c r="T96" i="74"/>
  <c r="T104" i="74"/>
  <c r="T105" i="74"/>
  <c r="AA106" i="74"/>
  <c r="S99" i="74"/>
  <c r="S105" i="74"/>
  <c r="EL113" i="68"/>
  <c r="FD109" i="68"/>
  <c r="EE113" i="68"/>
  <c r="EQ92" i="68"/>
  <c r="EE54" i="68"/>
  <c r="FD50" i="68"/>
  <c r="EQ33" i="68"/>
  <c r="EL54" i="68"/>
  <c r="FA54" i="68"/>
  <c r="FS50" i="68"/>
  <c r="FA113" i="68"/>
  <c r="EV24" i="68"/>
  <c r="FS109" i="68"/>
  <c r="U104" i="74"/>
  <c r="T100" i="74"/>
  <c r="U100" i="74"/>
  <c r="U97" i="74"/>
  <c r="S42" i="74"/>
  <c r="U42" i="74"/>
  <c r="S37" i="74"/>
  <c r="S46" i="74"/>
  <c r="T46" i="74"/>
  <c r="T40" i="74"/>
  <c r="T43" i="74"/>
  <c r="T44" i="74"/>
  <c r="S11" i="74"/>
  <c r="S13" i="74"/>
  <c r="U9" i="74"/>
  <c r="S10" i="74"/>
  <c r="S12" i="74"/>
  <c r="U13" i="74"/>
  <c r="S9" i="74"/>
  <c r="U10" i="74"/>
  <c r="U11" i="74"/>
  <c r="U12" i="74"/>
  <c r="S16" i="74"/>
  <c r="U15" i="74"/>
  <c r="S15" i="74"/>
  <c r="U7" i="74"/>
  <c r="U16" i="74"/>
  <c r="U8" i="74"/>
  <c r="U14" i="74"/>
  <c r="S7" i="74"/>
  <c r="S14" i="74"/>
  <c r="S8" i="74"/>
  <c r="T13" i="74"/>
  <c r="T15" i="74"/>
  <c r="T9" i="74"/>
  <c r="T12" i="74"/>
  <c r="T10" i="74"/>
  <c r="T7" i="74"/>
  <c r="T8" i="74"/>
  <c r="T11" i="74"/>
  <c r="T16" i="74"/>
  <c r="T14" i="74"/>
  <c r="Q47" i="68"/>
  <c r="J48" i="68" s="1"/>
  <c r="S38" i="68" s="1"/>
  <c r="Q17" i="68"/>
  <c r="J18" i="68" s="1"/>
  <c r="S16" i="68" s="1"/>
  <c r="R47" i="68"/>
  <c r="N48" i="68" s="1"/>
  <c r="AA47" i="68" s="1"/>
  <c r="R17" i="68"/>
  <c r="N18" i="68" s="1"/>
  <c r="T11" i="68" s="1"/>
  <c r="S46" i="68"/>
  <c r="Q21" i="68"/>
  <c r="P21" i="68"/>
  <c r="P51" i="68"/>
  <c r="Q51" i="68"/>
  <c r="S100" i="68"/>
  <c r="S101" i="68"/>
  <c r="S98" i="68"/>
  <c r="S102" i="68"/>
  <c r="S104" i="68"/>
  <c r="S105" i="68"/>
  <c r="S103" i="68"/>
  <c r="S99" i="68"/>
  <c r="S96" i="68"/>
  <c r="S97" i="68"/>
  <c r="S41" i="68"/>
  <c r="T101" i="68"/>
  <c r="U101" i="68"/>
  <c r="U102" i="68"/>
  <c r="T102" i="68"/>
  <c r="T98" i="68"/>
  <c r="U98" i="68"/>
  <c r="T103" i="68"/>
  <c r="T105" i="68"/>
  <c r="U97" i="68"/>
  <c r="U104" i="68"/>
  <c r="U99" i="68"/>
  <c r="U96" i="68"/>
  <c r="T104" i="68"/>
  <c r="U100" i="68"/>
  <c r="T99" i="68"/>
  <c r="T96" i="68"/>
  <c r="U105" i="68"/>
  <c r="T97" i="68"/>
  <c r="U103" i="68"/>
  <c r="T100" i="68"/>
  <c r="S40" i="68"/>
  <c r="S43" i="68"/>
  <c r="S39" i="68"/>
  <c r="FH3" i="68"/>
  <c r="S45" i="68" l="1"/>
  <c r="U46" i="68"/>
  <c r="U39" i="68"/>
  <c r="S37" i="68"/>
  <c r="U41" i="68"/>
  <c r="U37" i="68"/>
  <c r="U43" i="68"/>
  <c r="U44" i="68"/>
  <c r="S13" i="68"/>
  <c r="S11" i="68"/>
  <c r="S12" i="68"/>
  <c r="S8" i="68"/>
  <c r="S9" i="68"/>
  <c r="S7" i="68"/>
  <c r="T9" i="68"/>
  <c r="U13" i="68"/>
  <c r="S15" i="68"/>
  <c r="LE33" i="74"/>
  <c r="LR50" i="74"/>
  <c r="KS54" i="74"/>
  <c r="KZ54" i="74"/>
  <c r="T47" i="74"/>
  <c r="U47" i="74"/>
  <c r="T13" i="68"/>
  <c r="KN3" i="74"/>
  <c r="KB24" i="74"/>
  <c r="KY50" i="74"/>
  <c r="KY109" i="74"/>
  <c r="KG54" i="74"/>
  <c r="KG113" i="74"/>
  <c r="U11" i="68"/>
  <c r="T7" i="68"/>
  <c r="T15" i="68"/>
  <c r="T46" i="68"/>
  <c r="U14" i="68"/>
  <c r="T41" i="68"/>
  <c r="T8" i="68"/>
  <c r="T37" i="68"/>
  <c r="U38" i="68"/>
  <c r="T10" i="68"/>
  <c r="T43" i="68"/>
  <c r="S47" i="74"/>
  <c r="K51" i="74" s="1"/>
  <c r="S106" i="74"/>
  <c r="K110" i="74" s="1"/>
  <c r="L110" i="74" s="1"/>
  <c r="U106" i="74"/>
  <c r="T106" i="74"/>
  <c r="KN92" i="74"/>
  <c r="LA109" i="74"/>
  <c r="KB113" i="74"/>
  <c r="KI113" i="74"/>
  <c r="T42" i="68"/>
  <c r="T45" i="68"/>
  <c r="S42" i="68"/>
  <c r="S44" i="68"/>
  <c r="U40" i="68"/>
  <c r="U45" i="68"/>
  <c r="U9" i="68"/>
  <c r="S10" i="68"/>
  <c r="S14" i="68"/>
  <c r="T44" i="68"/>
  <c r="FC113" i="68"/>
  <c r="EV113" i="68"/>
  <c r="FU109" i="68"/>
  <c r="FH92" i="68"/>
  <c r="GJ109" i="68"/>
  <c r="FR54" i="68"/>
  <c r="FM24" i="68"/>
  <c r="GJ50" i="68"/>
  <c r="FR113" i="68"/>
  <c r="EV54" i="68"/>
  <c r="FU50" i="68"/>
  <c r="FH33" i="68"/>
  <c r="FC54" i="68"/>
  <c r="I110" i="74"/>
  <c r="S17" i="74"/>
  <c r="K21" i="74" s="1"/>
  <c r="U17" i="74"/>
  <c r="T17" i="74"/>
  <c r="U8" i="68"/>
  <c r="U15" i="68"/>
  <c r="T12" i="68"/>
  <c r="T16" i="68"/>
  <c r="T40" i="68"/>
  <c r="U106" i="68"/>
  <c r="U42" i="68"/>
  <c r="T39" i="68"/>
  <c r="T38" i="68"/>
  <c r="U10" i="68"/>
  <c r="U12" i="68"/>
  <c r="U16" i="68"/>
  <c r="U7" i="68"/>
  <c r="T14" i="68"/>
  <c r="FY3" i="68"/>
  <c r="S106" i="68"/>
  <c r="K110" i="68" s="1"/>
  <c r="T106" i="68"/>
  <c r="S47" i="68" l="1"/>
  <c r="K51" i="68" s="1"/>
  <c r="L51" i="68" s="1"/>
  <c r="U47" i="68"/>
  <c r="T17" i="68"/>
  <c r="S17" i="68"/>
  <c r="K21" i="68" s="1"/>
  <c r="L21" i="68" s="1"/>
  <c r="LJ54" i="74"/>
  <c r="LV33" i="74"/>
  <c r="LQ54" i="74"/>
  <c r="MI50" i="74"/>
  <c r="I51" i="74"/>
  <c r="J51" i="74" s="1"/>
  <c r="M51" i="74"/>
  <c r="LE3" i="74"/>
  <c r="LP109" i="74"/>
  <c r="KS24" i="74"/>
  <c r="LP50" i="74"/>
  <c r="KX113" i="74"/>
  <c r="KX54" i="74"/>
  <c r="R110" i="74"/>
  <c r="LE92" i="74"/>
  <c r="KZ113" i="74"/>
  <c r="KS113" i="74"/>
  <c r="LR109" i="74"/>
  <c r="HA109" i="68"/>
  <c r="HA50" i="68"/>
  <c r="GI113" i="68"/>
  <c r="GD24" i="68"/>
  <c r="GI54" i="68"/>
  <c r="GL109" i="68"/>
  <c r="FY92" i="68"/>
  <c r="FM113" i="68"/>
  <c r="FT113" i="68"/>
  <c r="FY33" i="68"/>
  <c r="GL50" i="68"/>
  <c r="FT54" i="68"/>
  <c r="FM54" i="68"/>
  <c r="I51" i="68"/>
  <c r="R51" i="68" s="1"/>
  <c r="L51" i="74"/>
  <c r="N51" i="74" s="1"/>
  <c r="R51" i="74"/>
  <c r="L21" i="74"/>
  <c r="M110" i="74"/>
  <c r="J110" i="74"/>
  <c r="AB39" i="74"/>
  <c r="AB41" i="74"/>
  <c r="AB37" i="74"/>
  <c r="AB38" i="74"/>
  <c r="AB46" i="74"/>
  <c r="AB40" i="74"/>
  <c r="AB43" i="74"/>
  <c r="AB42" i="74"/>
  <c r="AB44" i="74"/>
  <c r="K59" i="74"/>
  <c r="AB45" i="74"/>
  <c r="K58" i="74"/>
  <c r="K57" i="74"/>
  <c r="K60" i="74"/>
  <c r="I21" i="74"/>
  <c r="T47" i="68"/>
  <c r="U17" i="68"/>
  <c r="I21" i="68" s="1"/>
  <c r="I110" i="68"/>
  <c r="M110" i="68" s="1"/>
  <c r="L110" i="68"/>
  <c r="GP3" i="68"/>
  <c r="T51" i="68" l="1"/>
  <c r="U51" i="68" s="1"/>
  <c r="MH54" i="74"/>
  <c r="MA54" i="74"/>
  <c r="R110" i="68"/>
  <c r="LJ24" i="74"/>
  <c r="LO54" i="74"/>
  <c r="LO113" i="74"/>
  <c r="MG109" i="74"/>
  <c r="MG50" i="74"/>
  <c r="J110" i="68"/>
  <c r="AB103" i="68" s="1"/>
  <c r="LJ113" i="74"/>
  <c r="LQ113" i="74"/>
  <c r="MI109" i="74"/>
  <c r="LV92" i="74"/>
  <c r="GD54" i="68"/>
  <c r="GP33" i="68"/>
  <c r="HC50" i="68"/>
  <c r="GK54" i="68"/>
  <c r="J21" i="68"/>
  <c r="N21" i="68" s="1"/>
  <c r="R21" i="68"/>
  <c r="M21" i="68"/>
  <c r="J51" i="68"/>
  <c r="K59" i="68" s="1"/>
  <c r="HR109" i="68"/>
  <c r="GZ54" i="68"/>
  <c r="HR50" i="68"/>
  <c r="GZ113" i="68"/>
  <c r="GU24" i="68"/>
  <c r="M51" i="68"/>
  <c r="T110" i="68"/>
  <c r="U110" i="68" s="1"/>
  <c r="HC109" i="68"/>
  <c r="GP92" i="68"/>
  <c r="GD113" i="68"/>
  <c r="GK113" i="68"/>
  <c r="M21" i="74"/>
  <c r="T51" i="74"/>
  <c r="U51" i="74" s="1"/>
  <c r="T110" i="74"/>
  <c r="U110" i="74" s="1"/>
  <c r="J21" i="74"/>
  <c r="AD45" i="74"/>
  <c r="AC45" i="74"/>
  <c r="AC42" i="74"/>
  <c r="AD42" i="74"/>
  <c r="AD38" i="74"/>
  <c r="AC38" i="74"/>
  <c r="AB96" i="74"/>
  <c r="AB98" i="74"/>
  <c r="AB99" i="74"/>
  <c r="AB101" i="74"/>
  <c r="AB97" i="74"/>
  <c r="AB100" i="74"/>
  <c r="AB102" i="74"/>
  <c r="AB104" i="74"/>
  <c r="K118" i="74"/>
  <c r="AB103" i="74"/>
  <c r="AB105" i="74"/>
  <c r="N110" i="74"/>
  <c r="K117" i="74"/>
  <c r="K116" i="74"/>
  <c r="K119" i="74"/>
  <c r="P58" i="74"/>
  <c r="L58" i="74"/>
  <c r="M58" i="74" s="1"/>
  <c r="Q58" i="74" s="1"/>
  <c r="AC39" i="74"/>
  <c r="AD39" i="74"/>
  <c r="P60" i="74"/>
  <c r="L60" i="74"/>
  <c r="N60" i="74" s="1"/>
  <c r="R60" i="74" s="1"/>
  <c r="P59" i="74"/>
  <c r="L59" i="74"/>
  <c r="M59" i="74" s="1"/>
  <c r="Q59" i="74" s="1"/>
  <c r="AC43" i="74"/>
  <c r="AD43" i="74"/>
  <c r="AC37" i="74"/>
  <c r="AD37" i="74"/>
  <c r="AC46" i="74"/>
  <c r="AD46" i="74"/>
  <c r="P57" i="74"/>
  <c r="L57" i="74"/>
  <c r="N57" i="74" s="1"/>
  <c r="R57" i="74" s="1"/>
  <c r="AD44" i="74"/>
  <c r="AC44" i="74"/>
  <c r="AD40" i="74"/>
  <c r="AC40" i="74"/>
  <c r="AD41" i="74"/>
  <c r="AC41" i="74"/>
  <c r="R21" i="74"/>
  <c r="K57" i="68"/>
  <c r="N51" i="68"/>
  <c r="K60" i="68"/>
  <c r="HG3" i="68"/>
  <c r="K58" i="68" l="1"/>
  <c r="K29" i="68"/>
  <c r="K30" i="68"/>
  <c r="K27" i="68"/>
  <c r="AE43" i="74"/>
  <c r="AE38" i="74"/>
  <c r="AE42" i="74"/>
  <c r="M57" i="74"/>
  <c r="Q57" i="74" s="1"/>
  <c r="AE41" i="74"/>
  <c r="AE45" i="74"/>
  <c r="AE39" i="74"/>
  <c r="AE44" i="74"/>
  <c r="N58" i="74"/>
  <c r="R58" i="74" s="1"/>
  <c r="AB104" i="68"/>
  <c r="K119" i="68"/>
  <c r="L119" i="68" s="1"/>
  <c r="M119" i="68" s="1"/>
  <c r="Q119" i="68" s="1"/>
  <c r="K116" i="68"/>
  <c r="T116" i="68" s="1"/>
  <c r="AB105" i="68"/>
  <c r="AC105" i="68" s="1"/>
  <c r="N110" i="68"/>
  <c r="AB98" i="68"/>
  <c r="AD98" i="68" s="1"/>
  <c r="K117" i="68"/>
  <c r="AB97" i="68"/>
  <c r="AC97" i="68" s="1"/>
  <c r="AB100" i="68"/>
  <c r="AD100" i="68" s="1"/>
  <c r="K118" i="68"/>
  <c r="P118" i="68" s="1"/>
  <c r="AB101" i="68"/>
  <c r="AD101" i="68" s="1"/>
  <c r="AB102" i="68"/>
  <c r="AD102" i="68" s="1"/>
  <c r="AB99" i="68"/>
  <c r="AD99" i="68" s="1"/>
  <c r="AB96" i="68"/>
  <c r="AC96" i="68" s="1"/>
  <c r="MH113" i="74"/>
  <c r="MA113" i="74"/>
  <c r="HT109" i="68"/>
  <c r="HG92" i="68"/>
  <c r="GU113" i="68"/>
  <c r="HB113" i="68"/>
  <c r="HT50" i="68"/>
  <c r="HG33" i="68"/>
  <c r="GU54" i="68"/>
  <c r="HB54" i="68"/>
  <c r="AB14" i="68"/>
  <c r="AB9" i="68"/>
  <c r="AB13" i="68"/>
  <c r="AB10" i="68"/>
  <c r="AB7" i="68"/>
  <c r="AB8" i="68"/>
  <c r="AB11" i="68"/>
  <c r="AB15" i="68"/>
  <c r="AB16" i="68"/>
  <c r="AB12" i="68"/>
  <c r="K28" i="68"/>
  <c r="L28" i="68" s="1"/>
  <c r="M28" i="68" s="1"/>
  <c r="Q28" i="68" s="1"/>
  <c r="AB44" i="68"/>
  <c r="AB39" i="68"/>
  <c r="AB40" i="68"/>
  <c r="AB42" i="68"/>
  <c r="AB38" i="68"/>
  <c r="AB41" i="68"/>
  <c r="AB43" i="68"/>
  <c r="AB45" i="68"/>
  <c r="AB46" i="68"/>
  <c r="AB37" i="68"/>
  <c r="AD97" i="68"/>
  <c r="AD104" i="68"/>
  <c r="AC104" i="68"/>
  <c r="AD103" i="68"/>
  <c r="AC103" i="68"/>
  <c r="II50" i="68"/>
  <c r="II109" i="68"/>
  <c r="HL24" i="68"/>
  <c r="HQ113" i="68"/>
  <c r="HQ54" i="68"/>
  <c r="AC102" i="68"/>
  <c r="AE46" i="74"/>
  <c r="AF44" i="74"/>
  <c r="AG44" i="74" s="1"/>
  <c r="AE37" i="74"/>
  <c r="AF42" i="74"/>
  <c r="AG42" i="74" s="1"/>
  <c r="AI42" i="74" s="1"/>
  <c r="AF38" i="74"/>
  <c r="AG38" i="74" s="1"/>
  <c r="AI38" i="74" s="1"/>
  <c r="AM40" i="74"/>
  <c r="AN40" i="74"/>
  <c r="AO40" i="74" s="1"/>
  <c r="P119" i="74"/>
  <c r="L119" i="74"/>
  <c r="M119" i="74" s="1"/>
  <c r="Q119" i="74" s="1"/>
  <c r="AD105" i="74"/>
  <c r="AC105" i="74"/>
  <c r="AC102" i="74"/>
  <c r="AD102" i="74"/>
  <c r="AC99" i="74"/>
  <c r="AD99" i="74"/>
  <c r="AB9" i="74"/>
  <c r="AB7" i="74"/>
  <c r="AB8" i="74"/>
  <c r="AB10" i="74"/>
  <c r="AB12" i="74"/>
  <c r="AB11" i="74"/>
  <c r="AB13" i="74"/>
  <c r="AB16" i="74"/>
  <c r="AB15" i="74"/>
  <c r="AB14" i="74"/>
  <c r="N21" i="74"/>
  <c r="K28" i="74"/>
  <c r="K29" i="74"/>
  <c r="K30" i="74"/>
  <c r="K27" i="74"/>
  <c r="AF40" i="74"/>
  <c r="AG40" i="74" s="1"/>
  <c r="AF43" i="74"/>
  <c r="AG43" i="74" s="1"/>
  <c r="N59" i="74"/>
  <c r="R59" i="74" s="1"/>
  <c r="M60" i="74"/>
  <c r="Q60" i="74" s="1"/>
  <c r="P116" i="74"/>
  <c r="L116" i="74"/>
  <c r="N116" i="74" s="1"/>
  <c r="R116" i="74" s="1"/>
  <c r="AD103" i="74"/>
  <c r="AC103" i="74"/>
  <c r="AC100" i="74"/>
  <c r="AD100" i="74"/>
  <c r="AD98" i="74"/>
  <c r="AC98" i="74"/>
  <c r="AF37" i="74"/>
  <c r="AG37" i="74" s="1"/>
  <c r="P117" i="74"/>
  <c r="L117" i="74"/>
  <c r="M117" i="74" s="1"/>
  <c r="Q117" i="74" s="1"/>
  <c r="P118" i="74"/>
  <c r="L118" i="74"/>
  <c r="N118" i="74" s="1"/>
  <c r="R118" i="74" s="1"/>
  <c r="AD97" i="74"/>
  <c r="AC97" i="74"/>
  <c r="AC96" i="74"/>
  <c r="AD96" i="74"/>
  <c r="AM45" i="74"/>
  <c r="AN45" i="74"/>
  <c r="AO45" i="74" s="1"/>
  <c r="AN41" i="74"/>
  <c r="AO41" i="74" s="1"/>
  <c r="AM41" i="74"/>
  <c r="AE40" i="74"/>
  <c r="AF41" i="74"/>
  <c r="AG41" i="74" s="1"/>
  <c r="AM44" i="74"/>
  <c r="AN44" i="74"/>
  <c r="AO44" i="74" s="1"/>
  <c r="AF46" i="74"/>
  <c r="AG46" i="74" s="1"/>
  <c r="AM43" i="74"/>
  <c r="AN43" i="74"/>
  <c r="AO43" i="74" s="1"/>
  <c r="AF39" i="74"/>
  <c r="AG39" i="74" s="1"/>
  <c r="AC104" i="74"/>
  <c r="AD104" i="74"/>
  <c r="AC101" i="74"/>
  <c r="AD101" i="74"/>
  <c r="AM38" i="74"/>
  <c r="AN38" i="74"/>
  <c r="AO38" i="74" s="1"/>
  <c r="AM42" i="74"/>
  <c r="AN42" i="74"/>
  <c r="AO42" i="74" s="1"/>
  <c r="AF45" i="74"/>
  <c r="AG45" i="74" s="1"/>
  <c r="AN46" i="74"/>
  <c r="AO46" i="74" s="1"/>
  <c r="AM46" i="74"/>
  <c r="AN37" i="74"/>
  <c r="AO37" i="74" s="1"/>
  <c r="AM37" i="74"/>
  <c r="AF51" i="74"/>
  <c r="AN39" i="74"/>
  <c r="AO39" i="74" s="1"/>
  <c r="AM39" i="74"/>
  <c r="T57" i="68"/>
  <c r="P27" i="68"/>
  <c r="L27" i="68"/>
  <c r="M27" i="68" s="1"/>
  <c r="Q27" i="68" s="1"/>
  <c r="P116" i="68"/>
  <c r="L116" i="68"/>
  <c r="N116" i="68" s="1"/>
  <c r="R116" i="68" s="1"/>
  <c r="P119" i="68"/>
  <c r="HX3" i="68"/>
  <c r="P59" i="68"/>
  <c r="L59" i="68"/>
  <c r="N59" i="68" s="1"/>
  <c r="R59" i="68" s="1"/>
  <c r="P57" i="68"/>
  <c r="L57" i="68"/>
  <c r="M57" i="68" s="1"/>
  <c r="Q57" i="68" s="1"/>
  <c r="T119" i="68"/>
  <c r="T60" i="68"/>
  <c r="P30" i="68"/>
  <c r="L30" i="68"/>
  <c r="N30" i="68" s="1"/>
  <c r="R30" i="68" s="1"/>
  <c r="P58" i="68"/>
  <c r="L58" i="68"/>
  <c r="M58" i="68" s="1"/>
  <c r="Q58" i="68" s="1"/>
  <c r="T118" i="68"/>
  <c r="T59" i="68"/>
  <c r="P29" i="68"/>
  <c r="L29" i="68"/>
  <c r="N29" i="68" s="1"/>
  <c r="R29" i="68" s="1"/>
  <c r="P117" i="68"/>
  <c r="L117" i="68"/>
  <c r="M117" i="68" s="1"/>
  <c r="Q117" i="68" s="1"/>
  <c r="P60" i="68"/>
  <c r="L60" i="68"/>
  <c r="N60" i="68" s="1"/>
  <c r="R60" i="68" s="1"/>
  <c r="P28" i="68" l="1"/>
  <c r="T58" i="68"/>
  <c r="T117" i="68"/>
  <c r="AH38" i="74"/>
  <c r="AH42" i="74"/>
  <c r="AI44" i="74"/>
  <c r="AH44" i="74"/>
  <c r="AD96" i="68"/>
  <c r="AE96" i="68" s="1"/>
  <c r="AC98" i="68"/>
  <c r="L118" i="68"/>
  <c r="N118" i="68" s="1"/>
  <c r="R118" i="68" s="1"/>
  <c r="AE104" i="68"/>
  <c r="AC99" i="68"/>
  <c r="AM99" i="68" s="1"/>
  <c r="AC100" i="68"/>
  <c r="AF100" i="68" s="1"/>
  <c r="AG100" i="68" s="1"/>
  <c r="AD105" i="68"/>
  <c r="AF105" i="68" s="1"/>
  <c r="AG105" i="68" s="1"/>
  <c r="AH105" i="68" s="1"/>
  <c r="AE98" i="68"/>
  <c r="AC101" i="68"/>
  <c r="AM101" i="68" s="1"/>
  <c r="AE102" i="68"/>
  <c r="AE103" i="68"/>
  <c r="AF104" i="74"/>
  <c r="AG104" i="74" s="1"/>
  <c r="AE98" i="74"/>
  <c r="AE105" i="74"/>
  <c r="AE102" i="74"/>
  <c r="AE103" i="74"/>
  <c r="AE101" i="74"/>
  <c r="AF105" i="74"/>
  <c r="AG105" i="74" s="1"/>
  <c r="AI105" i="74" s="1"/>
  <c r="AF98" i="68"/>
  <c r="AG98" i="68" s="1"/>
  <c r="AH98" i="68" s="1"/>
  <c r="AE97" i="68"/>
  <c r="AF96" i="68"/>
  <c r="AG96" i="68" s="1"/>
  <c r="AC45" i="68"/>
  <c r="AD45" i="68"/>
  <c r="AC42" i="68"/>
  <c r="AD42" i="68"/>
  <c r="AN105" i="68"/>
  <c r="AO105" i="68" s="1"/>
  <c r="AM105" i="68"/>
  <c r="AD11" i="68"/>
  <c r="AC11" i="68"/>
  <c r="AD13" i="68"/>
  <c r="AC13" i="68"/>
  <c r="AN101" i="68"/>
  <c r="AO101" i="68" s="1"/>
  <c r="HS54" i="68"/>
  <c r="HL54" i="68"/>
  <c r="IK50" i="68"/>
  <c r="HX33" i="68"/>
  <c r="AN103" i="68"/>
  <c r="AO103" i="68" s="1"/>
  <c r="AM103" i="68"/>
  <c r="AN97" i="68"/>
  <c r="AO97" i="68" s="1"/>
  <c r="AM97" i="68"/>
  <c r="AC43" i="68"/>
  <c r="AD43" i="68"/>
  <c r="AD40" i="68"/>
  <c r="AC40" i="68"/>
  <c r="AC12" i="68"/>
  <c r="AD12" i="68"/>
  <c r="AC8" i="68"/>
  <c r="AD8" i="68"/>
  <c r="AD9" i="68"/>
  <c r="AC9" i="68"/>
  <c r="IC24" i="68"/>
  <c r="IZ109" i="68"/>
  <c r="IZ50" i="68"/>
  <c r="IH54" i="68"/>
  <c r="IH113" i="68"/>
  <c r="AN102" i="68"/>
  <c r="AO102" i="68" s="1"/>
  <c r="AM102" i="68"/>
  <c r="AN96" i="68"/>
  <c r="AO96" i="68" s="1"/>
  <c r="AM96" i="68"/>
  <c r="AF103" i="68"/>
  <c r="AG103" i="68" s="1"/>
  <c r="AN104" i="68"/>
  <c r="AO104" i="68" s="1"/>
  <c r="AM104" i="68"/>
  <c r="AM98" i="68"/>
  <c r="AN98" i="68"/>
  <c r="AO98" i="68" s="1"/>
  <c r="AD37" i="68"/>
  <c r="AC37" i="68"/>
  <c r="AD41" i="68"/>
  <c r="AC41" i="68"/>
  <c r="AD39" i="68"/>
  <c r="AC39" i="68"/>
  <c r="AC16" i="68"/>
  <c r="AD16" i="68"/>
  <c r="AD7" i="68"/>
  <c r="AC7" i="68"/>
  <c r="AD14" i="68"/>
  <c r="AC14" i="68"/>
  <c r="AF99" i="68"/>
  <c r="AG99" i="68" s="1"/>
  <c r="HS113" i="68"/>
  <c r="IK109" i="68"/>
  <c r="HX92" i="68"/>
  <c r="HL113" i="68"/>
  <c r="AF102" i="68"/>
  <c r="AG102" i="68" s="1"/>
  <c r="AF104" i="68"/>
  <c r="AG104" i="68" s="1"/>
  <c r="AF97" i="68"/>
  <c r="AG97" i="68" s="1"/>
  <c r="AD46" i="68"/>
  <c r="AC46" i="68"/>
  <c r="AD38" i="68"/>
  <c r="AC38" i="68"/>
  <c r="AD44" i="68"/>
  <c r="AC44" i="68"/>
  <c r="AD15" i="68"/>
  <c r="AC15" i="68"/>
  <c r="AC10" i="68"/>
  <c r="AD10" i="68"/>
  <c r="AE101" i="68"/>
  <c r="AF103" i="74"/>
  <c r="AG103" i="74" s="1"/>
  <c r="AF97" i="74"/>
  <c r="AG97" i="74" s="1"/>
  <c r="AH97" i="74" s="1"/>
  <c r="AF99" i="74"/>
  <c r="AG99" i="74" s="1"/>
  <c r="AH99" i="74" s="1"/>
  <c r="AE104" i="74"/>
  <c r="AI104" i="74" s="1"/>
  <c r="AF102" i="74"/>
  <c r="AG102" i="74" s="1"/>
  <c r="AI39" i="74"/>
  <c r="AH39" i="74"/>
  <c r="AI46" i="74"/>
  <c r="AH46" i="74"/>
  <c r="AF96" i="74"/>
  <c r="AG96" i="74" s="1"/>
  <c r="M118" i="74"/>
  <c r="Q118" i="74" s="1"/>
  <c r="N117" i="74"/>
  <c r="R117" i="74" s="1"/>
  <c r="AI37" i="74"/>
  <c r="AH37" i="74"/>
  <c r="AG47" i="74"/>
  <c r="AN98" i="74"/>
  <c r="AO98" i="74" s="1"/>
  <c r="AM98" i="74"/>
  <c r="AF100" i="74"/>
  <c r="AG100" i="74" s="1"/>
  <c r="M116" i="74"/>
  <c r="Q116" i="74" s="1"/>
  <c r="AI40" i="74"/>
  <c r="AH40" i="74"/>
  <c r="P28" i="74"/>
  <c r="T58" i="74"/>
  <c r="T117" i="74"/>
  <c r="L28" i="74"/>
  <c r="N28" i="74" s="1"/>
  <c r="R28" i="74" s="1"/>
  <c r="AC16" i="74"/>
  <c r="AD16" i="74"/>
  <c r="AC10" i="74"/>
  <c r="AD10" i="74"/>
  <c r="AM105" i="74"/>
  <c r="AN105" i="74"/>
  <c r="AO105" i="74" s="1"/>
  <c r="N119" i="74"/>
  <c r="R119" i="74" s="1"/>
  <c r="AH45" i="74"/>
  <c r="AI45" i="74"/>
  <c r="AN96" i="74"/>
  <c r="AO96" i="74" s="1"/>
  <c r="AM96" i="74"/>
  <c r="AF110" i="74"/>
  <c r="AM100" i="74"/>
  <c r="AN100" i="74"/>
  <c r="AO100" i="74" s="1"/>
  <c r="P27" i="74"/>
  <c r="T57" i="74"/>
  <c r="T116" i="74"/>
  <c r="L27" i="74"/>
  <c r="M27" i="74" s="1"/>
  <c r="Q27" i="74" s="1"/>
  <c r="AC13" i="74"/>
  <c r="AD13" i="74"/>
  <c r="AC8" i="74"/>
  <c r="AD8" i="74"/>
  <c r="AF101" i="74"/>
  <c r="AG101" i="74" s="1"/>
  <c r="AI41" i="74"/>
  <c r="AH41" i="74"/>
  <c r="AM97" i="74"/>
  <c r="AN97" i="74"/>
  <c r="AO97" i="74" s="1"/>
  <c r="AF98" i="74"/>
  <c r="AG98" i="74" s="1"/>
  <c r="AM103" i="74"/>
  <c r="AN103" i="74"/>
  <c r="AO103" i="74" s="1"/>
  <c r="AH43" i="74"/>
  <c r="AI43" i="74"/>
  <c r="P30" i="74"/>
  <c r="T60" i="74"/>
  <c r="T119" i="74"/>
  <c r="L30" i="74"/>
  <c r="N30" i="74" s="1"/>
  <c r="R30" i="74" s="1"/>
  <c r="AD14" i="74"/>
  <c r="AC14" i="74"/>
  <c r="AD11" i="74"/>
  <c r="AC11" i="74"/>
  <c r="AD7" i="74"/>
  <c r="AC7" i="74"/>
  <c r="AM99" i="74"/>
  <c r="AN99" i="74"/>
  <c r="AO99" i="74" s="1"/>
  <c r="AN102" i="74"/>
  <c r="AO102" i="74" s="1"/>
  <c r="AM102" i="74"/>
  <c r="AH104" i="74"/>
  <c r="AM47" i="74"/>
  <c r="AM101" i="74"/>
  <c r="AN101" i="74"/>
  <c r="AO101" i="74" s="1"/>
  <c r="AN104" i="74"/>
  <c r="AO104" i="74" s="1"/>
  <c r="AM104" i="74"/>
  <c r="AE96" i="74"/>
  <c r="AE97" i="74"/>
  <c r="AI97" i="74" s="1"/>
  <c r="AE100" i="74"/>
  <c r="P29" i="74"/>
  <c r="T59" i="74"/>
  <c r="T118" i="74"/>
  <c r="L29" i="74"/>
  <c r="AD15" i="74"/>
  <c r="AC15" i="74"/>
  <c r="AC12" i="74"/>
  <c r="AD12" i="74"/>
  <c r="AC9" i="74"/>
  <c r="AD9" i="74"/>
  <c r="AE99" i="74"/>
  <c r="AI99" i="74" s="1"/>
  <c r="N117" i="68"/>
  <c r="R117" i="68" s="1"/>
  <c r="M116" i="68"/>
  <c r="Q116" i="68" s="1"/>
  <c r="N57" i="68"/>
  <c r="R57" i="68" s="1"/>
  <c r="M59" i="68"/>
  <c r="Q59" i="68" s="1"/>
  <c r="M29" i="68"/>
  <c r="Q29" i="68" s="1"/>
  <c r="N119" i="68"/>
  <c r="R119" i="68" s="1"/>
  <c r="M118" i="68"/>
  <c r="Q118" i="68" s="1"/>
  <c r="V118" i="68"/>
  <c r="U119" i="68"/>
  <c r="W119" i="68" s="1"/>
  <c r="U60" i="68"/>
  <c r="W60" i="68" s="1"/>
  <c r="IO3" i="68"/>
  <c r="U116" i="68"/>
  <c r="X116" i="68" s="1"/>
  <c r="U57" i="68"/>
  <c r="W57" i="68" s="1"/>
  <c r="V57" i="68"/>
  <c r="N58" i="68"/>
  <c r="R58" i="68" s="1"/>
  <c r="V60" i="68"/>
  <c r="M60" i="68"/>
  <c r="Q60" i="68" s="1"/>
  <c r="V117" i="68"/>
  <c r="N27" i="68"/>
  <c r="R27" i="68" s="1"/>
  <c r="U117" i="68"/>
  <c r="W117" i="68" s="1"/>
  <c r="U58" i="68"/>
  <c r="X58" i="68" s="1"/>
  <c r="V58" i="68"/>
  <c r="U118" i="68"/>
  <c r="X118" i="68" s="1"/>
  <c r="U59" i="68"/>
  <c r="X59" i="68" s="1"/>
  <c r="V59" i="68"/>
  <c r="N28" i="68"/>
  <c r="R28" i="68" s="1"/>
  <c r="M30" i="68"/>
  <c r="Q30" i="68" s="1"/>
  <c r="V119" i="68"/>
  <c r="V116" i="68"/>
  <c r="AE39" i="68" l="1"/>
  <c r="AF38" i="68"/>
  <c r="AG38" i="68" s="1"/>
  <c r="AF46" i="68"/>
  <c r="AG46" i="68" s="1"/>
  <c r="AE40" i="68"/>
  <c r="AE41" i="68"/>
  <c r="AE9" i="68"/>
  <c r="AF11" i="68"/>
  <c r="AG11" i="68" s="1"/>
  <c r="AF15" i="68"/>
  <c r="AG15" i="68" s="1"/>
  <c r="AF7" i="68"/>
  <c r="AG7" i="68" s="1"/>
  <c r="AE14" i="68"/>
  <c r="AF12" i="68"/>
  <c r="AG12" i="68" s="1"/>
  <c r="AE10" i="68"/>
  <c r="AF13" i="68"/>
  <c r="AG13" i="68" s="1"/>
  <c r="AE44" i="68"/>
  <c r="AE38" i="68"/>
  <c r="AE9" i="74"/>
  <c r="AE8" i="74"/>
  <c r="AF41" i="68"/>
  <c r="AG41" i="68" s="1"/>
  <c r="AE7" i="74"/>
  <c r="AE13" i="74"/>
  <c r="AF37" i="68"/>
  <c r="AG37" i="68" s="1"/>
  <c r="AH37" i="68" s="1"/>
  <c r="AF43" i="68"/>
  <c r="AG43" i="68" s="1"/>
  <c r="AH43" i="68" s="1"/>
  <c r="AE13" i="68"/>
  <c r="AF101" i="68"/>
  <c r="AG101" i="68" s="1"/>
  <c r="AH101" i="68" s="1"/>
  <c r="AN99" i="68"/>
  <c r="AO99" i="68" s="1"/>
  <c r="AF110" i="68"/>
  <c r="AM100" i="68"/>
  <c r="AE100" i="68"/>
  <c r="AI100" i="68" s="1"/>
  <c r="AE99" i="68"/>
  <c r="AN100" i="68"/>
  <c r="AO100" i="68" s="1"/>
  <c r="AF12" i="74"/>
  <c r="AG12" i="74" s="1"/>
  <c r="AH12" i="74" s="1"/>
  <c r="AF9" i="74"/>
  <c r="AG9" i="74" s="1"/>
  <c r="AH9" i="74" s="1"/>
  <c r="AE11" i="74"/>
  <c r="AF13" i="74"/>
  <c r="AG13" i="74" s="1"/>
  <c r="AH13" i="74" s="1"/>
  <c r="AE105" i="68"/>
  <c r="AI105" i="68" s="1"/>
  <c r="AI102" i="74"/>
  <c r="AI103" i="74"/>
  <c r="AI98" i="68"/>
  <c r="AH103" i="74"/>
  <c r="AH102" i="74"/>
  <c r="AH105" i="74"/>
  <c r="AM106" i="68"/>
  <c r="IT24" i="68"/>
  <c r="JQ109" i="68"/>
  <c r="IY113" i="68"/>
  <c r="JQ50" i="68"/>
  <c r="IY54" i="68"/>
  <c r="AN15" i="68"/>
  <c r="AO15" i="68" s="1"/>
  <c r="AM15" i="68"/>
  <c r="AN46" i="68"/>
  <c r="AO46" i="68" s="1"/>
  <c r="AM46" i="68"/>
  <c r="AF14" i="68"/>
  <c r="AG14" i="68" s="1"/>
  <c r="AF16" i="68"/>
  <c r="AG16" i="68" s="1"/>
  <c r="AF51" i="68"/>
  <c r="AN37" i="68"/>
  <c r="AO37" i="68" s="1"/>
  <c r="AM37" i="68"/>
  <c r="AF8" i="68"/>
  <c r="AG8" i="68" s="1"/>
  <c r="AF40" i="68"/>
  <c r="AG40" i="68" s="1"/>
  <c r="AI40" i="68" s="1"/>
  <c r="AN11" i="68"/>
  <c r="AO11" i="68" s="1"/>
  <c r="AM11" i="68"/>
  <c r="AF45" i="68"/>
  <c r="AG45" i="68" s="1"/>
  <c r="AF10" i="68"/>
  <c r="AG10" i="68" s="1"/>
  <c r="AH15" i="68"/>
  <c r="AN38" i="68"/>
  <c r="AO38" i="68" s="1"/>
  <c r="AM38" i="68"/>
  <c r="AH46" i="68"/>
  <c r="AI102" i="68"/>
  <c r="AH102" i="68"/>
  <c r="AN7" i="68"/>
  <c r="AO7" i="68" s="1"/>
  <c r="AF21" i="68"/>
  <c r="AM7" i="68"/>
  <c r="AE16" i="68"/>
  <c r="AN16" i="68"/>
  <c r="AO16" i="68" s="1"/>
  <c r="AM16" i="68"/>
  <c r="AN39" i="68"/>
  <c r="AO39" i="68" s="1"/>
  <c r="AM39" i="68"/>
  <c r="AN41" i="68"/>
  <c r="AO41" i="68" s="1"/>
  <c r="AM41" i="68"/>
  <c r="AE8" i="68"/>
  <c r="AN8" i="68"/>
  <c r="AO8" i="68" s="1"/>
  <c r="AM8" i="68"/>
  <c r="AE43" i="68"/>
  <c r="AN13" i="68"/>
  <c r="AO13" i="68" s="1"/>
  <c r="AM13" i="68"/>
  <c r="AH11" i="68"/>
  <c r="AF42" i="68"/>
  <c r="AG42" i="68" s="1"/>
  <c r="AN45" i="68"/>
  <c r="AO45" i="68" s="1"/>
  <c r="AM45" i="68"/>
  <c r="AN10" i="68"/>
  <c r="AO10" i="68" s="1"/>
  <c r="AM10" i="68"/>
  <c r="AN44" i="68"/>
  <c r="AO44" i="68" s="1"/>
  <c r="AM44" i="68"/>
  <c r="AI38" i="68"/>
  <c r="AH38" i="68"/>
  <c r="AH97" i="68"/>
  <c r="AI97" i="68"/>
  <c r="AH99" i="68"/>
  <c r="AI99" i="68"/>
  <c r="AH7" i="68"/>
  <c r="AH41" i="68"/>
  <c r="AI41" i="68"/>
  <c r="AH103" i="68"/>
  <c r="AH100" i="68"/>
  <c r="AF9" i="68"/>
  <c r="AG9" i="68" s="1"/>
  <c r="AN9" i="68"/>
  <c r="AO9" i="68" s="1"/>
  <c r="AM9" i="68"/>
  <c r="AH12" i="68"/>
  <c r="AI43" i="68"/>
  <c r="AH13" i="68"/>
  <c r="AE42" i="68"/>
  <c r="AN42" i="68"/>
  <c r="AO42" i="68" s="1"/>
  <c r="AM42" i="68"/>
  <c r="AE15" i="68"/>
  <c r="AI15" i="68" s="1"/>
  <c r="AF44" i="68"/>
  <c r="AG44" i="68" s="1"/>
  <c r="AE46" i="68"/>
  <c r="AH104" i="68"/>
  <c r="AI104" i="68"/>
  <c r="IJ113" i="68"/>
  <c r="JB109" i="68"/>
  <c r="IO92" i="68"/>
  <c r="IC113" i="68"/>
  <c r="AN14" i="68"/>
  <c r="AO14" i="68" s="1"/>
  <c r="AM14" i="68"/>
  <c r="AE7" i="68"/>
  <c r="AF39" i="68"/>
  <c r="AG39" i="68" s="1"/>
  <c r="AE37" i="68"/>
  <c r="AE12" i="68"/>
  <c r="AI12" i="68" s="1"/>
  <c r="AN12" i="68"/>
  <c r="AO12" i="68" s="1"/>
  <c r="AM12" i="68"/>
  <c r="AN40" i="68"/>
  <c r="AO40" i="68" s="1"/>
  <c r="AM40" i="68"/>
  <c r="AN43" i="68"/>
  <c r="AO43" i="68" s="1"/>
  <c r="AM43" i="68"/>
  <c r="IC54" i="68"/>
  <c r="JB50" i="68"/>
  <c r="IJ54" i="68"/>
  <c r="IO33" i="68"/>
  <c r="AE11" i="68"/>
  <c r="AI11" i="68" s="1"/>
  <c r="AE45" i="68"/>
  <c r="AI96" i="68"/>
  <c r="AH96" i="68"/>
  <c r="AG106" i="68"/>
  <c r="AI103" i="68"/>
  <c r="AF10" i="74"/>
  <c r="AG10" i="74" s="1"/>
  <c r="AH10" i="74" s="1"/>
  <c r="AM15" i="74"/>
  <c r="AN15" i="74"/>
  <c r="AO15" i="74" s="1"/>
  <c r="AN12" i="74"/>
  <c r="AO12" i="74" s="1"/>
  <c r="AM12" i="74"/>
  <c r="AN14" i="74"/>
  <c r="AO14" i="74" s="1"/>
  <c r="AM14" i="74"/>
  <c r="U59" i="74"/>
  <c r="W59" i="74" s="1"/>
  <c r="U118" i="74"/>
  <c r="W118" i="74" s="1"/>
  <c r="N29" i="74"/>
  <c r="R29" i="74" s="1"/>
  <c r="AN9" i="74"/>
  <c r="AO9" i="74" s="1"/>
  <c r="AM9" i="74"/>
  <c r="AE15" i="74"/>
  <c r="V118" i="74"/>
  <c r="M29" i="74"/>
  <c r="Q29" i="74" s="1"/>
  <c r="AH51" i="74"/>
  <c r="AG51" i="74"/>
  <c r="AF7" i="74"/>
  <c r="AG7" i="74" s="1"/>
  <c r="AF11" i="74"/>
  <c r="AG11" i="74" s="1"/>
  <c r="U60" i="74"/>
  <c r="W60" i="74" s="1"/>
  <c r="U119" i="74"/>
  <c r="W119" i="74" s="1"/>
  <c r="M30" i="74"/>
  <c r="Q30" i="74" s="1"/>
  <c r="AF8" i="74"/>
  <c r="AG8" i="74" s="1"/>
  <c r="AN13" i="74"/>
  <c r="AO13" i="74" s="1"/>
  <c r="AM13" i="74"/>
  <c r="V57" i="74"/>
  <c r="AF16" i="74"/>
  <c r="AG16" i="74" s="1"/>
  <c r="V117" i="74"/>
  <c r="AH100" i="74"/>
  <c r="AI100" i="74"/>
  <c r="AH96" i="74"/>
  <c r="AI96" i="74"/>
  <c r="AG106" i="74"/>
  <c r="AE14" i="74"/>
  <c r="V119" i="74"/>
  <c r="AN8" i="74"/>
  <c r="AO8" i="74" s="1"/>
  <c r="AM8" i="74"/>
  <c r="U57" i="74"/>
  <c r="X57" i="74" s="1"/>
  <c r="U116" i="74"/>
  <c r="W116" i="74" s="1"/>
  <c r="AN16" i="74"/>
  <c r="AO16" i="74" s="1"/>
  <c r="AM16" i="74"/>
  <c r="AH47" i="74"/>
  <c r="AA48" i="74" s="1"/>
  <c r="AI98" i="74"/>
  <c r="AH98" i="74"/>
  <c r="V116" i="74"/>
  <c r="AN10" i="74"/>
  <c r="AO10" i="74" s="1"/>
  <c r="AM10" i="74"/>
  <c r="AE16" i="74"/>
  <c r="V58" i="74"/>
  <c r="AI47" i="74"/>
  <c r="AE48" i="74" s="1"/>
  <c r="AF15" i="74"/>
  <c r="AG15" i="74" s="1"/>
  <c r="V59" i="74"/>
  <c r="AE12" i="74"/>
  <c r="AM7" i="74"/>
  <c r="AN7" i="74"/>
  <c r="AO7" i="74" s="1"/>
  <c r="AF21" i="74"/>
  <c r="AM11" i="74"/>
  <c r="AN11" i="74"/>
  <c r="AO11" i="74" s="1"/>
  <c r="AF14" i="74"/>
  <c r="AG14" i="74" s="1"/>
  <c r="V60" i="74"/>
  <c r="AI101" i="74"/>
  <c r="AH101" i="74"/>
  <c r="N27" i="74"/>
  <c r="R27" i="74" s="1"/>
  <c r="AM106" i="74"/>
  <c r="AE10" i="74"/>
  <c r="U58" i="74"/>
  <c r="X58" i="74" s="1"/>
  <c r="U117" i="74"/>
  <c r="X117" i="74" s="1"/>
  <c r="M28" i="74"/>
  <c r="Q28" i="74" s="1"/>
  <c r="X119" i="68"/>
  <c r="X60" i="68"/>
  <c r="W116" i="68"/>
  <c r="W59" i="68"/>
  <c r="W58" i="68"/>
  <c r="X117" i="68"/>
  <c r="X57" i="68"/>
  <c r="JF3" i="68"/>
  <c r="W118" i="68"/>
  <c r="AI46" i="68" l="1"/>
  <c r="AI13" i="68"/>
  <c r="AG17" i="68"/>
  <c r="AI9" i="74"/>
  <c r="AI12" i="74"/>
  <c r="X59" i="74"/>
  <c r="X60" i="74"/>
  <c r="AI13" i="74"/>
  <c r="AH110" i="68"/>
  <c r="AI101" i="68"/>
  <c r="AI106" i="68" s="1"/>
  <c r="AE107" i="68" s="1"/>
  <c r="AG110" i="68"/>
  <c r="AH106" i="68"/>
  <c r="AA107" i="68" s="1"/>
  <c r="AJ96" i="68" s="1"/>
  <c r="X119" i="74"/>
  <c r="X118" i="74"/>
  <c r="AI44" i="68"/>
  <c r="AH44" i="68"/>
  <c r="JA54" i="68"/>
  <c r="IT54" i="68"/>
  <c r="JS50" i="68"/>
  <c r="JF33" i="68"/>
  <c r="AH9" i="68"/>
  <c r="AM17" i="68"/>
  <c r="AM47" i="68"/>
  <c r="AH45" i="68"/>
  <c r="AI45" i="68"/>
  <c r="AH40" i="68"/>
  <c r="AJ100" i="68"/>
  <c r="AH42" i="68"/>
  <c r="AI42" i="68"/>
  <c r="AI8" i="68"/>
  <c r="AH8" i="68"/>
  <c r="AG47" i="68"/>
  <c r="AI39" i="68"/>
  <c r="AH39" i="68"/>
  <c r="AI7" i="68"/>
  <c r="AI37" i="68"/>
  <c r="AI16" i="68"/>
  <c r="AH16" i="68"/>
  <c r="JP113" i="68"/>
  <c r="KH109" i="68"/>
  <c r="JP54" i="68"/>
  <c r="KH50" i="68"/>
  <c r="JK24" i="68"/>
  <c r="JF92" i="68"/>
  <c r="JS109" i="68"/>
  <c r="IT113" i="68"/>
  <c r="JA113" i="68"/>
  <c r="AI10" i="68"/>
  <c r="AH10" i="68"/>
  <c r="AH14" i="68"/>
  <c r="AI14" i="68"/>
  <c r="AI9" i="68"/>
  <c r="W58" i="74"/>
  <c r="AM17" i="74"/>
  <c r="AG21" i="74" s="1"/>
  <c r="AI106" i="74"/>
  <c r="AE107" i="74" s="1"/>
  <c r="AH110" i="74"/>
  <c r="AG110" i="74"/>
  <c r="X116" i="74"/>
  <c r="W117" i="74"/>
  <c r="W57" i="74"/>
  <c r="AI8" i="74"/>
  <c r="AH8" i="74"/>
  <c r="AH14" i="74"/>
  <c r="AI14" i="74"/>
  <c r="AR47" i="74"/>
  <c r="AK44" i="74"/>
  <c r="AK42" i="74"/>
  <c r="AK38" i="74"/>
  <c r="AK46" i="74"/>
  <c r="AK40" i="74"/>
  <c r="AK45" i="74"/>
  <c r="AK43" i="74"/>
  <c r="AK39" i="74"/>
  <c r="AK41" i="74"/>
  <c r="AK37" i="74"/>
  <c r="AI10" i="74"/>
  <c r="AH11" i="74"/>
  <c r="AI11" i="74"/>
  <c r="AH16" i="74"/>
  <c r="AI16" i="74"/>
  <c r="AH15" i="74"/>
  <c r="AI15" i="74"/>
  <c r="AL38" i="74"/>
  <c r="AJ44" i="74"/>
  <c r="AL42" i="74"/>
  <c r="AJ38" i="74"/>
  <c r="AL44" i="74"/>
  <c r="AJ42" i="74"/>
  <c r="AL39" i="74"/>
  <c r="AJ37" i="74"/>
  <c r="AL46" i="74"/>
  <c r="AJ40" i="74"/>
  <c r="AJ41" i="74"/>
  <c r="AJ39" i="74"/>
  <c r="AJ46" i="74"/>
  <c r="AJ45" i="74"/>
  <c r="AL43" i="74"/>
  <c r="AL37" i="74"/>
  <c r="AL40" i="74"/>
  <c r="AL45" i="74"/>
  <c r="AL41" i="74"/>
  <c r="AJ43" i="74"/>
  <c r="AH106" i="74"/>
  <c r="AA107" i="74" s="1"/>
  <c r="AI7" i="74"/>
  <c r="AH7" i="74"/>
  <c r="AG17" i="74"/>
  <c r="JW3" i="68"/>
  <c r="AH47" i="68" l="1"/>
  <c r="AA48" i="68" s="1"/>
  <c r="AH21" i="74"/>
  <c r="AI47" i="68"/>
  <c r="AE48" i="68" s="1"/>
  <c r="AK98" i="68"/>
  <c r="AK102" i="68"/>
  <c r="AJ104" i="68"/>
  <c r="AJ98" i="68"/>
  <c r="AK99" i="68"/>
  <c r="AH17" i="74"/>
  <c r="AA18" i="74" s="1"/>
  <c r="AJ97" i="68"/>
  <c r="AJ103" i="68"/>
  <c r="AL96" i="68"/>
  <c r="AJ102" i="68"/>
  <c r="AJ101" i="68"/>
  <c r="AJ99" i="68"/>
  <c r="AJ105" i="68"/>
  <c r="AK101" i="68"/>
  <c r="AK96" i="68"/>
  <c r="AK97" i="68"/>
  <c r="AL104" i="68"/>
  <c r="AL102" i="68"/>
  <c r="AL103" i="68"/>
  <c r="AL97" i="68"/>
  <c r="AK104" i="68"/>
  <c r="AL98" i="68"/>
  <c r="AL105" i="68"/>
  <c r="AL100" i="68"/>
  <c r="AR106" i="68"/>
  <c r="AK105" i="68"/>
  <c r="AL101" i="68"/>
  <c r="AL99" i="68"/>
  <c r="AK100" i="68"/>
  <c r="AK103" i="68"/>
  <c r="AJ46" i="68"/>
  <c r="AJ38" i="68"/>
  <c r="AJ41" i="68"/>
  <c r="AJ43" i="68"/>
  <c r="AJ37" i="68"/>
  <c r="AJ42" i="68"/>
  <c r="AJ45" i="68"/>
  <c r="AJ44" i="68"/>
  <c r="AJ40" i="68"/>
  <c r="AJ39" i="68"/>
  <c r="AH17" i="68"/>
  <c r="AA18" i="68" s="1"/>
  <c r="AI17" i="68"/>
  <c r="AE18" i="68" s="1"/>
  <c r="AH21" i="68"/>
  <c r="AG21" i="68"/>
  <c r="KJ109" i="68"/>
  <c r="JW92" i="68"/>
  <c r="JR113" i="68"/>
  <c r="JK113" i="68"/>
  <c r="JR54" i="68"/>
  <c r="KJ50" i="68"/>
  <c r="JW33" i="68"/>
  <c r="JK54" i="68"/>
  <c r="KY50" i="68"/>
  <c r="KB24" i="68"/>
  <c r="KY109" i="68"/>
  <c r="KG54" i="68"/>
  <c r="KG113" i="68"/>
  <c r="AH51" i="68"/>
  <c r="AG51" i="68"/>
  <c r="AI17" i="74"/>
  <c r="AE18" i="74" s="1"/>
  <c r="AK13" i="74" s="1"/>
  <c r="AR106" i="74"/>
  <c r="AL102" i="74"/>
  <c r="AL105" i="74"/>
  <c r="AK105" i="74"/>
  <c r="AK104" i="74"/>
  <c r="AL104" i="74"/>
  <c r="AK102" i="74"/>
  <c r="AK103" i="74"/>
  <c r="AL103" i="74"/>
  <c r="AK99" i="74"/>
  <c r="AK97" i="74"/>
  <c r="AK96" i="74"/>
  <c r="AK98" i="74"/>
  <c r="AL101" i="74"/>
  <c r="AL100" i="74"/>
  <c r="AL96" i="74"/>
  <c r="AL97" i="74"/>
  <c r="AL99" i="74"/>
  <c r="AL98" i="74"/>
  <c r="AK101" i="74"/>
  <c r="AK100" i="74"/>
  <c r="AK47" i="74"/>
  <c r="AJ102" i="74"/>
  <c r="AJ97" i="74"/>
  <c r="AJ99" i="74"/>
  <c r="AJ104" i="74"/>
  <c r="AJ103" i="74"/>
  <c r="AJ105" i="74"/>
  <c r="AJ98" i="74"/>
  <c r="AJ96" i="74"/>
  <c r="AJ101" i="74"/>
  <c r="AJ100" i="74"/>
  <c r="AL47" i="74"/>
  <c r="AJ47" i="74"/>
  <c r="AB51" i="74" s="1"/>
  <c r="KN3" i="68"/>
  <c r="AK10" i="74" l="1"/>
  <c r="AK14" i="74"/>
  <c r="AL11" i="74"/>
  <c r="AJ14" i="74"/>
  <c r="AJ9" i="74"/>
  <c r="AL7" i="74"/>
  <c r="AJ15" i="74"/>
  <c r="AL8" i="74"/>
  <c r="AL15" i="74"/>
  <c r="AL9" i="74"/>
  <c r="AJ7" i="74"/>
  <c r="AL16" i="74"/>
  <c r="AJ10" i="74"/>
  <c r="AJ8" i="74"/>
  <c r="AL10" i="74"/>
  <c r="AK16" i="74"/>
  <c r="AK8" i="74"/>
  <c r="AK12" i="74"/>
  <c r="AK9" i="74"/>
  <c r="AK7" i="74"/>
  <c r="AK15" i="74"/>
  <c r="AJ106" i="68"/>
  <c r="AB110" i="68" s="1"/>
  <c r="AC110" i="68" s="1"/>
  <c r="AK106" i="68"/>
  <c r="AL106" i="68"/>
  <c r="AR47" i="68"/>
  <c r="AK38" i="68"/>
  <c r="AK41" i="68"/>
  <c r="AK43" i="68"/>
  <c r="AK46" i="68"/>
  <c r="AK37" i="68"/>
  <c r="AK44" i="68"/>
  <c r="AK45" i="68"/>
  <c r="AK40" i="68"/>
  <c r="AK39" i="68"/>
  <c r="AK42" i="68"/>
  <c r="AL40" i="68"/>
  <c r="AL39" i="68"/>
  <c r="KB54" i="68"/>
  <c r="KN33" i="68"/>
  <c r="LA50" i="68"/>
  <c r="KI54" i="68"/>
  <c r="AK10" i="68"/>
  <c r="AK13" i="68"/>
  <c r="AK15" i="68"/>
  <c r="AK7" i="68"/>
  <c r="AK11" i="68"/>
  <c r="AK9" i="68"/>
  <c r="AK12" i="68"/>
  <c r="AK8" i="68"/>
  <c r="AK16" i="68"/>
  <c r="AK14" i="68"/>
  <c r="AL38" i="68"/>
  <c r="AL15" i="68"/>
  <c r="AJ11" i="68"/>
  <c r="AL13" i="68"/>
  <c r="AL11" i="68"/>
  <c r="AL7" i="68"/>
  <c r="AJ12" i="68"/>
  <c r="AJ13" i="68"/>
  <c r="AJ15" i="68"/>
  <c r="AJ7" i="68"/>
  <c r="AL12" i="68"/>
  <c r="AJ10" i="68"/>
  <c r="AL8" i="68"/>
  <c r="AL10" i="68"/>
  <c r="AL14" i="68"/>
  <c r="AL9" i="68"/>
  <c r="AJ16" i="68"/>
  <c r="AJ14" i="68"/>
  <c r="AJ9" i="68"/>
  <c r="AL16" i="68"/>
  <c r="AJ8" i="68"/>
  <c r="AL44" i="68"/>
  <c r="AL43" i="68"/>
  <c r="AL46" i="68"/>
  <c r="AL37" i="68"/>
  <c r="LP109" i="68"/>
  <c r="LP50" i="68"/>
  <c r="KX113" i="68"/>
  <c r="KX54" i="68"/>
  <c r="KS24" i="68"/>
  <c r="LA109" i="68"/>
  <c r="KN92" i="68"/>
  <c r="KB113" i="68"/>
  <c r="KI113" i="68"/>
  <c r="AJ47" i="68"/>
  <c r="AB51" i="68" s="1"/>
  <c r="AC51" i="68" s="1"/>
  <c r="AL42" i="68"/>
  <c r="AL41" i="68"/>
  <c r="AL45" i="68"/>
  <c r="AL14" i="74"/>
  <c r="AJ12" i="74"/>
  <c r="AL12" i="74"/>
  <c r="AK11" i="74"/>
  <c r="AJ13" i="74"/>
  <c r="AL13" i="74"/>
  <c r="AJ16" i="74"/>
  <c r="AJ11" i="74"/>
  <c r="AJ106" i="74"/>
  <c r="AB110" i="74" s="1"/>
  <c r="AL106" i="74"/>
  <c r="AK106" i="74"/>
  <c r="AC51" i="74"/>
  <c r="Z51" i="74"/>
  <c r="AI51" i="74" s="1"/>
  <c r="LV3" i="74"/>
  <c r="LE3" i="68"/>
  <c r="Z110" i="68" l="1"/>
  <c r="AD110" i="68" s="1"/>
  <c r="AK17" i="74"/>
  <c r="AJ17" i="74"/>
  <c r="AB21" i="74" s="1"/>
  <c r="AC21" i="74" s="1"/>
  <c r="AL17" i="74"/>
  <c r="AI110" i="68"/>
  <c r="AA110" i="68"/>
  <c r="AS101" i="68" s="1"/>
  <c r="AL47" i="68"/>
  <c r="Z51" i="68" s="1"/>
  <c r="KZ54" i="68"/>
  <c r="LE33" i="68"/>
  <c r="LR50" i="68"/>
  <c r="KS54" i="68"/>
  <c r="MG109" i="68"/>
  <c r="MG50" i="68"/>
  <c r="LO113" i="68"/>
  <c r="LO54" i="68"/>
  <c r="LJ24" i="68"/>
  <c r="AK47" i="68"/>
  <c r="KZ113" i="68"/>
  <c r="LE92" i="68"/>
  <c r="LR109" i="68"/>
  <c r="KS113" i="68"/>
  <c r="AJ17" i="68"/>
  <c r="AB21" i="68" s="1"/>
  <c r="AL17" i="68"/>
  <c r="AK17" i="68"/>
  <c r="Z110" i="74"/>
  <c r="AD110" i="74" s="1"/>
  <c r="AD51" i="74"/>
  <c r="AA51" i="74"/>
  <c r="AC110" i="74"/>
  <c r="AI110" i="74"/>
  <c r="MF54" i="74"/>
  <c r="MF113" i="74"/>
  <c r="MA24" i="74"/>
  <c r="LV3" i="68"/>
  <c r="Z21" i="68" l="1"/>
  <c r="Z21" i="74"/>
  <c r="AS99" i="68"/>
  <c r="AK110" i="74"/>
  <c r="AL110" i="74" s="1"/>
  <c r="AK51" i="74"/>
  <c r="AL51" i="74" s="1"/>
  <c r="AA21" i="74"/>
  <c r="AS9" i="74" s="1"/>
  <c r="AB119" i="68"/>
  <c r="AS102" i="68"/>
  <c r="AT102" i="68" s="1"/>
  <c r="AB117" i="68"/>
  <c r="AC117" i="68" s="1"/>
  <c r="AE117" i="68" s="1"/>
  <c r="AI117" i="68" s="1"/>
  <c r="AE110" i="68"/>
  <c r="AS98" i="68"/>
  <c r="AS103" i="68"/>
  <c r="AT103" i="68" s="1"/>
  <c r="AB116" i="68"/>
  <c r="AG116" i="68" s="1"/>
  <c r="AS105" i="68"/>
  <c r="AT105" i="68" s="1"/>
  <c r="AS100" i="68"/>
  <c r="AS97" i="68"/>
  <c r="AT97" i="68" s="1"/>
  <c r="AB118" i="68"/>
  <c r="AC118" i="68" s="1"/>
  <c r="AD118" i="68" s="1"/>
  <c r="AH118" i="68" s="1"/>
  <c r="AS96" i="68"/>
  <c r="AU96" i="68" s="1"/>
  <c r="AS104" i="68"/>
  <c r="AU104" i="68" s="1"/>
  <c r="AA110" i="74"/>
  <c r="AS97" i="74" s="1"/>
  <c r="MF54" i="68"/>
  <c r="MF113" i="68"/>
  <c r="MA24" i="68"/>
  <c r="AU98" i="68"/>
  <c r="AT98" i="68"/>
  <c r="LJ54" i="68"/>
  <c r="MI50" i="68"/>
  <c r="LV33" i="68"/>
  <c r="LQ54" i="68"/>
  <c r="AU100" i="68"/>
  <c r="AT100" i="68"/>
  <c r="AK51" i="68"/>
  <c r="AL51" i="68" s="1"/>
  <c r="AD21" i="68"/>
  <c r="AK110" i="68"/>
  <c r="AL110" i="68" s="1"/>
  <c r="AA21" i="68"/>
  <c r="AU101" i="68"/>
  <c r="AT101" i="68"/>
  <c r="AI21" i="68"/>
  <c r="AC21" i="68"/>
  <c r="LJ113" i="68"/>
  <c r="LV92" i="68"/>
  <c r="MI109" i="68"/>
  <c r="LQ113" i="68"/>
  <c r="AI51" i="68"/>
  <c r="AD51" i="68"/>
  <c r="AA51" i="68"/>
  <c r="AG119" i="68"/>
  <c r="AC119" i="68"/>
  <c r="AD119" i="68" s="1"/>
  <c r="AH119" i="68" s="1"/>
  <c r="AU102" i="68"/>
  <c r="AU99" i="68"/>
  <c r="AT99" i="68"/>
  <c r="AS38" i="74"/>
  <c r="AS40" i="74"/>
  <c r="AS37" i="74"/>
  <c r="AS39" i="74"/>
  <c r="AS41" i="74"/>
  <c r="AS42" i="74"/>
  <c r="AS44" i="74"/>
  <c r="AS43" i="74"/>
  <c r="AS46" i="74"/>
  <c r="AE51" i="74"/>
  <c r="AB60" i="74"/>
  <c r="AS45" i="74"/>
  <c r="AB57" i="74"/>
  <c r="AB59" i="74"/>
  <c r="AB58" i="74"/>
  <c r="AD21" i="74" l="1"/>
  <c r="AI21" i="74"/>
  <c r="AS11" i="74"/>
  <c r="AT11" i="74" s="1"/>
  <c r="AS16" i="74"/>
  <c r="AT16" i="74" s="1"/>
  <c r="AT104" i="68"/>
  <c r="AV104" i="68" s="1"/>
  <c r="AU103" i="68"/>
  <c r="AV103" i="68" s="1"/>
  <c r="AG118" i="68"/>
  <c r="AT96" i="68"/>
  <c r="AW110" i="68" s="1"/>
  <c r="AB30" i="74"/>
  <c r="AK60" i="74" s="1"/>
  <c r="AS14" i="74"/>
  <c r="AT14" i="74" s="1"/>
  <c r="AS8" i="74"/>
  <c r="AB28" i="74"/>
  <c r="AG28" i="74" s="1"/>
  <c r="AS15" i="74"/>
  <c r="AT15" i="74" s="1"/>
  <c r="AS10" i="74"/>
  <c r="AT10" i="74" s="1"/>
  <c r="AB27" i="74"/>
  <c r="AG27" i="74" s="1"/>
  <c r="AS12" i="74"/>
  <c r="AU12" i="74" s="1"/>
  <c r="AS7" i="74"/>
  <c r="AU7" i="74" s="1"/>
  <c r="AB29" i="74"/>
  <c r="AG29" i="74" s="1"/>
  <c r="AE21" i="74"/>
  <c r="AS13" i="74"/>
  <c r="AT13" i="74" s="1"/>
  <c r="AC116" i="68"/>
  <c r="AD116" i="68" s="1"/>
  <c r="AH116" i="68" s="1"/>
  <c r="AW102" i="68"/>
  <c r="AX102" i="68" s="1"/>
  <c r="AU97" i="68"/>
  <c r="AW97" i="68" s="1"/>
  <c r="AX97" i="68" s="1"/>
  <c r="AY97" i="68" s="1"/>
  <c r="AG117" i="68"/>
  <c r="AU105" i="68"/>
  <c r="AW105" i="68" s="1"/>
  <c r="AX105" i="68" s="1"/>
  <c r="AS102" i="74"/>
  <c r="AT102" i="74" s="1"/>
  <c r="AS103" i="74"/>
  <c r="AT103" i="74" s="1"/>
  <c r="AB117" i="74"/>
  <c r="AG117" i="74" s="1"/>
  <c r="AS101" i="74"/>
  <c r="AT101" i="74" s="1"/>
  <c r="AE110" i="74"/>
  <c r="AS99" i="74"/>
  <c r="AV102" i="68"/>
  <c r="AW99" i="68"/>
  <c r="AX99" i="68" s="1"/>
  <c r="AW98" i="68"/>
  <c r="AX98" i="68" s="1"/>
  <c r="AV96" i="68"/>
  <c r="AS96" i="74"/>
  <c r="AU96" i="74" s="1"/>
  <c r="AS104" i="74"/>
  <c r="AU104" i="74" s="1"/>
  <c r="AS100" i="74"/>
  <c r="AU100" i="74" s="1"/>
  <c r="AB119" i="74"/>
  <c r="AS105" i="74"/>
  <c r="AU105" i="74" s="1"/>
  <c r="AS98" i="74"/>
  <c r="AU98" i="74" s="1"/>
  <c r="AB116" i="74"/>
  <c r="AG116" i="74" s="1"/>
  <c r="AB118" i="74"/>
  <c r="AG118" i="74" s="1"/>
  <c r="AE116" i="68"/>
  <c r="AI116" i="68" s="1"/>
  <c r="AV100" i="68"/>
  <c r="AW101" i="68"/>
  <c r="AX101" i="68" s="1"/>
  <c r="BE105" i="68"/>
  <c r="BF105" i="68" s="1"/>
  <c r="BD105" i="68"/>
  <c r="AW103" i="68"/>
  <c r="AX103" i="68" s="1"/>
  <c r="AY102" i="68"/>
  <c r="AE119" i="68"/>
  <c r="AI119" i="68" s="1"/>
  <c r="BE96" i="68"/>
  <c r="BF96" i="68" s="1"/>
  <c r="BD96" i="68"/>
  <c r="AE118" i="68"/>
  <c r="AI118" i="68" s="1"/>
  <c r="AW100" i="68"/>
  <c r="AX100" i="68" s="1"/>
  <c r="AV98" i="68"/>
  <c r="AD117" i="68"/>
  <c r="AH117" i="68" s="1"/>
  <c r="BD99" i="68"/>
  <c r="BE99" i="68"/>
  <c r="BF99" i="68" s="1"/>
  <c r="BE102" i="68"/>
  <c r="BF102" i="68" s="1"/>
  <c r="BD102" i="68"/>
  <c r="AS43" i="68"/>
  <c r="AS44" i="68"/>
  <c r="AS40" i="68"/>
  <c r="AS42" i="68"/>
  <c r="AS46" i="68"/>
  <c r="AS41" i="68"/>
  <c r="AS38" i="68"/>
  <c r="AS45" i="68"/>
  <c r="AS37" i="68"/>
  <c r="AS39" i="68"/>
  <c r="AB59" i="68"/>
  <c r="AB58" i="68"/>
  <c r="AB57" i="68"/>
  <c r="AE51" i="68"/>
  <c r="AB60" i="68"/>
  <c r="AW104" i="68"/>
  <c r="AX104" i="68" s="1"/>
  <c r="BE104" i="68"/>
  <c r="BF104" i="68" s="1"/>
  <c r="BD104" i="68"/>
  <c r="AW96" i="68"/>
  <c r="AX96" i="68" s="1"/>
  <c r="BD97" i="68"/>
  <c r="BE97" i="68"/>
  <c r="BF97" i="68" s="1"/>
  <c r="MA54" i="68"/>
  <c r="MH54" i="68"/>
  <c r="BE98" i="68"/>
  <c r="BF98" i="68" s="1"/>
  <c r="BD98" i="68"/>
  <c r="AY99" i="68"/>
  <c r="AV101" i="68"/>
  <c r="BE101" i="68"/>
  <c r="BF101" i="68" s="1"/>
  <c r="BD101" i="68"/>
  <c r="BE103" i="68"/>
  <c r="BF103" i="68" s="1"/>
  <c r="BD103" i="68"/>
  <c r="MA113" i="68"/>
  <c r="MH113" i="68"/>
  <c r="AS14" i="68"/>
  <c r="AS7" i="68"/>
  <c r="AS13" i="68"/>
  <c r="AS10" i="68"/>
  <c r="AS9" i="68"/>
  <c r="AS16" i="68"/>
  <c r="AS11" i="68"/>
  <c r="AS8" i="68"/>
  <c r="AS12" i="68"/>
  <c r="AS15" i="68"/>
  <c r="AE21" i="68"/>
  <c r="AB28" i="68"/>
  <c r="AB29" i="68"/>
  <c r="AB30" i="68"/>
  <c r="AB27" i="68"/>
  <c r="BE100" i="68"/>
  <c r="BF100" i="68" s="1"/>
  <c r="BD100" i="68"/>
  <c r="AV99" i="68"/>
  <c r="AG57" i="74"/>
  <c r="AC57" i="74"/>
  <c r="AE57" i="74" s="1"/>
  <c r="AI57" i="74" s="1"/>
  <c r="AT41" i="74"/>
  <c r="AU41" i="74"/>
  <c r="AT38" i="74"/>
  <c r="AU38" i="74"/>
  <c r="AU11" i="74"/>
  <c r="AT7" i="74"/>
  <c r="AU8" i="74"/>
  <c r="AT8" i="74"/>
  <c r="AT46" i="74"/>
  <c r="AU46" i="74"/>
  <c r="AU45" i="74"/>
  <c r="AT45" i="74"/>
  <c r="AU43" i="74"/>
  <c r="AT43" i="74"/>
  <c r="AU39" i="74"/>
  <c r="AT39" i="74"/>
  <c r="AT99" i="74"/>
  <c r="AU99" i="74"/>
  <c r="AG59" i="74"/>
  <c r="AC59" i="74"/>
  <c r="AD59" i="74" s="1"/>
  <c r="AH59" i="74" s="1"/>
  <c r="AU42" i="74"/>
  <c r="AT42" i="74"/>
  <c r="AT40" i="74"/>
  <c r="AU40" i="74"/>
  <c r="AG58" i="74"/>
  <c r="AC58" i="74"/>
  <c r="AD58" i="74" s="1"/>
  <c r="AH58" i="74" s="1"/>
  <c r="AG60" i="74"/>
  <c r="AC60" i="74"/>
  <c r="AD60" i="74" s="1"/>
  <c r="AH60" i="74" s="1"/>
  <c r="AU44" i="74"/>
  <c r="AT44" i="74"/>
  <c r="AU37" i="74"/>
  <c r="AT37" i="74"/>
  <c r="AT9" i="74"/>
  <c r="AU9" i="74"/>
  <c r="AU97" i="74"/>
  <c r="AT97" i="74"/>
  <c r="AU10" i="74" l="1"/>
  <c r="AW40" i="74"/>
  <c r="AX40" i="74" s="1"/>
  <c r="AU15" i="74"/>
  <c r="AC28" i="74"/>
  <c r="AD28" i="74" s="1"/>
  <c r="AH28" i="74" s="1"/>
  <c r="AU16" i="74"/>
  <c r="AV16" i="74" s="1"/>
  <c r="AT12" i="74"/>
  <c r="AW12" i="74" s="1"/>
  <c r="AX12" i="74" s="1"/>
  <c r="AY12" i="74" s="1"/>
  <c r="AK58" i="74"/>
  <c r="AU13" i="74"/>
  <c r="AV13" i="74" s="1"/>
  <c r="AK57" i="74"/>
  <c r="AM57" i="74" s="1"/>
  <c r="AV39" i="74"/>
  <c r="AW38" i="74"/>
  <c r="AX38" i="74" s="1"/>
  <c r="AW41" i="74"/>
  <c r="AX41" i="74" s="1"/>
  <c r="AW42" i="74"/>
  <c r="AX42" i="74" s="1"/>
  <c r="AU14" i="74"/>
  <c r="AW14" i="74" s="1"/>
  <c r="AX14" i="74" s="1"/>
  <c r="AY14" i="74" s="1"/>
  <c r="AC27" i="74"/>
  <c r="AD27" i="74" s="1"/>
  <c r="AH27" i="74" s="1"/>
  <c r="AC30" i="74"/>
  <c r="AE30" i="74" s="1"/>
  <c r="AI30" i="74" s="1"/>
  <c r="AG30" i="74"/>
  <c r="AC29" i="74"/>
  <c r="AD29" i="74" s="1"/>
  <c r="AH29" i="74" s="1"/>
  <c r="AK59" i="74"/>
  <c r="AW8" i="74"/>
  <c r="AX8" i="74" s="1"/>
  <c r="AY8" i="74" s="1"/>
  <c r="AW10" i="74"/>
  <c r="AX10" i="74" s="1"/>
  <c r="AY10" i="74" s="1"/>
  <c r="AW7" i="74"/>
  <c r="AX7" i="74" s="1"/>
  <c r="AY7" i="74" s="1"/>
  <c r="AK119" i="74"/>
  <c r="AM119" i="74" s="1"/>
  <c r="AV97" i="68"/>
  <c r="AV42" i="74"/>
  <c r="AV43" i="74"/>
  <c r="AV38" i="74"/>
  <c r="AZ38" i="74" s="1"/>
  <c r="AE59" i="74"/>
  <c r="AI59" i="74" s="1"/>
  <c r="AZ102" i="68"/>
  <c r="AT104" i="74"/>
  <c r="AK117" i="74"/>
  <c r="AM117" i="74" s="1"/>
  <c r="AT100" i="74"/>
  <c r="AC116" i="74"/>
  <c r="AE116" i="74" s="1"/>
  <c r="AI116" i="74" s="1"/>
  <c r="AT98" i="74"/>
  <c r="BE98" i="74" s="1"/>
  <c r="BF98" i="74" s="1"/>
  <c r="AU103" i="74"/>
  <c r="AV103" i="74" s="1"/>
  <c r="AU102" i="74"/>
  <c r="AK116" i="74"/>
  <c r="AM116" i="74" s="1"/>
  <c r="AV15" i="74"/>
  <c r="AC117" i="74"/>
  <c r="AD117" i="74" s="1"/>
  <c r="AH117" i="74" s="1"/>
  <c r="AY105" i="68"/>
  <c r="AV105" i="68"/>
  <c r="AZ105" i="68" s="1"/>
  <c r="AZ97" i="68"/>
  <c r="AZ98" i="68"/>
  <c r="AT96" i="74"/>
  <c r="AU101" i="74"/>
  <c r="AT105" i="74"/>
  <c r="AY98" i="68"/>
  <c r="AK118" i="74"/>
  <c r="AM118" i="74" s="1"/>
  <c r="AC118" i="74"/>
  <c r="AE118" i="74" s="1"/>
  <c r="AI118" i="74" s="1"/>
  <c r="AC119" i="74"/>
  <c r="AE119" i="74" s="1"/>
  <c r="AI119" i="74" s="1"/>
  <c r="AG119" i="74"/>
  <c r="AW96" i="74"/>
  <c r="AX96" i="74" s="1"/>
  <c r="AY96" i="74" s="1"/>
  <c r="AV104" i="74"/>
  <c r="AT16" i="68"/>
  <c r="AU16" i="68"/>
  <c r="AY104" i="68"/>
  <c r="AZ104" i="68"/>
  <c r="AU45" i="68"/>
  <c r="AT45" i="68"/>
  <c r="AT42" i="68"/>
  <c r="AU42" i="68"/>
  <c r="AG29" i="68"/>
  <c r="AK118" i="68"/>
  <c r="AK59" i="68"/>
  <c r="AC29" i="68"/>
  <c r="AU12" i="68"/>
  <c r="AT12" i="68"/>
  <c r="AU9" i="68"/>
  <c r="AT9" i="68"/>
  <c r="AV9" i="68" s="1"/>
  <c r="AT14" i="68"/>
  <c r="AU14" i="68"/>
  <c r="AY96" i="68"/>
  <c r="AZ96" i="68"/>
  <c r="AX106" i="68"/>
  <c r="AG60" i="68"/>
  <c r="AC60" i="68"/>
  <c r="AD60" i="68" s="1"/>
  <c r="AH60" i="68" s="1"/>
  <c r="AG59" i="68"/>
  <c r="AC59" i="68"/>
  <c r="AE59" i="68" s="1"/>
  <c r="AI59" i="68" s="1"/>
  <c r="AT38" i="68"/>
  <c r="AU38" i="68"/>
  <c r="AT40" i="68"/>
  <c r="AU40" i="68"/>
  <c r="AW40" i="68" s="1"/>
  <c r="AX40" i="68" s="1"/>
  <c r="BD106" i="68"/>
  <c r="AZ103" i="68"/>
  <c r="AY103" i="68"/>
  <c r="AU15" i="68"/>
  <c r="AT15" i="68"/>
  <c r="AZ99" i="68"/>
  <c r="AT39" i="68"/>
  <c r="AU39" i="68"/>
  <c r="AU41" i="68"/>
  <c r="AT41" i="68"/>
  <c r="AU44" i="68"/>
  <c r="AT44" i="68"/>
  <c r="AZ100" i="68"/>
  <c r="AY100" i="68"/>
  <c r="AK119" i="68"/>
  <c r="AK60" i="68"/>
  <c r="AG30" i="68"/>
  <c r="AC30" i="68"/>
  <c r="AT7" i="68"/>
  <c r="AU7" i="68"/>
  <c r="AG58" i="68"/>
  <c r="AC58" i="68"/>
  <c r="AD58" i="68" s="1"/>
  <c r="AH58" i="68" s="1"/>
  <c r="AG28" i="68"/>
  <c r="AK117" i="68"/>
  <c r="AK58" i="68"/>
  <c r="AE28" i="68"/>
  <c r="AI28" i="68" s="1"/>
  <c r="AC28" i="68"/>
  <c r="AD28" i="68" s="1"/>
  <c r="AH28" i="68" s="1"/>
  <c r="AU8" i="68"/>
  <c r="AT8" i="68"/>
  <c r="AU10" i="68"/>
  <c r="AT10" i="68"/>
  <c r="AK57" i="68"/>
  <c r="AG27" i="68"/>
  <c r="AE27" i="68"/>
  <c r="AI27" i="68" s="1"/>
  <c r="AK116" i="68"/>
  <c r="AC27" i="68"/>
  <c r="AU11" i="68"/>
  <c r="AT11" i="68"/>
  <c r="AU13" i="68"/>
  <c r="AT13" i="68"/>
  <c r="AG57" i="68"/>
  <c r="AC57" i="68"/>
  <c r="AE57" i="68" s="1"/>
  <c r="AI57" i="68" s="1"/>
  <c r="AT37" i="68"/>
  <c r="AU37" i="68"/>
  <c r="AU46" i="68"/>
  <c r="AT46" i="68"/>
  <c r="AT43" i="68"/>
  <c r="AU43" i="68"/>
  <c r="AZ101" i="68"/>
  <c r="AY101" i="68"/>
  <c r="AE60" i="74"/>
  <c r="AI60" i="74" s="1"/>
  <c r="AE58" i="74"/>
  <c r="AI58" i="74" s="1"/>
  <c r="AV40" i="74"/>
  <c r="AZ40" i="74" s="1"/>
  <c r="AW103" i="74"/>
  <c r="AX103" i="74" s="1"/>
  <c r="AY103" i="74" s="1"/>
  <c r="AW99" i="74"/>
  <c r="AX99" i="74" s="1"/>
  <c r="AY99" i="74" s="1"/>
  <c r="AW45" i="74"/>
  <c r="AX45" i="74" s="1"/>
  <c r="AY45" i="74" s="1"/>
  <c r="AW46" i="74"/>
  <c r="AX46" i="74" s="1"/>
  <c r="AY46" i="74" s="1"/>
  <c r="AW105" i="74"/>
  <c r="AX105" i="74" s="1"/>
  <c r="AY105" i="74" s="1"/>
  <c r="AW11" i="74"/>
  <c r="AX11" i="74" s="1"/>
  <c r="AY11" i="74" s="1"/>
  <c r="AV41" i="74"/>
  <c r="AW100" i="74"/>
  <c r="AX100" i="74" s="1"/>
  <c r="AY100" i="74" s="1"/>
  <c r="BE9" i="74"/>
  <c r="BF9" i="74" s="1"/>
  <c r="BD9" i="74"/>
  <c r="BE44" i="74"/>
  <c r="BF44" i="74" s="1"/>
  <c r="BD44" i="74"/>
  <c r="AY40" i="74"/>
  <c r="AW101" i="74"/>
  <c r="AX101" i="74" s="1"/>
  <c r="BD11" i="74"/>
  <c r="BE11" i="74"/>
  <c r="BF11" i="74" s="1"/>
  <c r="BD15" i="74"/>
  <c r="BE15" i="74"/>
  <c r="BF15" i="74" s="1"/>
  <c r="AD116" i="74"/>
  <c r="AH116" i="74" s="1"/>
  <c r="AY42" i="74"/>
  <c r="BD102" i="74"/>
  <c r="BE102" i="74"/>
  <c r="BF102" i="74" s="1"/>
  <c r="BD43" i="74"/>
  <c r="BE43" i="74"/>
  <c r="BF43" i="74" s="1"/>
  <c r="AV45" i="74"/>
  <c r="BE46" i="74"/>
  <c r="BF46" i="74" s="1"/>
  <c r="BD46" i="74"/>
  <c r="BE96" i="74"/>
  <c r="BF96" i="74" s="1"/>
  <c r="BD96" i="74"/>
  <c r="AW110" i="74"/>
  <c r="BE101" i="74"/>
  <c r="BF101" i="74" s="1"/>
  <c r="BD101" i="74"/>
  <c r="AE117" i="74"/>
  <c r="AI117" i="74" s="1"/>
  <c r="AM60" i="74"/>
  <c r="AY41" i="74"/>
  <c r="AD57" i="74"/>
  <c r="AH57" i="74" s="1"/>
  <c r="AE29" i="74"/>
  <c r="AI29" i="74" s="1"/>
  <c r="BD37" i="74"/>
  <c r="BE37" i="74"/>
  <c r="BF37" i="74" s="1"/>
  <c r="AW51" i="74"/>
  <c r="AW44" i="74"/>
  <c r="AX44" i="74" s="1"/>
  <c r="BE104" i="74"/>
  <c r="BF104" i="74" s="1"/>
  <c r="BD104" i="74"/>
  <c r="BD14" i="74"/>
  <c r="BE14" i="74"/>
  <c r="BF14" i="74" s="1"/>
  <c r="AM58" i="74"/>
  <c r="AW97" i="74"/>
  <c r="AX97" i="74" s="1"/>
  <c r="AV9" i="74"/>
  <c r="AV37" i="74"/>
  <c r="AV44" i="74"/>
  <c r="AV102" i="74"/>
  <c r="AW104" i="74"/>
  <c r="AX104" i="74" s="1"/>
  <c r="AV10" i="74"/>
  <c r="AV14" i="74"/>
  <c r="BD39" i="74"/>
  <c r="BE39" i="74"/>
  <c r="BF39" i="74" s="1"/>
  <c r="AW43" i="74"/>
  <c r="AX43" i="74" s="1"/>
  <c r="AV8" i="74"/>
  <c r="AV12" i="74"/>
  <c r="BD100" i="74"/>
  <c r="BE100" i="74"/>
  <c r="BF100" i="74" s="1"/>
  <c r="BD105" i="74"/>
  <c r="BE105" i="74"/>
  <c r="BF105" i="74" s="1"/>
  <c r="BE7" i="74"/>
  <c r="BF7" i="74" s="1"/>
  <c r="BD7" i="74"/>
  <c r="AW21" i="74"/>
  <c r="AV11" i="74"/>
  <c r="AY38" i="74"/>
  <c r="BD97" i="74"/>
  <c r="BE97" i="74"/>
  <c r="BF97" i="74" s="1"/>
  <c r="BD16" i="74"/>
  <c r="BE16" i="74"/>
  <c r="BF16" i="74" s="1"/>
  <c r="BE40" i="74"/>
  <c r="BF40" i="74" s="1"/>
  <c r="BD40" i="74"/>
  <c r="BE99" i="74"/>
  <c r="BF99" i="74" s="1"/>
  <c r="BD99" i="74"/>
  <c r="AL58" i="74"/>
  <c r="AO58" i="74" s="1"/>
  <c r="AL117" i="74"/>
  <c r="AE28" i="74"/>
  <c r="AI28" i="74" s="1"/>
  <c r="AV97" i="74"/>
  <c r="AW9" i="74"/>
  <c r="AX9" i="74" s="1"/>
  <c r="BE13" i="74"/>
  <c r="BF13" i="74" s="1"/>
  <c r="BD13" i="74"/>
  <c r="AM59" i="74"/>
  <c r="AW37" i="74"/>
  <c r="AX37" i="74" s="1"/>
  <c r="BE103" i="74"/>
  <c r="BF103" i="74" s="1"/>
  <c r="BD103" i="74"/>
  <c r="AW16" i="74"/>
  <c r="AX16" i="74" s="1"/>
  <c r="BE42" i="74"/>
  <c r="BF42" i="74" s="1"/>
  <c r="BD42" i="74"/>
  <c r="AV99" i="74"/>
  <c r="AV98" i="74"/>
  <c r="AW102" i="74"/>
  <c r="AX102" i="74" s="1"/>
  <c r="BD10" i="74"/>
  <c r="BE10" i="74"/>
  <c r="BF10" i="74" s="1"/>
  <c r="AL57" i="74"/>
  <c r="AL116" i="74"/>
  <c r="AN116" i="74" s="1"/>
  <c r="AW39" i="74"/>
  <c r="AX39" i="74" s="1"/>
  <c r="BD45" i="74"/>
  <c r="BE45" i="74"/>
  <c r="BF45" i="74" s="1"/>
  <c r="AV46" i="74"/>
  <c r="AV96" i="74"/>
  <c r="AZ96" i="74" s="1"/>
  <c r="BD8" i="74"/>
  <c r="BE8" i="74"/>
  <c r="BF8" i="74" s="1"/>
  <c r="BD12" i="74"/>
  <c r="BE12" i="74"/>
  <c r="BF12" i="74" s="1"/>
  <c r="AV101" i="74"/>
  <c r="AV100" i="74"/>
  <c r="AV105" i="74"/>
  <c r="AZ105" i="74" s="1"/>
  <c r="AV7" i="74"/>
  <c r="AW15" i="74"/>
  <c r="AX15" i="74" s="1"/>
  <c r="AD30" i="74"/>
  <c r="AH30" i="74" s="1"/>
  <c r="BE38" i="74"/>
  <c r="BF38" i="74" s="1"/>
  <c r="BD38" i="74"/>
  <c r="BE41" i="74"/>
  <c r="BF41" i="74" s="1"/>
  <c r="BD41" i="74"/>
  <c r="AV40" i="68" l="1"/>
  <c r="AW39" i="68"/>
  <c r="AX39" i="68" s="1"/>
  <c r="AE58" i="68"/>
  <c r="AI58" i="68" s="1"/>
  <c r="AV44" i="68"/>
  <c r="AV46" i="68"/>
  <c r="AV37" i="68"/>
  <c r="AV39" i="68"/>
  <c r="AW41" i="68"/>
  <c r="AX41" i="68" s="1"/>
  <c r="AY41" i="68" s="1"/>
  <c r="AD59" i="68"/>
  <c r="AH59" i="68" s="1"/>
  <c r="AV42" i="68"/>
  <c r="AV38" i="68"/>
  <c r="AV15" i="68"/>
  <c r="AV8" i="68"/>
  <c r="AV14" i="68"/>
  <c r="AV11" i="68"/>
  <c r="AV10" i="68"/>
  <c r="AW7" i="68"/>
  <c r="AX7" i="68" s="1"/>
  <c r="AY7" i="68" s="1"/>
  <c r="AV7" i="68"/>
  <c r="AW12" i="68"/>
  <c r="AX12" i="68" s="1"/>
  <c r="AY12" i="68" s="1"/>
  <c r="AZ42" i="74"/>
  <c r="AZ41" i="74"/>
  <c r="AL60" i="74"/>
  <c r="AO60" i="74" s="1"/>
  <c r="AE27" i="74"/>
  <c r="AI27" i="74" s="1"/>
  <c r="AL119" i="74"/>
  <c r="AN119" i="74" s="1"/>
  <c r="AW13" i="74"/>
  <c r="AX13" i="74" s="1"/>
  <c r="AX17" i="74" s="1"/>
  <c r="AL59" i="74"/>
  <c r="AO59" i="74" s="1"/>
  <c r="AN57" i="74"/>
  <c r="AO117" i="74"/>
  <c r="AZ8" i="74"/>
  <c r="AZ7" i="74"/>
  <c r="AZ11" i="74"/>
  <c r="AZ12" i="74"/>
  <c r="AZ10" i="74"/>
  <c r="AW43" i="68"/>
  <c r="AX43" i="68" s="1"/>
  <c r="AW42" i="68"/>
  <c r="AX42" i="68" s="1"/>
  <c r="AY42" i="68" s="1"/>
  <c r="AW38" i="68"/>
  <c r="AX38" i="68" s="1"/>
  <c r="AW45" i="68"/>
  <c r="AX45" i="68" s="1"/>
  <c r="AY45" i="68" s="1"/>
  <c r="AW37" i="68"/>
  <c r="AX37" i="68" s="1"/>
  <c r="AZ37" i="68" s="1"/>
  <c r="AW14" i="68"/>
  <c r="AX14" i="68" s="1"/>
  <c r="BD98" i="74"/>
  <c r="AW98" i="74"/>
  <c r="AX98" i="74" s="1"/>
  <c r="AZ103" i="74"/>
  <c r="AD118" i="74"/>
  <c r="AH118" i="74" s="1"/>
  <c r="AL118" i="74"/>
  <c r="AO118" i="74" s="1"/>
  <c r="AD119" i="74"/>
  <c r="AH119" i="74" s="1"/>
  <c r="BE8" i="68"/>
  <c r="BF8" i="68" s="1"/>
  <c r="BD8" i="68"/>
  <c r="BE43" i="68"/>
  <c r="BF43" i="68" s="1"/>
  <c r="BD43" i="68"/>
  <c r="AW46" i="68"/>
  <c r="AX46" i="68" s="1"/>
  <c r="AW13" i="68"/>
  <c r="AX13" i="68" s="1"/>
  <c r="AL116" i="68"/>
  <c r="AO116" i="68" s="1"/>
  <c r="AL57" i="68"/>
  <c r="AN57" i="68" s="1"/>
  <c r="AW10" i="68"/>
  <c r="AX10" i="68" s="1"/>
  <c r="AZ10" i="68" s="1"/>
  <c r="BE10" i="68"/>
  <c r="BF10" i="68" s="1"/>
  <c r="BD10" i="68"/>
  <c r="AW8" i="68"/>
  <c r="AX8" i="68" s="1"/>
  <c r="AM58" i="68"/>
  <c r="AD30" i="68"/>
  <c r="AH30" i="68" s="1"/>
  <c r="AL60" i="68"/>
  <c r="AO60" i="68" s="1"/>
  <c r="AL119" i="68"/>
  <c r="AN119" i="68" s="1"/>
  <c r="AE30" i="68"/>
  <c r="AI30" i="68" s="1"/>
  <c r="AV41" i="68"/>
  <c r="AY39" i="68"/>
  <c r="AZ39" i="68"/>
  <c r="BE15" i="68"/>
  <c r="BF15" i="68" s="1"/>
  <c r="BD15" i="68"/>
  <c r="BE40" i="68"/>
  <c r="BF40" i="68" s="1"/>
  <c r="BD40" i="68"/>
  <c r="AY106" i="68"/>
  <c r="AR107" i="68" s="1"/>
  <c r="AV43" i="68"/>
  <c r="AZ43" i="68" s="1"/>
  <c r="AD57" i="68"/>
  <c r="AH57" i="68" s="1"/>
  <c r="AD27" i="68"/>
  <c r="AH27" i="68" s="1"/>
  <c r="AL58" i="68"/>
  <c r="AN58" i="68" s="1"/>
  <c r="AL117" i="68"/>
  <c r="AO117" i="68" s="1"/>
  <c r="AM117" i="68"/>
  <c r="AM119" i="68"/>
  <c r="BE41" i="68"/>
  <c r="BF41" i="68" s="1"/>
  <c r="BD41" i="68"/>
  <c r="BE39" i="68"/>
  <c r="BF39" i="68" s="1"/>
  <c r="BD39" i="68"/>
  <c r="AW15" i="68"/>
  <c r="AX15" i="68" s="1"/>
  <c r="AY110" i="68"/>
  <c r="AX110" i="68"/>
  <c r="AE60" i="68"/>
  <c r="AI60" i="68" s="1"/>
  <c r="BE12" i="68"/>
  <c r="BF12" i="68" s="1"/>
  <c r="BD12" i="68"/>
  <c r="AM59" i="68"/>
  <c r="BE45" i="68"/>
  <c r="BF45" i="68" s="1"/>
  <c r="BD45" i="68"/>
  <c r="AW16" i="68"/>
  <c r="AX16" i="68" s="1"/>
  <c r="BE44" i="68"/>
  <c r="BF44" i="68" s="1"/>
  <c r="BD44" i="68"/>
  <c r="AY38" i="68"/>
  <c r="BE9" i="68"/>
  <c r="BF9" i="68" s="1"/>
  <c r="BD9" i="68"/>
  <c r="AM118" i="68"/>
  <c r="BD16" i="68"/>
  <c r="BE16" i="68"/>
  <c r="BF16" i="68" s="1"/>
  <c r="BE11" i="68"/>
  <c r="BF11" i="68" s="1"/>
  <c r="BD11" i="68"/>
  <c r="AM116" i="68"/>
  <c r="AO57" i="68"/>
  <c r="AM57" i="68"/>
  <c r="BE46" i="68"/>
  <c r="BF46" i="68" s="1"/>
  <c r="BD46" i="68"/>
  <c r="BE37" i="68"/>
  <c r="BF37" i="68" s="1"/>
  <c r="AW51" i="68"/>
  <c r="BD37" i="68"/>
  <c r="AW11" i="68"/>
  <c r="AX11" i="68" s="1"/>
  <c r="BE7" i="68"/>
  <c r="BF7" i="68" s="1"/>
  <c r="AW21" i="68"/>
  <c r="BD7" i="68"/>
  <c r="AM60" i="68"/>
  <c r="AW44" i="68"/>
  <c r="AX44" i="68" s="1"/>
  <c r="AY40" i="68"/>
  <c r="AZ40" i="68"/>
  <c r="BD38" i="68"/>
  <c r="BE38" i="68"/>
  <c r="BF38" i="68" s="1"/>
  <c r="AZ106" i="68"/>
  <c r="AV107" i="68" s="1"/>
  <c r="AW9" i="68"/>
  <c r="AX9" i="68" s="1"/>
  <c r="AE29" i="68"/>
  <c r="AI29" i="68" s="1"/>
  <c r="AL118" i="68"/>
  <c r="AN118" i="68" s="1"/>
  <c r="AL59" i="68"/>
  <c r="AN59" i="68" s="1"/>
  <c r="BE42" i="68"/>
  <c r="BF42" i="68" s="1"/>
  <c r="BD42" i="68"/>
  <c r="AY43" i="68"/>
  <c r="AV13" i="68"/>
  <c r="BE13" i="68"/>
  <c r="BF13" i="68" s="1"/>
  <c r="BD13" i="68"/>
  <c r="BE14" i="68"/>
  <c r="BF14" i="68" s="1"/>
  <c r="BD14" i="68"/>
  <c r="AV12" i="68"/>
  <c r="AD29" i="68"/>
  <c r="AH29" i="68" s="1"/>
  <c r="AV45" i="68"/>
  <c r="AZ45" i="68" s="1"/>
  <c r="AV16" i="68"/>
  <c r="AO57" i="74"/>
  <c r="AZ45" i="74"/>
  <c r="BD17" i="74"/>
  <c r="AX21" i="74" s="1"/>
  <c r="AN58" i="74"/>
  <c r="AN60" i="74"/>
  <c r="AY39" i="74"/>
  <c r="AZ39" i="74"/>
  <c r="AZ9" i="74"/>
  <c r="AY9" i="74"/>
  <c r="AY43" i="74"/>
  <c r="AZ43" i="74"/>
  <c r="AY101" i="74"/>
  <c r="AZ101" i="74"/>
  <c r="AZ46" i="74"/>
  <c r="AY102" i="74"/>
  <c r="AZ102" i="74"/>
  <c r="AY37" i="74"/>
  <c r="AZ37" i="74"/>
  <c r="AX47" i="74"/>
  <c r="AZ99" i="74"/>
  <c r="AZ100" i="74"/>
  <c r="AZ14" i="74"/>
  <c r="AZ44" i="74"/>
  <c r="AY44" i="74"/>
  <c r="BD106" i="74"/>
  <c r="AN117" i="74"/>
  <c r="AY104" i="74"/>
  <c r="AZ104" i="74"/>
  <c r="AZ97" i="74"/>
  <c r="AY97" i="74"/>
  <c r="AO116" i="74"/>
  <c r="AZ15" i="74"/>
  <c r="AY15" i="74"/>
  <c r="AY16" i="74"/>
  <c r="AZ16" i="74"/>
  <c r="AY98" i="74"/>
  <c r="AZ98" i="74"/>
  <c r="BD47" i="74"/>
  <c r="AX106" i="74"/>
  <c r="AZ38" i="68" l="1"/>
  <c r="AY37" i="68"/>
  <c r="AZ42" i="68"/>
  <c r="AZ41" i="68"/>
  <c r="AN60" i="68"/>
  <c r="AZ14" i="68"/>
  <c r="AZ7" i="68"/>
  <c r="AY14" i="68"/>
  <c r="AO119" i="74"/>
  <c r="AZ13" i="74"/>
  <c r="AY13" i="74"/>
  <c r="AY17" i="74" s="1"/>
  <c r="AR18" i="74" s="1"/>
  <c r="BA10" i="74" s="1"/>
  <c r="AN59" i="74"/>
  <c r="AO59" i="68"/>
  <c r="AX17" i="68"/>
  <c r="AN116" i="68"/>
  <c r="AN117" i="68"/>
  <c r="AN118" i="74"/>
  <c r="AY106" i="74"/>
  <c r="AR107" i="74" s="1"/>
  <c r="BA96" i="74" s="1"/>
  <c r="BD47" i="68"/>
  <c r="AY9" i="68"/>
  <c r="AZ12" i="68"/>
  <c r="AO119" i="68"/>
  <c r="AY10" i="68"/>
  <c r="BD17" i="68"/>
  <c r="BA97" i="68"/>
  <c r="BA98" i="68"/>
  <c r="BA102" i="68"/>
  <c r="BA99" i="68"/>
  <c r="BA105" i="68"/>
  <c r="BA104" i="68"/>
  <c r="BA96" i="68"/>
  <c r="BA101" i="68"/>
  <c r="BA103" i="68"/>
  <c r="BA100" i="68"/>
  <c r="AY8" i="68"/>
  <c r="AZ8" i="68"/>
  <c r="BI106" i="68"/>
  <c r="BC102" i="68"/>
  <c r="BB97" i="68"/>
  <c r="BB102" i="68"/>
  <c r="BC97" i="68"/>
  <c r="BC98" i="68"/>
  <c r="BB98" i="68"/>
  <c r="BB99" i="68"/>
  <c r="BB96" i="68"/>
  <c r="BB103" i="68"/>
  <c r="BB105" i="68"/>
  <c r="BB104" i="68"/>
  <c r="BC96" i="68"/>
  <c r="BB101" i="68"/>
  <c r="BC103" i="68"/>
  <c r="BB100" i="68"/>
  <c r="BC104" i="68"/>
  <c r="BC105" i="68"/>
  <c r="BC100" i="68"/>
  <c r="BC99" i="68"/>
  <c r="BC101" i="68"/>
  <c r="AY15" i="68"/>
  <c r="AZ15" i="68"/>
  <c r="AY13" i="68"/>
  <c r="AZ13" i="68"/>
  <c r="AZ44" i="68"/>
  <c r="AY44" i="68"/>
  <c r="AY11" i="68"/>
  <c r="AZ11" i="68"/>
  <c r="AX47" i="68"/>
  <c r="AO118" i="68"/>
  <c r="AZ16" i="68"/>
  <c r="AY16" i="68"/>
  <c r="AO58" i="68"/>
  <c r="AY46" i="68"/>
  <c r="AZ46" i="68"/>
  <c r="AZ9" i="68"/>
  <c r="AZ17" i="74"/>
  <c r="AV18" i="74" s="1"/>
  <c r="BB12" i="74" s="1"/>
  <c r="AZ106" i="74"/>
  <c r="AV107" i="74" s="1"/>
  <c r="BB100" i="74" s="1"/>
  <c r="AY21" i="74"/>
  <c r="BA103" i="74"/>
  <c r="AY110" i="74"/>
  <c r="AX110" i="74"/>
  <c r="AX51" i="74"/>
  <c r="AY51" i="74"/>
  <c r="AZ47" i="74"/>
  <c r="AV48" i="74" s="1"/>
  <c r="AY47" i="74"/>
  <c r="AR48" i="74" s="1"/>
  <c r="AZ47" i="68" l="1"/>
  <c r="AV48" i="68" s="1"/>
  <c r="BB11" i="74"/>
  <c r="BA15" i="74"/>
  <c r="BC13" i="74"/>
  <c r="BA16" i="74"/>
  <c r="BC14" i="74"/>
  <c r="BB15" i="74"/>
  <c r="BB8" i="74"/>
  <c r="AY47" i="68"/>
  <c r="AR48" i="68" s="1"/>
  <c r="BA8" i="74"/>
  <c r="BC12" i="74"/>
  <c r="BB9" i="74"/>
  <c r="BC8" i="74"/>
  <c r="BB14" i="74"/>
  <c r="BC9" i="74"/>
  <c r="BA14" i="74"/>
  <c r="BC11" i="74"/>
  <c r="BA13" i="74"/>
  <c r="BB7" i="74"/>
  <c r="BC16" i="74"/>
  <c r="BC10" i="74"/>
  <c r="BA12" i="74"/>
  <c r="BA11" i="74"/>
  <c r="BB10" i="74"/>
  <c r="BB13" i="74"/>
  <c r="BC98" i="74"/>
  <c r="BI106" i="74"/>
  <c r="BA98" i="74"/>
  <c r="BC105" i="74"/>
  <c r="BB104" i="74"/>
  <c r="BB101" i="74"/>
  <c r="BA101" i="74"/>
  <c r="BA99" i="74"/>
  <c r="BA104" i="74"/>
  <c r="BA100" i="74"/>
  <c r="BA97" i="74"/>
  <c r="BA105" i="74"/>
  <c r="BB97" i="74"/>
  <c r="BC100" i="74"/>
  <c r="BB99" i="74"/>
  <c r="BC104" i="74"/>
  <c r="BB98" i="74"/>
  <c r="BB103" i="74"/>
  <c r="BA102" i="74"/>
  <c r="BI47" i="68"/>
  <c r="BB39" i="68"/>
  <c r="BB42" i="68"/>
  <c r="BB45" i="68"/>
  <c r="BB38" i="68"/>
  <c r="BB40" i="68"/>
  <c r="BB37" i="68"/>
  <c r="BB43" i="68"/>
  <c r="BB41" i="68"/>
  <c r="BB46" i="68"/>
  <c r="BB44" i="68"/>
  <c r="BC41" i="68"/>
  <c r="BA45" i="68"/>
  <c r="BA40" i="68"/>
  <c r="BC39" i="68"/>
  <c r="BC40" i="68"/>
  <c r="BC45" i="68"/>
  <c r="BC37" i="68"/>
  <c r="BA43" i="68"/>
  <c r="BA39" i="68"/>
  <c r="BA41" i="68"/>
  <c r="BA42" i="68"/>
  <c r="BA38" i="68"/>
  <c r="BC42" i="68"/>
  <c r="BC43" i="68"/>
  <c r="BC38" i="68"/>
  <c r="BA37" i="68"/>
  <c r="BA44" i="68"/>
  <c r="BC46" i="68"/>
  <c r="BC44" i="68"/>
  <c r="BA46" i="68"/>
  <c r="BC106" i="68"/>
  <c r="BB106" i="68"/>
  <c r="AY17" i="68"/>
  <c r="AR18" i="68" s="1"/>
  <c r="BA106" i="68"/>
  <c r="AS110" i="68" s="1"/>
  <c r="AZ17" i="68"/>
  <c r="AV18" i="68" s="1"/>
  <c r="AX21" i="68"/>
  <c r="AY21" i="68"/>
  <c r="AX51" i="68"/>
  <c r="AY51" i="68"/>
  <c r="BB105" i="74"/>
  <c r="BC97" i="74"/>
  <c r="BB102" i="74"/>
  <c r="BC102" i="74"/>
  <c r="BC103" i="74"/>
  <c r="BB96" i="74"/>
  <c r="BC101" i="74"/>
  <c r="BC99" i="74"/>
  <c r="BC96" i="74"/>
  <c r="BC15" i="74"/>
  <c r="BA9" i="74"/>
  <c r="BA7" i="74"/>
  <c r="BC7" i="74"/>
  <c r="BB16" i="74"/>
  <c r="BA40" i="74"/>
  <c r="BC40" i="74"/>
  <c r="BA45" i="74"/>
  <c r="BC46" i="74"/>
  <c r="BA41" i="74"/>
  <c r="BA42" i="74"/>
  <c r="BA38" i="74"/>
  <c r="BC42" i="74"/>
  <c r="BC38" i="74"/>
  <c r="BC41" i="74"/>
  <c r="BC45" i="74"/>
  <c r="BA46" i="74"/>
  <c r="BC39" i="74"/>
  <c r="BC43" i="74"/>
  <c r="BC37" i="74"/>
  <c r="BA39" i="74"/>
  <c r="BA44" i="74"/>
  <c r="BC44" i="74"/>
  <c r="BA43" i="74"/>
  <c r="BA37" i="74"/>
  <c r="BI47" i="74"/>
  <c r="BB42" i="74"/>
  <c r="BB41" i="74"/>
  <c r="BB38" i="74"/>
  <c r="BB40" i="74"/>
  <c r="BB45" i="74"/>
  <c r="BB46" i="74"/>
  <c r="BB39" i="74"/>
  <c r="BB43" i="74"/>
  <c r="BB37" i="74"/>
  <c r="BB44" i="74"/>
  <c r="BA17" i="74" l="1"/>
  <c r="AS21" i="74" s="1"/>
  <c r="AT21" i="74" s="1"/>
  <c r="BB17" i="74"/>
  <c r="BC17" i="74"/>
  <c r="AQ21" i="74" s="1"/>
  <c r="AR21" i="74" s="1"/>
  <c r="BA106" i="74"/>
  <c r="AS110" i="74" s="1"/>
  <c r="AT110" i="74" s="1"/>
  <c r="BB106" i="74"/>
  <c r="BC106" i="74"/>
  <c r="BA12" i="68"/>
  <c r="BA14" i="68"/>
  <c r="BA7" i="68"/>
  <c r="BC7" i="68"/>
  <c r="BC14" i="68"/>
  <c r="BC12" i="68"/>
  <c r="BC9" i="68"/>
  <c r="BA10" i="68"/>
  <c r="BA11" i="68"/>
  <c r="BC10" i="68"/>
  <c r="BA8" i="68"/>
  <c r="BA16" i="68"/>
  <c r="BA9" i="68"/>
  <c r="BC8" i="68"/>
  <c r="BC15" i="68"/>
  <c r="BA15" i="68"/>
  <c r="BC13" i="68"/>
  <c r="BA13" i="68"/>
  <c r="BC11" i="68"/>
  <c r="BC16" i="68"/>
  <c r="BA47" i="68"/>
  <c r="AS51" i="68" s="1"/>
  <c r="AT51" i="68" s="1"/>
  <c r="BB47" i="68"/>
  <c r="AT110" i="68"/>
  <c r="AQ110" i="68"/>
  <c r="AZ110" i="68" s="1"/>
  <c r="BC47" i="68"/>
  <c r="BB14" i="68"/>
  <c r="BB7" i="68"/>
  <c r="BB12" i="68"/>
  <c r="BB8" i="68"/>
  <c r="BB15" i="68"/>
  <c r="BB9" i="68"/>
  <c r="BB10" i="68"/>
  <c r="BB13" i="68"/>
  <c r="BB11" i="68"/>
  <c r="BB16" i="68"/>
  <c r="BA47" i="74"/>
  <c r="AS51" i="74" s="1"/>
  <c r="BC47" i="74"/>
  <c r="BB47" i="74"/>
  <c r="AQ51" i="74" l="1"/>
  <c r="AQ51" i="68"/>
  <c r="AR51" i="68" s="1"/>
  <c r="AZ21" i="74"/>
  <c r="AU21" i="74"/>
  <c r="BB51" i="74"/>
  <c r="BC51" i="74" s="1"/>
  <c r="AQ110" i="74"/>
  <c r="AZ51" i="68"/>
  <c r="AU51" i="68"/>
  <c r="BC17" i="68"/>
  <c r="BA17" i="68"/>
  <c r="AS21" i="68" s="1"/>
  <c r="AT21" i="68" s="1"/>
  <c r="BB17" i="68"/>
  <c r="AU110" i="68"/>
  <c r="AR110" i="68"/>
  <c r="BJ8" i="74"/>
  <c r="BJ7" i="74"/>
  <c r="BJ11" i="74"/>
  <c r="BJ9" i="74"/>
  <c r="BJ10" i="74"/>
  <c r="BJ14" i="74"/>
  <c r="BJ15" i="74"/>
  <c r="BJ13" i="74"/>
  <c r="BJ12" i="74"/>
  <c r="BJ16" i="74"/>
  <c r="AS27" i="74"/>
  <c r="AV21" i="74"/>
  <c r="AS28" i="74"/>
  <c r="AS29" i="74"/>
  <c r="AS30" i="74"/>
  <c r="AU51" i="74"/>
  <c r="AR51" i="74"/>
  <c r="AZ51" i="74"/>
  <c r="AT51" i="74"/>
  <c r="BB110" i="74" l="1"/>
  <c r="BC110" i="74" s="1"/>
  <c r="AZ110" i="74"/>
  <c r="AU110" i="74"/>
  <c r="AR110" i="74"/>
  <c r="BJ100" i="74" s="1"/>
  <c r="BJ43" i="68"/>
  <c r="BJ40" i="68"/>
  <c r="BJ44" i="68"/>
  <c r="BJ42" i="68"/>
  <c r="BJ45" i="68"/>
  <c r="BJ37" i="68"/>
  <c r="BJ39" i="68"/>
  <c r="BJ38" i="68"/>
  <c r="BJ41" i="68"/>
  <c r="BJ46" i="68"/>
  <c r="AS58" i="68"/>
  <c r="AS59" i="68"/>
  <c r="AS60" i="68"/>
  <c r="AV51" i="68"/>
  <c r="AS57" i="68"/>
  <c r="BJ99" i="68"/>
  <c r="BJ103" i="68"/>
  <c r="BJ101" i="68"/>
  <c r="BJ97" i="68"/>
  <c r="BJ102" i="68"/>
  <c r="BJ100" i="68"/>
  <c r="BJ96" i="68"/>
  <c r="BJ105" i="68"/>
  <c r="BJ98" i="68"/>
  <c r="BJ104" i="68"/>
  <c r="AS118" i="68"/>
  <c r="AS116" i="68"/>
  <c r="AS117" i="68"/>
  <c r="AV110" i="68"/>
  <c r="AS119" i="68"/>
  <c r="AQ21" i="68"/>
  <c r="AX28" i="74"/>
  <c r="AT28" i="74"/>
  <c r="BL12" i="74"/>
  <c r="BK12" i="74"/>
  <c r="BL10" i="74"/>
  <c r="BK10" i="74"/>
  <c r="BL8" i="74"/>
  <c r="BK8" i="74"/>
  <c r="BL13" i="74"/>
  <c r="BK13" i="74"/>
  <c r="BL9" i="74"/>
  <c r="BK9" i="74"/>
  <c r="BL16" i="74"/>
  <c r="BK16" i="74"/>
  <c r="BJ104" i="74"/>
  <c r="BJ38" i="74"/>
  <c r="BJ40" i="74"/>
  <c r="BJ39" i="74"/>
  <c r="BJ37" i="74"/>
  <c r="BJ45" i="74"/>
  <c r="BJ43" i="74"/>
  <c r="BJ42" i="74"/>
  <c r="BJ41" i="74"/>
  <c r="AV51" i="74"/>
  <c r="BJ44" i="74"/>
  <c r="BJ46" i="74"/>
  <c r="AS59" i="74"/>
  <c r="BB59" i="74" s="1"/>
  <c r="AS60" i="74"/>
  <c r="BB60" i="74" s="1"/>
  <c r="AS58" i="74"/>
  <c r="BB58" i="74" s="1"/>
  <c r="AS57" i="74"/>
  <c r="BB57" i="74" s="1"/>
  <c r="AX30" i="74"/>
  <c r="AT30" i="74"/>
  <c r="AV30" i="74" s="1"/>
  <c r="AZ30" i="74" s="1"/>
  <c r="AX27" i="74"/>
  <c r="AT27" i="74"/>
  <c r="BK15" i="74"/>
  <c r="BL15" i="74"/>
  <c r="BK11" i="74"/>
  <c r="BL11" i="74"/>
  <c r="AX29" i="74"/>
  <c r="AT29" i="74"/>
  <c r="BL14" i="74"/>
  <c r="BK14" i="74"/>
  <c r="BK7" i="74"/>
  <c r="BL7" i="74"/>
  <c r="BM7" i="74" l="1"/>
  <c r="BN12" i="74"/>
  <c r="BO12" i="74" s="1"/>
  <c r="BJ103" i="74"/>
  <c r="BL103" i="74" s="1"/>
  <c r="AV110" i="74"/>
  <c r="BJ101" i="74"/>
  <c r="AS117" i="74"/>
  <c r="AS119" i="74"/>
  <c r="BB119" i="74" s="1"/>
  <c r="BD119" i="74" s="1"/>
  <c r="AS116" i="74"/>
  <c r="BB116" i="74" s="1"/>
  <c r="BD116" i="74" s="1"/>
  <c r="BJ105" i="74"/>
  <c r="BN15" i="74"/>
  <c r="BO15" i="74" s="1"/>
  <c r="BP15" i="74" s="1"/>
  <c r="BN7" i="74"/>
  <c r="BO7" i="74" s="1"/>
  <c r="BP7" i="74" s="1"/>
  <c r="BM13" i="74"/>
  <c r="AS118" i="74"/>
  <c r="BB118" i="74" s="1"/>
  <c r="BJ102" i="74"/>
  <c r="BL102" i="74" s="1"/>
  <c r="BJ98" i="74"/>
  <c r="BJ99" i="74"/>
  <c r="BJ97" i="74"/>
  <c r="BJ96" i="74"/>
  <c r="BK100" i="68"/>
  <c r="BL100" i="68"/>
  <c r="AX60" i="68"/>
  <c r="AT60" i="68"/>
  <c r="AU60" i="68" s="1"/>
  <c r="AY60" i="68" s="1"/>
  <c r="BL41" i="68"/>
  <c r="BK41" i="68"/>
  <c r="BL102" i="68"/>
  <c r="BK102" i="68"/>
  <c r="BL99" i="68"/>
  <c r="BK99" i="68"/>
  <c r="AX59" i="68"/>
  <c r="AT59" i="68"/>
  <c r="AU59" i="68" s="1"/>
  <c r="AY59" i="68" s="1"/>
  <c r="BK38" i="68"/>
  <c r="BL38" i="68"/>
  <c r="BL42" i="68"/>
  <c r="BK42" i="68"/>
  <c r="BK103" i="68"/>
  <c r="BL103" i="68"/>
  <c r="BL45" i="68"/>
  <c r="BK45" i="68"/>
  <c r="BM45" i="68" s="1"/>
  <c r="BL98" i="68"/>
  <c r="BK98" i="68"/>
  <c r="AZ21" i="68"/>
  <c r="BB51" i="68"/>
  <c r="BC51" i="68" s="1"/>
  <c r="AU21" i="68"/>
  <c r="BB110" i="68"/>
  <c r="BC110" i="68" s="1"/>
  <c r="AR21" i="68"/>
  <c r="AX116" i="68"/>
  <c r="AT116" i="68"/>
  <c r="AV116" i="68" s="1"/>
  <c r="AZ116" i="68" s="1"/>
  <c r="BL105" i="68"/>
  <c r="BK105" i="68"/>
  <c r="BK97" i="68"/>
  <c r="BL97" i="68"/>
  <c r="AX57" i="68"/>
  <c r="AT57" i="68"/>
  <c r="AU57" i="68" s="1"/>
  <c r="AY57" i="68" s="1"/>
  <c r="AX58" i="68"/>
  <c r="AT58" i="68"/>
  <c r="AU58" i="68" s="1"/>
  <c r="AY58" i="68" s="1"/>
  <c r="BL39" i="68"/>
  <c r="BK39" i="68"/>
  <c r="BK44" i="68"/>
  <c r="BL44" i="68"/>
  <c r="BK104" i="68"/>
  <c r="BL104" i="68"/>
  <c r="BK43" i="68"/>
  <c r="BL43" i="68"/>
  <c r="AX117" i="68"/>
  <c r="AT117" i="68"/>
  <c r="AU117" i="68" s="1"/>
  <c r="AY117" i="68" s="1"/>
  <c r="AX119" i="68"/>
  <c r="AT119" i="68"/>
  <c r="AV119" i="68" s="1"/>
  <c r="AZ119" i="68" s="1"/>
  <c r="AX118" i="68"/>
  <c r="AT118" i="68"/>
  <c r="AU118" i="68" s="1"/>
  <c r="AY118" i="68" s="1"/>
  <c r="BK96" i="68"/>
  <c r="BL96" i="68"/>
  <c r="BK101" i="68"/>
  <c r="BL101" i="68"/>
  <c r="BK46" i="68"/>
  <c r="BL46" i="68"/>
  <c r="BL37" i="68"/>
  <c r="BK37" i="68"/>
  <c r="BK40" i="68"/>
  <c r="BL40" i="68"/>
  <c r="BM12" i="74"/>
  <c r="BQ12" i="74" s="1"/>
  <c r="BM15" i="74"/>
  <c r="BD60" i="74"/>
  <c r="BD58" i="74"/>
  <c r="BV11" i="74"/>
  <c r="BW11" i="74" s="1"/>
  <c r="BU11" i="74"/>
  <c r="BQ7" i="74"/>
  <c r="BN14" i="74"/>
  <c r="BO14" i="74" s="1"/>
  <c r="BD59" i="74"/>
  <c r="AV27" i="74"/>
  <c r="AZ27" i="74" s="1"/>
  <c r="AX59" i="74"/>
  <c r="AT59" i="74"/>
  <c r="AU59" i="74" s="1"/>
  <c r="AY59" i="74" s="1"/>
  <c r="BK41" i="74"/>
  <c r="BL41" i="74"/>
  <c r="BL37" i="74"/>
  <c r="BK37" i="74"/>
  <c r="AX117" i="74"/>
  <c r="AT117" i="74"/>
  <c r="AV117" i="74" s="1"/>
  <c r="AZ117" i="74" s="1"/>
  <c r="BK103" i="74"/>
  <c r="BK100" i="74"/>
  <c r="BL100" i="74"/>
  <c r="BV16" i="74"/>
  <c r="BW16" i="74" s="1"/>
  <c r="BU16" i="74"/>
  <c r="BV9" i="74"/>
  <c r="BW9" i="74" s="1"/>
  <c r="BU9" i="74"/>
  <c r="BU8" i="74"/>
  <c r="BV8" i="74"/>
  <c r="BW8" i="74" s="1"/>
  <c r="BV10" i="74"/>
  <c r="BW10" i="74" s="1"/>
  <c r="BU10" i="74"/>
  <c r="BP12" i="74"/>
  <c r="BV14" i="74"/>
  <c r="BW14" i="74" s="1"/>
  <c r="BU14" i="74"/>
  <c r="BV7" i="74"/>
  <c r="BW7" i="74" s="1"/>
  <c r="BU7" i="74"/>
  <c r="BN21" i="74"/>
  <c r="AV29" i="74"/>
  <c r="AZ29" i="74" s="1"/>
  <c r="BN11" i="74"/>
  <c r="BO11" i="74" s="1"/>
  <c r="AU27" i="74"/>
  <c r="AY27" i="74" s="1"/>
  <c r="AX57" i="74"/>
  <c r="AT57" i="74"/>
  <c r="BC57" i="74" s="1"/>
  <c r="BL46" i="74"/>
  <c r="BK46" i="74"/>
  <c r="BK42" i="74"/>
  <c r="BL42" i="74"/>
  <c r="BL39" i="74"/>
  <c r="BK39" i="74"/>
  <c r="AX116" i="74"/>
  <c r="AT116" i="74"/>
  <c r="AU116" i="74" s="1"/>
  <c r="AY116" i="74" s="1"/>
  <c r="AX119" i="74"/>
  <c r="BK101" i="74"/>
  <c r="BL101" i="74"/>
  <c r="BL98" i="74"/>
  <c r="BK98" i="74"/>
  <c r="BN16" i="74"/>
  <c r="BO16" i="74" s="1"/>
  <c r="BM9" i="74"/>
  <c r="BN13" i="74"/>
  <c r="BO13" i="74" s="1"/>
  <c r="BN8" i="74"/>
  <c r="BO8" i="74" s="1"/>
  <c r="BN10" i="74"/>
  <c r="BO10" i="74" s="1"/>
  <c r="AU28" i="74"/>
  <c r="AY28" i="74" s="1"/>
  <c r="BM14" i="74"/>
  <c r="BD118" i="74"/>
  <c r="AU29" i="74"/>
  <c r="AY29" i="74" s="1"/>
  <c r="BM11" i="74"/>
  <c r="BV15" i="74"/>
  <c r="BW15" i="74" s="1"/>
  <c r="BU15" i="74"/>
  <c r="BD57" i="74"/>
  <c r="AU30" i="74"/>
  <c r="AY30" i="74" s="1"/>
  <c r="AX58" i="74"/>
  <c r="AT58" i="74"/>
  <c r="BC58" i="74" s="1"/>
  <c r="BK44" i="74"/>
  <c r="BL44" i="74"/>
  <c r="BK43" i="74"/>
  <c r="BL43" i="74"/>
  <c r="BK40" i="74"/>
  <c r="BL40" i="74"/>
  <c r="AX118" i="74"/>
  <c r="AT118" i="74"/>
  <c r="AV118" i="74" s="1"/>
  <c r="AZ118" i="74" s="1"/>
  <c r="BK102" i="74"/>
  <c r="BK99" i="74"/>
  <c r="BL99" i="74"/>
  <c r="BK97" i="74"/>
  <c r="BL97" i="74"/>
  <c r="BN9" i="74"/>
  <c r="BO9" i="74" s="1"/>
  <c r="BM8" i="74"/>
  <c r="BB117" i="74"/>
  <c r="AV28" i="74"/>
  <c r="AZ28" i="74" s="1"/>
  <c r="AX60" i="74"/>
  <c r="AT60" i="74"/>
  <c r="AV60" i="74" s="1"/>
  <c r="AZ60" i="74" s="1"/>
  <c r="BK45" i="74"/>
  <c r="BL45" i="74"/>
  <c r="BK38" i="74"/>
  <c r="BL38" i="74"/>
  <c r="BL104" i="74"/>
  <c r="BK104" i="74"/>
  <c r="BK105" i="74"/>
  <c r="BL105" i="74"/>
  <c r="BL96" i="74"/>
  <c r="BK96" i="74"/>
  <c r="BM16" i="74"/>
  <c r="BV13" i="74"/>
  <c r="BW13" i="74" s="1"/>
  <c r="BU13" i="74"/>
  <c r="BM10" i="74"/>
  <c r="BV12" i="74"/>
  <c r="BW12" i="74" s="1"/>
  <c r="BU12" i="74"/>
  <c r="BM41" i="68" l="1"/>
  <c r="BM43" i="68"/>
  <c r="BM39" i="68"/>
  <c r="AV57" i="68"/>
  <c r="AZ57" i="68" s="1"/>
  <c r="BN37" i="68"/>
  <c r="BO37" i="68" s="1"/>
  <c r="BP37" i="68" s="1"/>
  <c r="BM38" i="68"/>
  <c r="BM44" i="68"/>
  <c r="BN40" i="68"/>
  <c r="BO40" i="68" s="1"/>
  <c r="BP40" i="68" s="1"/>
  <c r="AV58" i="68"/>
  <c r="AZ58" i="68" s="1"/>
  <c r="BN40" i="74"/>
  <c r="BO40" i="74" s="1"/>
  <c r="BC59" i="74"/>
  <c r="BE59" i="74" s="1"/>
  <c r="BM46" i="74"/>
  <c r="BM39" i="74"/>
  <c r="BN37" i="74"/>
  <c r="BO37" i="74" s="1"/>
  <c r="BQ15" i="74"/>
  <c r="BM37" i="68"/>
  <c r="BQ37" i="68" s="1"/>
  <c r="BM41" i="74"/>
  <c r="BN42" i="68"/>
  <c r="BO42" i="68" s="1"/>
  <c r="BM40" i="74"/>
  <c r="BQ40" i="74" s="1"/>
  <c r="BN46" i="74"/>
  <c r="BO46" i="74" s="1"/>
  <c r="BP46" i="74" s="1"/>
  <c r="AV59" i="74"/>
  <c r="AZ59" i="74" s="1"/>
  <c r="BN41" i="68"/>
  <c r="BO41" i="68" s="1"/>
  <c r="BQ41" i="68" s="1"/>
  <c r="BN45" i="68"/>
  <c r="BO45" i="68" s="1"/>
  <c r="BQ45" i="68" s="1"/>
  <c r="BN43" i="68"/>
  <c r="BO43" i="68" s="1"/>
  <c r="BQ43" i="68" s="1"/>
  <c r="BN39" i="68"/>
  <c r="BO39" i="68" s="1"/>
  <c r="AT119" i="74"/>
  <c r="AV119" i="74" s="1"/>
  <c r="AZ119" i="74" s="1"/>
  <c r="BN101" i="68"/>
  <c r="BO101" i="68" s="1"/>
  <c r="BN100" i="68"/>
  <c r="BO100" i="68" s="1"/>
  <c r="BM97" i="68"/>
  <c r="BN98" i="68"/>
  <c r="BO98" i="68" s="1"/>
  <c r="BP98" i="68" s="1"/>
  <c r="BM101" i="68"/>
  <c r="BN104" i="68"/>
  <c r="BO104" i="68" s="1"/>
  <c r="BN96" i="68"/>
  <c r="BO96" i="68" s="1"/>
  <c r="BN102" i="68"/>
  <c r="BO102" i="68" s="1"/>
  <c r="BN103" i="68"/>
  <c r="BO103" i="68" s="1"/>
  <c r="BP103" i="68" s="1"/>
  <c r="BM99" i="68"/>
  <c r="BC117" i="74"/>
  <c r="BE117" i="74" s="1"/>
  <c r="BM103" i="74"/>
  <c r="BM105" i="74"/>
  <c r="BN98" i="74"/>
  <c r="BO98" i="74" s="1"/>
  <c r="AV116" i="74"/>
  <c r="AZ116" i="74" s="1"/>
  <c r="BM100" i="74"/>
  <c r="BN104" i="74"/>
  <c r="BO104" i="74" s="1"/>
  <c r="BP104" i="74" s="1"/>
  <c r="BN105" i="74"/>
  <c r="BO105" i="74" s="1"/>
  <c r="BP105" i="74" s="1"/>
  <c r="AV118" i="68"/>
  <c r="AZ118" i="68" s="1"/>
  <c r="AU116" i="68"/>
  <c r="AY116" i="68" s="1"/>
  <c r="BM102" i="68"/>
  <c r="BM103" i="68"/>
  <c r="AU119" i="68"/>
  <c r="AY119" i="68" s="1"/>
  <c r="BP96" i="68"/>
  <c r="BV104" i="68"/>
  <c r="BW104" i="68" s="1"/>
  <c r="BU104" i="68"/>
  <c r="BM105" i="68"/>
  <c r="BV105" i="68"/>
  <c r="BW105" i="68" s="1"/>
  <c r="BU105" i="68"/>
  <c r="BN46" i="68"/>
  <c r="BO46" i="68" s="1"/>
  <c r="BV101" i="68"/>
  <c r="BW101" i="68" s="1"/>
  <c r="BU101" i="68"/>
  <c r="AV117" i="68"/>
  <c r="AZ117" i="68" s="1"/>
  <c r="BV43" i="68"/>
  <c r="BW43" i="68" s="1"/>
  <c r="BU43" i="68"/>
  <c r="BV39" i="68"/>
  <c r="BW39" i="68" s="1"/>
  <c r="BU39" i="68"/>
  <c r="BN97" i="68"/>
  <c r="BO97" i="68" s="1"/>
  <c r="BN105" i="68"/>
  <c r="BO105" i="68" s="1"/>
  <c r="BJ13" i="68"/>
  <c r="BJ10" i="68"/>
  <c r="BJ14" i="68"/>
  <c r="BJ12" i="68"/>
  <c r="BJ8" i="68"/>
  <c r="BJ16" i="68"/>
  <c r="BJ11" i="68"/>
  <c r="BJ7" i="68"/>
  <c r="BJ15" i="68"/>
  <c r="BJ9" i="68"/>
  <c r="AS29" i="68"/>
  <c r="AS28" i="68"/>
  <c r="AV21" i="68"/>
  <c r="AS27" i="68"/>
  <c r="AS30" i="68"/>
  <c r="BN38" i="68"/>
  <c r="BO38" i="68" s="1"/>
  <c r="AV59" i="68"/>
  <c r="AZ59" i="68" s="1"/>
  <c r="BN99" i="68"/>
  <c r="BO99" i="68" s="1"/>
  <c r="BV41" i="68"/>
  <c r="BW41" i="68" s="1"/>
  <c r="BU41" i="68"/>
  <c r="AV60" i="68"/>
  <c r="AZ60" i="68" s="1"/>
  <c r="BV100" i="68"/>
  <c r="BW100" i="68" s="1"/>
  <c r="BU100" i="68"/>
  <c r="BM40" i="68"/>
  <c r="BN51" i="68"/>
  <c r="BV37" i="68"/>
  <c r="BW37" i="68" s="1"/>
  <c r="BU37" i="68"/>
  <c r="BU46" i="68"/>
  <c r="BV46" i="68"/>
  <c r="BW46" i="68" s="1"/>
  <c r="BM96" i="68"/>
  <c r="BM104" i="68"/>
  <c r="BQ104" i="68" s="1"/>
  <c r="BN44" i="68"/>
  <c r="BO44" i="68" s="1"/>
  <c r="BN110" i="68"/>
  <c r="BV97" i="68"/>
  <c r="BW97" i="68" s="1"/>
  <c r="BU97" i="68"/>
  <c r="BV45" i="68"/>
  <c r="BW45" i="68" s="1"/>
  <c r="BU45" i="68"/>
  <c r="BU103" i="68"/>
  <c r="BV103" i="68"/>
  <c r="BW103" i="68" s="1"/>
  <c r="BP104" i="68"/>
  <c r="BU44" i="68"/>
  <c r="BV44" i="68"/>
  <c r="BW44" i="68" s="1"/>
  <c r="BM98" i="68"/>
  <c r="BV98" i="68"/>
  <c r="BW98" i="68" s="1"/>
  <c r="BU98" i="68"/>
  <c r="BM42" i="68"/>
  <c r="BQ42" i="68" s="1"/>
  <c r="BV42" i="68"/>
  <c r="BW42" i="68" s="1"/>
  <c r="BU42" i="68"/>
  <c r="BU38" i="68"/>
  <c r="BV38" i="68"/>
  <c r="BW38" i="68" s="1"/>
  <c r="BU102" i="68"/>
  <c r="BV102" i="68"/>
  <c r="BW102" i="68" s="1"/>
  <c r="BP41" i="68"/>
  <c r="BM100" i="68"/>
  <c r="BQ100" i="68" s="1"/>
  <c r="BV40" i="68"/>
  <c r="BW40" i="68" s="1"/>
  <c r="BU40" i="68"/>
  <c r="BM46" i="68"/>
  <c r="BP101" i="68"/>
  <c r="BV96" i="68"/>
  <c r="BW96" i="68" s="1"/>
  <c r="BU96" i="68"/>
  <c r="BP42" i="68"/>
  <c r="BV99" i="68"/>
  <c r="BW99" i="68" s="1"/>
  <c r="BU99" i="68"/>
  <c r="BP100" i="68"/>
  <c r="BN45" i="74"/>
  <c r="BO45" i="74" s="1"/>
  <c r="BP45" i="74" s="1"/>
  <c r="BM102" i="74"/>
  <c r="BM44" i="74"/>
  <c r="BN101" i="74"/>
  <c r="BO101" i="74" s="1"/>
  <c r="BP101" i="74" s="1"/>
  <c r="BM42" i="74"/>
  <c r="BM98" i="74"/>
  <c r="BN39" i="74"/>
  <c r="BO39" i="74" s="1"/>
  <c r="BQ39" i="74" s="1"/>
  <c r="AV57" i="74"/>
  <c r="AZ57" i="74" s="1"/>
  <c r="BE57" i="74"/>
  <c r="BF57" i="74"/>
  <c r="BE58" i="74"/>
  <c r="BF58" i="74"/>
  <c r="BV38" i="74"/>
  <c r="BW38" i="74" s="1"/>
  <c r="BU38" i="74"/>
  <c r="BN97" i="74"/>
  <c r="BO97" i="74" s="1"/>
  <c r="BN99" i="74"/>
  <c r="BO99" i="74" s="1"/>
  <c r="AU118" i="74"/>
  <c r="AY118" i="74" s="1"/>
  <c r="BN43" i="74"/>
  <c r="BO43" i="74" s="1"/>
  <c r="AV58" i="74"/>
  <c r="AZ58" i="74" s="1"/>
  <c r="BP10" i="74"/>
  <c r="BQ10" i="74"/>
  <c r="BP98" i="74"/>
  <c r="BU39" i="74"/>
  <c r="BV39" i="74"/>
  <c r="BW39" i="74" s="1"/>
  <c r="BU100" i="74"/>
  <c r="BV100" i="74"/>
  <c r="BW100" i="74" s="1"/>
  <c r="BV103" i="74"/>
  <c r="BW103" i="74" s="1"/>
  <c r="BU103" i="74"/>
  <c r="AU117" i="74"/>
  <c r="AY117" i="74" s="1"/>
  <c r="BN41" i="74"/>
  <c r="BO41" i="74" s="1"/>
  <c r="BQ14" i="74"/>
  <c r="BP14" i="74"/>
  <c r="BM104" i="74"/>
  <c r="BQ104" i="74" s="1"/>
  <c r="BD117" i="74"/>
  <c r="BV97" i="74"/>
  <c r="BW97" i="74" s="1"/>
  <c r="BU97" i="74"/>
  <c r="BU99" i="74"/>
  <c r="BV99" i="74"/>
  <c r="BW99" i="74" s="1"/>
  <c r="BU43" i="74"/>
  <c r="BV43" i="74"/>
  <c r="BW43" i="74" s="1"/>
  <c r="BU44" i="74"/>
  <c r="BV44" i="74"/>
  <c r="BW44" i="74" s="1"/>
  <c r="AU58" i="74"/>
  <c r="AY58" i="74" s="1"/>
  <c r="BC60" i="74"/>
  <c r="BQ8" i="74"/>
  <c r="BP8" i="74"/>
  <c r="BP16" i="74"/>
  <c r="BQ16" i="74"/>
  <c r="BM101" i="74"/>
  <c r="BU42" i="74"/>
  <c r="BV42" i="74"/>
  <c r="BW42" i="74" s="1"/>
  <c r="BC118" i="74"/>
  <c r="BU17" i="74"/>
  <c r="BU37" i="74"/>
  <c r="BV37" i="74"/>
  <c r="BW37" i="74" s="1"/>
  <c r="BN51" i="74"/>
  <c r="BO17" i="74"/>
  <c r="BC116" i="74"/>
  <c r="BP11" i="74"/>
  <c r="BQ11" i="74"/>
  <c r="BP37" i="74"/>
  <c r="BU41" i="74"/>
  <c r="BV41" i="74"/>
  <c r="BW41" i="74" s="1"/>
  <c r="BF59" i="74"/>
  <c r="BU96" i="74"/>
  <c r="BV96" i="74"/>
  <c r="BW96" i="74" s="1"/>
  <c r="BN110" i="74"/>
  <c r="BM96" i="74"/>
  <c r="BV105" i="74"/>
  <c r="BW105" i="74" s="1"/>
  <c r="BU105" i="74"/>
  <c r="BM38" i="74"/>
  <c r="BV45" i="74"/>
  <c r="BW45" i="74" s="1"/>
  <c r="BU45" i="74"/>
  <c r="AU60" i="74"/>
  <c r="AY60" i="74" s="1"/>
  <c r="BP9" i="74"/>
  <c r="BQ9" i="74"/>
  <c r="BM97" i="74"/>
  <c r="BU102" i="74"/>
  <c r="BV102" i="74"/>
  <c r="BW102" i="74" s="1"/>
  <c r="BP40" i="74"/>
  <c r="BM43" i="74"/>
  <c r="BP13" i="74"/>
  <c r="BQ13" i="74"/>
  <c r="BN96" i="74"/>
  <c r="BO96" i="74" s="1"/>
  <c r="BU104" i="74"/>
  <c r="BV104" i="74"/>
  <c r="BW104" i="74" s="1"/>
  <c r="BN38" i="74"/>
  <c r="BO38" i="74" s="1"/>
  <c r="BM45" i="74"/>
  <c r="BM99" i="74"/>
  <c r="BN102" i="74"/>
  <c r="BO102" i="74" s="1"/>
  <c r="BV40" i="74"/>
  <c r="BW40" i="74" s="1"/>
  <c r="BU40" i="74"/>
  <c r="BN44" i="74"/>
  <c r="BO44" i="74" s="1"/>
  <c r="BC119" i="74"/>
  <c r="BU98" i="74"/>
  <c r="BV98" i="74"/>
  <c r="BW98" i="74" s="1"/>
  <c r="BU101" i="74"/>
  <c r="BV101" i="74"/>
  <c r="BW101" i="74" s="1"/>
  <c r="BN42" i="74"/>
  <c r="BO42" i="74" s="1"/>
  <c r="BU46" i="74"/>
  <c r="BV46" i="74"/>
  <c r="BW46" i="74" s="1"/>
  <c r="AU57" i="74"/>
  <c r="AY57" i="74" s="1"/>
  <c r="BN100" i="74"/>
  <c r="BO100" i="74" s="1"/>
  <c r="BN103" i="74"/>
  <c r="BO103" i="74" s="1"/>
  <c r="BM37" i="74"/>
  <c r="BQ37" i="74" s="1"/>
  <c r="BP45" i="68" l="1"/>
  <c r="BQ40" i="68"/>
  <c r="BQ39" i="68"/>
  <c r="BP43" i="68"/>
  <c r="BP39" i="68"/>
  <c r="BP39" i="74"/>
  <c r="BQ46" i="74"/>
  <c r="BF117" i="74"/>
  <c r="AU119" i="74"/>
  <c r="AY119" i="74" s="1"/>
  <c r="BQ103" i="68"/>
  <c r="BQ101" i="68"/>
  <c r="BQ102" i="68"/>
  <c r="BP102" i="68"/>
  <c r="BQ101" i="74"/>
  <c r="BQ105" i="74"/>
  <c r="BQ98" i="74"/>
  <c r="AX27" i="68"/>
  <c r="BB57" i="68"/>
  <c r="BB116" i="68"/>
  <c r="AT27" i="68"/>
  <c r="BL9" i="68"/>
  <c r="BK9" i="68"/>
  <c r="BM9" i="68" s="1"/>
  <c r="BK16" i="68"/>
  <c r="BL16" i="68"/>
  <c r="BK10" i="68"/>
  <c r="BL10" i="68"/>
  <c r="BU47" i="68"/>
  <c r="BQ46" i="68"/>
  <c r="BP46" i="68"/>
  <c r="BQ96" i="68"/>
  <c r="BU106" i="68"/>
  <c r="BP44" i="68"/>
  <c r="BQ44" i="68"/>
  <c r="BP38" i="68"/>
  <c r="BQ38" i="68"/>
  <c r="BL15" i="68"/>
  <c r="BK15" i="68"/>
  <c r="BL8" i="68"/>
  <c r="BK8" i="68"/>
  <c r="BL13" i="68"/>
  <c r="BK13" i="68"/>
  <c r="BQ98" i="68"/>
  <c r="BO47" i="68"/>
  <c r="BB58" i="68"/>
  <c r="AX28" i="68"/>
  <c r="BB117" i="68"/>
  <c r="AT28" i="68"/>
  <c r="BL7" i="68"/>
  <c r="BK7" i="68"/>
  <c r="BK12" i="68"/>
  <c r="BL12" i="68"/>
  <c r="BP105" i="68"/>
  <c r="BQ105" i="68"/>
  <c r="BQ99" i="68"/>
  <c r="BP99" i="68"/>
  <c r="BB60" i="68"/>
  <c r="BB119" i="68"/>
  <c r="AX30" i="68"/>
  <c r="AT30" i="68"/>
  <c r="AU30" i="68" s="1"/>
  <c r="AY30" i="68" s="1"/>
  <c r="BB59" i="68"/>
  <c r="AX29" i="68"/>
  <c r="BB118" i="68"/>
  <c r="AT29" i="68"/>
  <c r="AV29" i="68" s="1"/>
  <c r="AZ29" i="68" s="1"/>
  <c r="BL11" i="68"/>
  <c r="BK11" i="68"/>
  <c r="BL14" i="68"/>
  <c r="BK14" i="68"/>
  <c r="BP97" i="68"/>
  <c r="BQ97" i="68"/>
  <c r="BO106" i="68"/>
  <c r="BQ17" i="74"/>
  <c r="BM18" i="74" s="1"/>
  <c r="BS12" i="74" s="1"/>
  <c r="BP17" i="74"/>
  <c r="BI18" i="74" s="1"/>
  <c r="BR7" i="74" s="1"/>
  <c r="BE119" i="74"/>
  <c r="BF119" i="74"/>
  <c r="BP38" i="74"/>
  <c r="BQ38" i="74"/>
  <c r="BP21" i="74"/>
  <c r="BO21" i="74"/>
  <c r="BF60" i="74"/>
  <c r="BE60" i="74"/>
  <c r="BP103" i="74"/>
  <c r="BQ103" i="74"/>
  <c r="BP44" i="74"/>
  <c r="BQ44" i="74"/>
  <c r="BU106" i="74"/>
  <c r="BE118" i="74"/>
  <c r="BF118" i="74"/>
  <c r="BQ45" i="74"/>
  <c r="BQ41" i="74"/>
  <c r="BP41" i="74"/>
  <c r="BP99" i="74"/>
  <c r="BQ99" i="74"/>
  <c r="BP97" i="74"/>
  <c r="BQ97" i="74"/>
  <c r="BQ102" i="74"/>
  <c r="BP102" i="74"/>
  <c r="BQ100" i="74"/>
  <c r="BP100" i="74"/>
  <c r="BO47" i="74"/>
  <c r="BF116" i="74"/>
  <c r="BE116" i="74"/>
  <c r="BU47" i="74"/>
  <c r="BP42" i="74"/>
  <c r="BQ42" i="74"/>
  <c r="BP96" i="74"/>
  <c r="BQ96" i="74"/>
  <c r="BO106" i="74"/>
  <c r="BQ43" i="74"/>
  <c r="BP43" i="74"/>
  <c r="BQ47" i="68" l="1"/>
  <c r="BM7" i="68"/>
  <c r="BM14" i="68"/>
  <c r="BM13" i="68"/>
  <c r="BN10" i="68"/>
  <c r="BO10" i="68" s="1"/>
  <c r="BP10" i="68" s="1"/>
  <c r="BN7" i="68"/>
  <c r="BO7" i="68" s="1"/>
  <c r="BR16" i="74"/>
  <c r="BN11" i="68"/>
  <c r="BO11" i="68" s="1"/>
  <c r="BP11" i="68" s="1"/>
  <c r="AV30" i="68"/>
  <c r="AZ30" i="68" s="1"/>
  <c r="BN15" i="68"/>
  <c r="BO15" i="68" s="1"/>
  <c r="BP15" i="68" s="1"/>
  <c r="BT14" i="74"/>
  <c r="BR9" i="74"/>
  <c r="BR8" i="74"/>
  <c r="BR15" i="74"/>
  <c r="BT13" i="74"/>
  <c r="BR12" i="74"/>
  <c r="BM48" i="68"/>
  <c r="BS41" i="68" s="1"/>
  <c r="BT16" i="74"/>
  <c r="BS14" i="74"/>
  <c r="BS9" i="74"/>
  <c r="BT11" i="74"/>
  <c r="BN9" i="68"/>
  <c r="BO9" i="68" s="1"/>
  <c r="BR11" i="74"/>
  <c r="BR10" i="74"/>
  <c r="BT8" i="74"/>
  <c r="BR14" i="74"/>
  <c r="BT7" i="74"/>
  <c r="BS7" i="74"/>
  <c r="BT10" i="74"/>
  <c r="BT9" i="74"/>
  <c r="BR13" i="74"/>
  <c r="BT12" i="74"/>
  <c r="BS13" i="74"/>
  <c r="BS16" i="74"/>
  <c r="BT15" i="74"/>
  <c r="BS11" i="74"/>
  <c r="BS15" i="74"/>
  <c r="BS8" i="74"/>
  <c r="BS10" i="74"/>
  <c r="BP106" i="68"/>
  <c r="BI107" i="68" s="1"/>
  <c r="BR104" i="68" s="1"/>
  <c r="BZ47" i="68"/>
  <c r="BS43" i="68"/>
  <c r="BS45" i="68"/>
  <c r="BS46" i="68"/>
  <c r="BS38" i="68"/>
  <c r="BD119" i="68"/>
  <c r="BM12" i="68"/>
  <c r="BV12" i="68"/>
  <c r="BW12" i="68" s="1"/>
  <c r="BU12" i="68"/>
  <c r="BC58" i="68"/>
  <c r="BE58" i="68" s="1"/>
  <c r="BC117" i="68"/>
  <c r="BE117" i="68" s="1"/>
  <c r="BV15" i="68"/>
  <c r="BW15" i="68" s="1"/>
  <c r="BU15" i="68"/>
  <c r="BQ106" i="68"/>
  <c r="BM107" i="68" s="1"/>
  <c r="BU16" i="68"/>
  <c r="BV16" i="68"/>
  <c r="BW16" i="68" s="1"/>
  <c r="BC57" i="68"/>
  <c r="BF57" i="68" s="1"/>
  <c r="BC116" i="68"/>
  <c r="BF116" i="68" s="1"/>
  <c r="BD60" i="68"/>
  <c r="BM8" i="68"/>
  <c r="BV8" i="68"/>
  <c r="BW8" i="68" s="1"/>
  <c r="BU8" i="68"/>
  <c r="BV10" i="68"/>
  <c r="BW10" i="68" s="1"/>
  <c r="BU10" i="68"/>
  <c r="AV27" i="68"/>
  <c r="AZ27" i="68" s="1"/>
  <c r="BD57" i="68"/>
  <c r="BD117" i="68"/>
  <c r="BN14" i="68"/>
  <c r="BO14" i="68" s="1"/>
  <c r="BV7" i="68"/>
  <c r="BW7" i="68" s="1"/>
  <c r="BN21" i="68"/>
  <c r="BU7" i="68"/>
  <c r="AV28" i="68"/>
  <c r="AZ28" i="68" s="1"/>
  <c r="BD58" i="68"/>
  <c r="BN8" i="68"/>
  <c r="BO8" i="68" s="1"/>
  <c r="BP47" i="68"/>
  <c r="BI48" i="68" s="1"/>
  <c r="BO51" i="68"/>
  <c r="BP51" i="68"/>
  <c r="BM16" i="68"/>
  <c r="BV9" i="68"/>
  <c r="BW9" i="68" s="1"/>
  <c r="BU9" i="68"/>
  <c r="AU27" i="68"/>
  <c r="AY27" i="68" s="1"/>
  <c r="BV14" i="68"/>
  <c r="BW14" i="68" s="1"/>
  <c r="BU14" i="68"/>
  <c r="AU29" i="68"/>
  <c r="AY29" i="68" s="1"/>
  <c r="BC59" i="68"/>
  <c r="BF59" i="68" s="1"/>
  <c r="BC118" i="68"/>
  <c r="BF118" i="68" s="1"/>
  <c r="BD59" i="68"/>
  <c r="BM11" i="68"/>
  <c r="BQ11" i="68" s="1"/>
  <c r="BV11" i="68"/>
  <c r="BW11" i="68" s="1"/>
  <c r="BU11" i="68"/>
  <c r="BD118" i="68"/>
  <c r="BC60" i="68"/>
  <c r="BF60" i="68" s="1"/>
  <c r="BC119" i="68"/>
  <c r="BF119" i="68" s="1"/>
  <c r="BN12" i="68"/>
  <c r="BO12" i="68" s="1"/>
  <c r="BQ7" i="68"/>
  <c r="BP7" i="68"/>
  <c r="AU28" i="68"/>
  <c r="AY28" i="68" s="1"/>
  <c r="BN13" i="68"/>
  <c r="BO13" i="68" s="1"/>
  <c r="BQ13" i="68" s="1"/>
  <c r="BV13" i="68"/>
  <c r="BW13" i="68" s="1"/>
  <c r="BU13" i="68"/>
  <c r="BM15" i="68"/>
  <c r="BO110" i="68"/>
  <c r="BP110" i="68"/>
  <c r="BM10" i="68"/>
  <c r="BQ10" i="68" s="1"/>
  <c r="BN16" i="68"/>
  <c r="BO16" i="68" s="1"/>
  <c r="BP9" i="68"/>
  <c r="BQ9" i="68"/>
  <c r="BD116" i="68"/>
  <c r="BP47" i="74"/>
  <c r="BI48" i="74" s="1"/>
  <c r="BR40" i="74" s="1"/>
  <c r="BQ106" i="74"/>
  <c r="BM107" i="74" s="1"/>
  <c r="BS99" i="74" s="1"/>
  <c r="BQ47" i="74"/>
  <c r="BM48" i="74" s="1"/>
  <c r="BZ47" i="74" s="1"/>
  <c r="BP106" i="74"/>
  <c r="BI107" i="74" s="1"/>
  <c r="BR100" i="74" s="1"/>
  <c r="BO51" i="74"/>
  <c r="BP51" i="74"/>
  <c r="BP110" i="74"/>
  <c r="BO110" i="74"/>
  <c r="BE57" i="68" l="1"/>
  <c r="BE59" i="68"/>
  <c r="BS45" i="74"/>
  <c r="BT43" i="74"/>
  <c r="BR41" i="74"/>
  <c r="BR39" i="74"/>
  <c r="BR46" i="74"/>
  <c r="BT39" i="74"/>
  <c r="BT45" i="74"/>
  <c r="BS43" i="74"/>
  <c r="BR45" i="74"/>
  <c r="BT38" i="74"/>
  <c r="BT41" i="74"/>
  <c r="BS44" i="74"/>
  <c r="BT42" i="74"/>
  <c r="BR42" i="74"/>
  <c r="BT46" i="74"/>
  <c r="BS42" i="74"/>
  <c r="BR17" i="74"/>
  <c r="BJ21" i="74" s="1"/>
  <c r="BK21" i="74" s="1"/>
  <c r="BT17" i="74"/>
  <c r="BR43" i="74"/>
  <c r="BR37" i="74"/>
  <c r="BT37" i="74"/>
  <c r="BS40" i="68"/>
  <c r="BR44" i="74"/>
  <c r="BT40" i="74"/>
  <c r="BS41" i="74"/>
  <c r="BS44" i="68"/>
  <c r="BS37" i="68"/>
  <c r="BF58" i="68"/>
  <c r="BS42" i="68"/>
  <c r="BT44" i="74"/>
  <c r="BR38" i="74"/>
  <c r="BS40" i="74"/>
  <c r="BS39" i="68"/>
  <c r="BS17" i="74"/>
  <c r="BE118" i="68"/>
  <c r="BR97" i="74"/>
  <c r="BR102" i="74"/>
  <c r="BR104" i="74"/>
  <c r="BR97" i="68"/>
  <c r="BE116" i="68"/>
  <c r="BR102" i="68"/>
  <c r="BR100" i="68"/>
  <c r="BR101" i="68"/>
  <c r="BR96" i="68"/>
  <c r="BR99" i="68"/>
  <c r="BR103" i="68"/>
  <c r="BR105" i="74"/>
  <c r="BR98" i="74"/>
  <c r="BS97" i="74"/>
  <c r="BS105" i="74"/>
  <c r="BT105" i="74"/>
  <c r="BR99" i="74"/>
  <c r="BR101" i="74"/>
  <c r="BS96" i="74"/>
  <c r="BS102" i="74"/>
  <c r="BS104" i="74"/>
  <c r="BT98" i="74"/>
  <c r="BT102" i="74"/>
  <c r="BT104" i="74"/>
  <c r="BT103" i="74"/>
  <c r="BS101" i="74"/>
  <c r="BZ106" i="74"/>
  <c r="BT96" i="74"/>
  <c r="BS103" i="74"/>
  <c r="BS98" i="74"/>
  <c r="BT100" i="74"/>
  <c r="BT99" i="74"/>
  <c r="BS100" i="74"/>
  <c r="BT97" i="74"/>
  <c r="BT101" i="74"/>
  <c r="BR105" i="68"/>
  <c r="BR98" i="68"/>
  <c r="BQ16" i="68"/>
  <c r="BP16" i="68"/>
  <c r="BQ14" i="68"/>
  <c r="BP14" i="68"/>
  <c r="BQ15" i="68"/>
  <c r="BE119" i="68"/>
  <c r="BQ12" i="68"/>
  <c r="BP12" i="68"/>
  <c r="BO17" i="68"/>
  <c r="BR40" i="68"/>
  <c r="BT41" i="68"/>
  <c r="BT42" i="68"/>
  <c r="BT37" i="68"/>
  <c r="BR39" i="68"/>
  <c r="BT45" i="68"/>
  <c r="BR41" i="68"/>
  <c r="BT43" i="68"/>
  <c r="BT39" i="68"/>
  <c r="BR45" i="68"/>
  <c r="BR42" i="68"/>
  <c r="BT40" i="68"/>
  <c r="BR37" i="68"/>
  <c r="BR43" i="68"/>
  <c r="BT38" i="68"/>
  <c r="BT46" i="68"/>
  <c r="BR46" i="68"/>
  <c r="BT44" i="68"/>
  <c r="BR44" i="68"/>
  <c r="BR38" i="68"/>
  <c r="BE60" i="68"/>
  <c r="BP13" i="68"/>
  <c r="BQ8" i="68"/>
  <c r="BP8" i="68"/>
  <c r="BU17" i="68"/>
  <c r="BF117" i="68"/>
  <c r="BS99" i="68"/>
  <c r="BZ106" i="68"/>
  <c r="BT103" i="68"/>
  <c r="BT101" i="68"/>
  <c r="BT102" i="68"/>
  <c r="BS102" i="68"/>
  <c r="BS104" i="68"/>
  <c r="BS101" i="68"/>
  <c r="BS103" i="68"/>
  <c r="BT100" i="68"/>
  <c r="BS98" i="68"/>
  <c r="BT105" i="68"/>
  <c r="BT99" i="68"/>
  <c r="BT104" i="68"/>
  <c r="BT98" i="68"/>
  <c r="BS97" i="68"/>
  <c r="BS96" i="68"/>
  <c r="BS100" i="68"/>
  <c r="BT96" i="68"/>
  <c r="BS105" i="68"/>
  <c r="BT97" i="68"/>
  <c r="BS37" i="74"/>
  <c r="BR103" i="74"/>
  <c r="BR96" i="74"/>
  <c r="BS46" i="74"/>
  <c r="BS38" i="74"/>
  <c r="BS39" i="74"/>
  <c r="BH21" i="74"/>
  <c r="BS47" i="68" l="1"/>
  <c r="BP17" i="68"/>
  <c r="BI18" i="68" s="1"/>
  <c r="BR8" i="68" s="1"/>
  <c r="BT47" i="74"/>
  <c r="BR47" i="74"/>
  <c r="BJ51" i="74" s="1"/>
  <c r="BK51" i="74" s="1"/>
  <c r="BS47" i="74"/>
  <c r="BQ17" i="68"/>
  <c r="BM18" i="68" s="1"/>
  <c r="BS12" i="68" s="1"/>
  <c r="BR106" i="68"/>
  <c r="BJ110" i="68" s="1"/>
  <c r="BK110" i="68" s="1"/>
  <c r="BR106" i="74"/>
  <c r="BJ110" i="74" s="1"/>
  <c r="BK110" i="74" s="1"/>
  <c r="BT106" i="74"/>
  <c r="BS106" i="74"/>
  <c r="BS106" i="68"/>
  <c r="BT106" i="68"/>
  <c r="BR12" i="68"/>
  <c r="BR14" i="68"/>
  <c r="BP21" i="68"/>
  <c r="BO21" i="68"/>
  <c r="BR47" i="68"/>
  <c r="BJ51" i="68" s="1"/>
  <c r="BR16" i="68"/>
  <c r="BT47" i="68"/>
  <c r="BR15" i="68"/>
  <c r="BR10" i="68"/>
  <c r="BR11" i="68"/>
  <c r="BR7" i="68"/>
  <c r="BR9" i="68"/>
  <c r="BR13" i="68"/>
  <c r="BL21" i="74"/>
  <c r="BI21" i="74"/>
  <c r="BQ21" i="74"/>
  <c r="BS9" i="68" l="1"/>
  <c r="BS13" i="68"/>
  <c r="BT16" i="68"/>
  <c r="BT10" i="68"/>
  <c r="BS7" i="68"/>
  <c r="BS14" i="68"/>
  <c r="BT7" i="68"/>
  <c r="BT13" i="68"/>
  <c r="BT14" i="68"/>
  <c r="BT9" i="68"/>
  <c r="BS11" i="68"/>
  <c r="BS10" i="68"/>
  <c r="BT11" i="68"/>
  <c r="BT8" i="68"/>
  <c r="BT12" i="68"/>
  <c r="BS15" i="68"/>
  <c r="BT15" i="68"/>
  <c r="BH51" i="74"/>
  <c r="BH51" i="68"/>
  <c r="BL51" i="68" s="1"/>
  <c r="BS16" i="68"/>
  <c r="BS8" i="68"/>
  <c r="BH110" i="74"/>
  <c r="BQ110" i="74" s="1"/>
  <c r="BL110" i="74"/>
  <c r="BH110" i="68"/>
  <c r="BQ110" i="68" s="1"/>
  <c r="BI110" i="74"/>
  <c r="CA102" i="74" s="1"/>
  <c r="BL110" i="68"/>
  <c r="BR17" i="68"/>
  <c r="BJ21" i="68" s="1"/>
  <c r="BK21" i="68" s="1"/>
  <c r="BK51" i="68"/>
  <c r="BQ51" i="68"/>
  <c r="CA8" i="74"/>
  <c r="CA7" i="74"/>
  <c r="CA10" i="74"/>
  <c r="CA9" i="74"/>
  <c r="CA12" i="74"/>
  <c r="BM21" i="74"/>
  <c r="CA14" i="74"/>
  <c r="CA11" i="74"/>
  <c r="CA13" i="74"/>
  <c r="CA15" i="74"/>
  <c r="CA16" i="74"/>
  <c r="BJ27" i="74"/>
  <c r="BJ28" i="74"/>
  <c r="BJ29" i="74"/>
  <c r="BJ30" i="74"/>
  <c r="BI51" i="68" l="1"/>
  <c r="BS17" i="68"/>
  <c r="BT17" i="68"/>
  <c r="BS51" i="74"/>
  <c r="BT51" i="74" s="1"/>
  <c r="BL51" i="74"/>
  <c r="BQ51" i="74"/>
  <c r="BI51" i="74"/>
  <c r="BH21" i="68"/>
  <c r="BQ21" i="68" s="1"/>
  <c r="CA98" i="74"/>
  <c r="CC98" i="74" s="1"/>
  <c r="BS110" i="74"/>
  <c r="BT110" i="74" s="1"/>
  <c r="BI110" i="68"/>
  <c r="CA105" i="74"/>
  <c r="CC105" i="74" s="1"/>
  <c r="BJ116" i="74"/>
  <c r="BS116" i="74" s="1"/>
  <c r="BM110" i="74"/>
  <c r="CA101" i="74"/>
  <c r="CC101" i="74" s="1"/>
  <c r="CA104" i="74"/>
  <c r="CC104" i="74" s="1"/>
  <c r="CA100" i="74"/>
  <c r="CC100" i="74" s="1"/>
  <c r="CA97" i="74"/>
  <c r="CB97" i="74" s="1"/>
  <c r="BJ118" i="74"/>
  <c r="BO118" i="74" s="1"/>
  <c r="CA103" i="74"/>
  <c r="CB103" i="74" s="1"/>
  <c r="CA99" i="74"/>
  <c r="CB99" i="74" s="1"/>
  <c r="BJ119" i="74"/>
  <c r="BS119" i="74" s="1"/>
  <c r="BJ117" i="74"/>
  <c r="BK117" i="74" s="1"/>
  <c r="CA96" i="74"/>
  <c r="CB96" i="74" s="1"/>
  <c r="CA45" i="68"/>
  <c r="CA43" i="68"/>
  <c r="CA41" i="68"/>
  <c r="CA37" i="68"/>
  <c r="CA40" i="68"/>
  <c r="CA46" i="68"/>
  <c r="CA38" i="68"/>
  <c r="CA42" i="68"/>
  <c r="CA44" i="68"/>
  <c r="CA39" i="68"/>
  <c r="BJ59" i="68"/>
  <c r="BJ60" i="68"/>
  <c r="BM51" i="68"/>
  <c r="BJ57" i="68"/>
  <c r="BJ58" i="68"/>
  <c r="CA99" i="68"/>
  <c r="CA102" i="68"/>
  <c r="CA103" i="68"/>
  <c r="CA101" i="68"/>
  <c r="CA97" i="68"/>
  <c r="CA105" i="68"/>
  <c r="CA100" i="68"/>
  <c r="CA104" i="68"/>
  <c r="CA96" i="68"/>
  <c r="CA98" i="68"/>
  <c r="BJ117" i="68"/>
  <c r="BM110" i="68"/>
  <c r="BJ119" i="68"/>
  <c r="BJ118" i="68"/>
  <c r="BJ116" i="68"/>
  <c r="BO30" i="74"/>
  <c r="BK30" i="74"/>
  <c r="CB10" i="74"/>
  <c r="CC10" i="74"/>
  <c r="CB16" i="74"/>
  <c r="CC16" i="74"/>
  <c r="CC103" i="74"/>
  <c r="CB15" i="74"/>
  <c r="CC15" i="74"/>
  <c r="CC7" i="74"/>
  <c r="CB7" i="74"/>
  <c r="BO28" i="74"/>
  <c r="BK28" i="74"/>
  <c r="BL28" i="74" s="1"/>
  <c r="BP28" i="74" s="1"/>
  <c r="CB12" i="74"/>
  <c r="CC12" i="74"/>
  <c r="CB8" i="74"/>
  <c r="CC8" i="74"/>
  <c r="CB102" i="74"/>
  <c r="CC102" i="74"/>
  <c r="CB14" i="74"/>
  <c r="CC14" i="74"/>
  <c r="BO29" i="74"/>
  <c r="BK29" i="74"/>
  <c r="CC13" i="74"/>
  <c r="CB13" i="74"/>
  <c r="BO27" i="74"/>
  <c r="BK27" i="74"/>
  <c r="BL27" i="74" s="1"/>
  <c r="BP27" i="74" s="1"/>
  <c r="CB11" i="74"/>
  <c r="CC11" i="74"/>
  <c r="CC9" i="74"/>
  <c r="CB9" i="74"/>
  <c r="BK116" i="74"/>
  <c r="BL116" i="74" s="1"/>
  <c r="BP116" i="74" s="1"/>
  <c r="CB105" i="74"/>
  <c r="CB98" i="74"/>
  <c r="CB100" i="74"/>
  <c r="BS51" i="68" l="1"/>
  <c r="BT51" i="68" s="1"/>
  <c r="BL21" i="68"/>
  <c r="BI21" i="68"/>
  <c r="CA16" i="68" s="1"/>
  <c r="BS110" i="68"/>
  <c r="BT110" i="68" s="1"/>
  <c r="CA44" i="74"/>
  <c r="CA46" i="74"/>
  <c r="CA39" i="74"/>
  <c r="CA42" i="74"/>
  <c r="BJ60" i="74"/>
  <c r="BJ58" i="74"/>
  <c r="BJ57" i="74"/>
  <c r="CA38" i="74"/>
  <c r="BJ59" i="74"/>
  <c r="CA37" i="74"/>
  <c r="CA41" i="74"/>
  <c r="CA40" i="74"/>
  <c r="CA45" i="74"/>
  <c r="CA43" i="74"/>
  <c r="BM51" i="74"/>
  <c r="CE15" i="74"/>
  <c r="CF15" i="74" s="1"/>
  <c r="CG15" i="74" s="1"/>
  <c r="CD8" i="74"/>
  <c r="CE14" i="74"/>
  <c r="CF14" i="74" s="1"/>
  <c r="CD13" i="74"/>
  <c r="CE11" i="74"/>
  <c r="CF11" i="74" s="1"/>
  <c r="BO116" i="74"/>
  <c r="BK119" i="74"/>
  <c r="BM119" i="74" s="1"/>
  <c r="BQ119" i="74" s="1"/>
  <c r="CB104" i="74"/>
  <c r="CE12" i="74"/>
  <c r="CF12" i="74" s="1"/>
  <c r="CG12" i="74" s="1"/>
  <c r="CE10" i="74"/>
  <c r="CF10" i="74" s="1"/>
  <c r="CG10" i="74" s="1"/>
  <c r="CD11" i="74"/>
  <c r="CE7" i="74"/>
  <c r="CF7" i="74" s="1"/>
  <c r="CG7" i="74" s="1"/>
  <c r="CC96" i="74"/>
  <c r="CC99" i="74"/>
  <c r="CD99" i="74" s="1"/>
  <c r="BS118" i="74"/>
  <c r="BU118" i="74" s="1"/>
  <c r="BO117" i="74"/>
  <c r="BS117" i="74"/>
  <c r="BU117" i="74" s="1"/>
  <c r="CC97" i="74"/>
  <c r="BO119" i="74"/>
  <c r="BM117" i="74"/>
  <c r="BQ117" i="74" s="1"/>
  <c r="BL117" i="74"/>
  <c r="BP117" i="74" s="1"/>
  <c r="BK118" i="74"/>
  <c r="BM118" i="74" s="1"/>
  <c r="BQ118" i="74" s="1"/>
  <c r="CB101" i="74"/>
  <c r="CE103" i="74"/>
  <c r="CF103" i="74" s="1"/>
  <c r="CG103" i="74" s="1"/>
  <c r="CD96" i="74"/>
  <c r="BM116" i="74"/>
  <c r="BQ116" i="74" s="1"/>
  <c r="CD100" i="74"/>
  <c r="BO116" i="68"/>
  <c r="BK116" i="68"/>
  <c r="BM116" i="68" s="1"/>
  <c r="BQ116" i="68" s="1"/>
  <c r="BO117" i="68"/>
  <c r="BK117" i="68"/>
  <c r="BL117" i="68" s="1"/>
  <c r="BP117" i="68" s="1"/>
  <c r="CC100" i="68"/>
  <c r="CB100" i="68"/>
  <c r="CC103" i="68"/>
  <c r="CB103" i="68"/>
  <c r="CD103" i="68" s="1"/>
  <c r="BL57" i="68"/>
  <c r="BP57" i="68" s="1"/>
  <c r="BO57" i="68"/>
  <c r="BK57" i="68"/>
  <c r="BM57" i="68" s="1"/>
  <c r="BQ57" i="68" s="1"/>
  <c r="CB39" i="68"/>
  <c r="CC39" i="68"/>
  <c r="CB46" i="68"/>
  <c r="CC46" i="68"/>
  <c r="CC43" i="68"/>
  <c r="CB43" i="68"/>
  <c r="BO118" i="68"/>
  <c r="BK118" i="68"/>
  <c r="BM118" i="68" s="1"/>
  <c r="BQ118" i="68" s="1"/>
  <c r="CB105" i="68"/>
  <c r="CC105" i="68"/>
  <c r="CC102" i="68"/>
  <c r="CB102" i="68"/>
  <c r="CC44" i="68"/>
  <c r="CB44" i="68"/>
  <c r="CB40" i="68"/>
  <c r="CC40" i="68"/>
  <c r="CC45" i="68"/>
  <c r="CB45" i="68"/>
  <c r="CD45" i="68" s="1"/>
  <c r="CB98" i="68"/>
  <c r="CC98" i="68"/>
  <c r="BO119" i="68"/>
  <c r="BK119" i="68"/>
  <c r="BM119" i="68" s="1"/>
  <c r="BQ119" i="68" s="1"/>
  <c r="CC96" i="68"/>
  <c r="CB96" i="68"/>
  <c r="CB97" i="68"/>
  <c r="CC97" i="68"/>
  <c r="CB99" i="68"/>
  <c r="CC99" i="68"/>
  <c r="BO60" i="68"/>
  <c r="BL60" i="68"/>
  <c r="BP60" i="68" s="1"/>
  <c r="BK60" i="68"/>
  <c r="BM60" i="68" s="1"/>
  <c r="BQ60" i="68" s="1"/>
  <c r="CB42" i="68"/>
  <c r="CC42" i="68"/>
  <c r="CB37" i="68"/>
  <c r="CC37" i="68"/>
  <c r="CA15" i="68"/>
  <c r="CA11" i="68"/>
  <c r="CA9" i="68"/>
  <c r="CA8" i="68"/>
  <c r="CC104" i="68"/>
  <c r="CB104" i="68"/>
  <c r="CB101" i="68"/>
  <c r="CC101" i="68"/>
  <c r="BO58" i="68"/>
  <c r="BK58" i="68"/>
  <c r="BL58" i="68" s="1"/>
  <c r="BP58" i="68" s="1"/>
  <c r="BO59" i="68"/>
  <c r="BK59" i="68"/>
  <c r="BL59" i="68" s="1"/>
  <c r="BP59" i="68" s="1"/>
  <c r="CB38" i="68"/>
  <c r="CC38" i="68"/>
  <c r="CB41" i="68"/>
  <c r="CC41" i="68"/>
  <c r="CE41" i="68" s="1"/>
  <c r="CF41" i="68" s="1"/>
  <c r="CE100" i="74"/>
  <c r="CF100" i="74" s="1"/>
  <c r="CH100" i="74" s="1"/>
  <c r="CE101" i="74"/>
  <c r="CF101" i="74" s="1"/>
  <c r="CG101" i="74" s="1"/>
  <c r="CE8" i="74"/>
  <c r="CF8" i="74" s="1"/>
  <c r="CG8" i="74" s="1"/>
  <c r="CD10" i="74"/>
  <c r="CE99" i="74"/>
  <c r="CF99" i="74" s="1"/>
  <c r="CG99" i="74" s="1"/>
  <c r="CL98" i="74"/>
  <c r="CM98" i="74"/>
  <c r="CN98" i="74" s="1"/>
  <c r="CL105" i="74"/>
  <c r="CM105" i="74"/>
  <c r="CN105" i="74" s="1"/>
  <c r="CG14" i="74"/>
  <c r="CM102" i="74"/>
  <c r="CN102" i="74" s="1"/>
  <c r="CL102" i="74"/>
  <c r="CM104" i="74"/>
  <c r="CN104" i="74" s="1"/>
  <c r="CL104" i="74"/>
  <c r="CE16" i="74"/>
  <c r="CF16" i="74" s="1"/>
  <c r="CE97" i="74"/>
  <c r="CF97" i="74" s="1"/>
  <c r="BU116" i="74"/>
  <c r="CL9" i="74"/>
  <c r="CM9" i="74"/>
  <c r="CN9" i="74" s="1"/>
  <c r="BT118" i="74"/>
  <c r="BL29" i="74"/>
  <c r="BP29" i="74" s="1"/>
  <c r="CD14" i="74"/>
  <c r="CD102" i="74"/>
  <c r="CL12" i="74"/>
  <c r="CM12" i="74"/>
  <c r="CN12" i="74" s="1"/>
  <c r="CD15" i="74"/>
  <c r="CE104" i="74"/>
  <c r="CF104" i="74" s="1"/>
  <c r="CL16" i="74"/>
  <c r="CM16" i="74"/>
  <c r="CN16" i="74" s="1"/>
  <c r="CL97" i="74"/>
  <c r="CM97" i="74"/>
  <c r="CN97" i="74" s="1"/>
  <c r="BT119" i="74"/>
  <c r="BW119" i="74" s="1"/>
  <c r="BM30" i="74"/>
  <c r="BQ30" i="74" s="1"/>
  <c r="CG100" i="74"/>
  <c r="CD98" i="74"/>
  <c r="CM100" i="74"/>
  <c r="CN100" i="74" s="1"/>
  <c r="CL100" i="74"/>
  <c r="CD105" i="74"/>
  <c r="CD12" i="74"/>
  <c r="CD7" i="74"/>
  <c r="CD16" i="74"/>
  <c r="CL101" i="74"/>
  <c r="CM101" i="74"/>
  <c r="CN101" i="74" s="1"/>
  <c r="BU119" i="74"/>
  <c r="BL30" i="74"/>
  <c r="BP30" i="74" s="1"/>
  <c r="CE9" i="74"/>
  <c r="CF9" i="74" s="1"/>
  <c r="CM11" i="74"/>
  <c r="CN11" i="74" s="1"/>
  <c r="CL11" i="74"/>
  <c r="CL13" i="74"/>
  <c r="CM13" i="74"/>
  <c r="CN13" i="74" s="1"/>
  <c r="BM29" i="74"/>
  <c r="BQ29" i="74" s="1"/>
  <c r="CM14" i="74"/>
  <c r="CN14" i="74" s="1"/>
  <c r="CL14" i="74"/>
  <c r="CL96" i="74"/>
  <c r="CM96" i="74"/>
  <c r="CN96" i="74" s="1"/>
  <c r="CE110" i="74"/>
  <c r="BL119" i="74"/>
  <c r="BP119" i="74" s="1"/>
  <c r="CD104" i="74"/>
  <c r="CD103" i="74"/>
  <c r="CE98" i="74"/>
  <c r="CF98" i="74" s="1"/>
  <c r="CE105" i="74"/>
  <c r="CF105" i="74" s="1"/>
  <c r="CD9" i="74"/>
  <c r="BT116" i="74"/>
  <c r="BW116" i="74" s="1"/>
  <c r="BM27" i="74"/>
  <c r="BQ27" i="74" s="1"/>
  <c r="CE13" i="74"/>
  <c r="CF13" i="74" s="1"/>
  <c r="CE102" i="74"/>
  <c r="CF102" i="74" s="1"/>
  <c r="CE96" i="74"/>
  <c r="CF96" i="74" s="1"/>
  <c r="CM8" i="74"/>
  <c r="CN8" i="74" s="1"/>
  <c r="CL8" i="74"/>
  <c r="BT117" i="74"/>
  <c r="BV117" i="74" s="1"/>
  <c r="BM28" i="74"/>
  <c r="BQ28" i="74" s="1"/>
  <c r="CL7" i="74"/>
  <c r="CM7" i="74"/>
  <c r="CN7" i="74" s="1"/>
  <c r="CE21" i="74"/>
  <c r="CM15" i="74"/>
  <c r="CN15" i="74" s="1"/>
  <c r="CL15" i="74"/>
  <c r="CL99" i="74"/>
  <c r="CM99" i="74"/>
  <c r="CN99" i="74" s="1"/>
  <c r="CL103" i="74"/>
  <c r="CM103" i="74"/>
  <c r="CN103" i="74" s="1"/>
  <c r="CD97" i="74"/>
  <c r="CD101" i="74"/>
  <c r="CL10" i="74"/>
  <c r="CM10" i="74"/>
  <c r="CN10" i="74" s="1"/>
  <c r="CE46" i="68" l="1"/>
  <c r="CF46" i="68" s="1"/>
  <c r="CD42" i="68"/>
  <c r="CD39" i="68"/>
  <c r="CE37" i="68"/>
  <c r="CF37" i="68" s="1"/>
  <c r="CG37" i="68" s="1"/>
  <c r="CD40" i="68"/>
  <c r="BJ30" i="68"/>
  <c r="BJ27" i="68"/>
  <c r="BM21" i="68"/>
  <c r="BJ28" i="68"/>
  <c r="BS58" i="68" s="1"/>
  <c r="BJ29" i="68"/>
  <c r="BS118" i="68" s="1"/>
  <c r="CA13" i="68"/>
  <c r="CB13" i="68" s="1"/>
  <c r="CA10" i="68"/>
  <c r="CC10" i="68" s="1"/>
  <c r="CA12" i="68"/>
  <c r="CA7" i="68"/>
  <c r="CC7" i="68" s="1"/>
  <c r="CA14" i="68"/>
  <c r="CC14" i="68" s="1"/>
  <c r="CH11" i="74"/>
  <c r="CG11" i="74"/>
  <c r="CH10" i="74"/>
  <c r="CH7" i="74"/>
  <c r="CH15" i="74"/>
  <c r="CC38" i="74"/>
  <c r="CB38" i="74"/>
  <c r="BO57" i="74"/>
  <c r="BS57" i="74"/>
  <c r="BU57" i="74" s="1"/>
  <c r="BK57" i="74"/>
  <c r="BL57" i="74" s="1"/>
  <c r="BP57" i="74" s="1"/>
  <c r="CC43" i="74"/>
  <c r="CB43" i="74"/>
  <c r="BO58" i="74"/>
  <c r="BS58" i="74"/>
  <c r="BU58" i="74" s="1"/>
  <c r="BK58" i="74"/>
  <c r="CB45" i="74"/>
  <c r="CC45" i="74"/>
  <c r="BO60" i="74"/>
  <c r="BK60" i="74"/>
  <c r="BL60" i="74" s="1"/>
  <c r="BP60" i="74" s="1"/>
  <c r="BS60" i="74"/>
  <c r="BU60" i="74" s="1"/>
  <c r="CB40" i="74"/>
  <c r="CC40" i="74"/>
  <c r="CC42" i="74"/>
  <c r="CB42" i="74"/>
  <c r="CB41" i="74"/>
  <c r="CC41" i="74"/>
  <c r="CE41" i="74" s="1"/>
  <c r="CF41" i="74" s="1"/>
  <c r="CG41" i="74" s="1"/>
  <c r="CB39" i="74"/>
  <c r="CC39" i="74"/>
  <c r="CB37" i="74"/>
  <c r="CC37" i="74"/>
  <c r="CC46" i="74"/>
  <c r="CB46" i="74"/>
  <c r="BS59" i="74"/>
  <c r="BU59" i="74" s="1"/>
  <c r="BO59" i="74"/>
  <c r="BK59" i="74"/>
  <c r="CC44" i="74"/>
  <c r="CB44" i="74"/>
  <c r="BV118" i="74"/>
  <c r="CD44" i="68"/>
  <c r="CE38" i="68"/>
  <c r="CF38" i="68" s="1"/>
  <c r="CE43" i="68"/>
  <c r="CF43" i="68" s="1"/>
  <c r="CD100" i="68"/>
  <c r="CH8" i="74"/>
  <c r="BM59" i="68"/>
  <c r="BQ59" i="68" s="1"/>
  <c r="BV119" i="74"/>
  <c r="CH12" i="74"/>
  <c r="CE100" i="68"/>
  <c r="CF100" i="68" s="1"/>
  <c r="CH100" i="68" s="1"/>
  <c r="CD99" i="68"/>
  <c r="CE96" i="68"/>
  <c r="CF96" i="68" s="1"/>
  <c r="CG96" i="68" s="1"/>
  <c r="CD98" i="68"/>
  <c r="CE104" i="68"/>
  <c r="CF104" i="68" s="1"/>
  <c r="BL119" i="68"/>
  <c r="BP119" i="68" s="1"/>
  <c r="BM117" i="68"/>
  <c r="BQ117" i="68" s="1"/>
  <c r="CD102" i="68"/>
  <c r="CH103" i="74"/>
  <c r="BL118" i="74"/>
  <c r="BP118" i="74" s="1"/>
  <c r="BW118" i="74"/>
  <c r="CH99" i="74"/>
  <c r="CE102" i="68"/>
  <c r="CF102" i="68" s="1"/>
  <c r="BL118" i="68"/>
  <c r="BP118" i="68" s="1"/>
  <c r="CE101" i="68"/>
  <c r="CF101" i="68" s="1"/>
  <c r="CG101" i="68" s="1"/>
  <c r="CE97" i="68"/>
  <c r="CF97" i="68" s="1"/>
  <c r="CD101" i="68"/>
  <c r="CM101" i="68"/>
  <c r="CN101" i="68" s="1"/>
  <c r="CL101" i="68"/>
  <c r="BS60" i="68"/>
  <c r="BO30" i="68"/>
  <c r="BS119" i="68"/>
  <c r="BK30" i="68"/>
  <c r="BL30" i="68" s="1"/>
  <c r="BP30" i="68" s="1"/>
  <c r="CC9" i="68"/>
  <c r="CB9" i="68"/>
  <c r="CM37" i="68"/>
  <c r="CN37" i="68" s="1"/>
  <c r="CE51" i="68"/>
  <c r="CL37" i="68"/>
  <c r="CE99" i="68"/>
  <c r="CF99" i="68" s="1"/>
  <c r="CL97" i="68"/>
  <c r="CM97" i="68"/>
  <c r="CN97" i="68" s="1"/>
  <c r="CE98" i="68"/>
  <c r="CF98" i="68" s="1"/>
  <c r="CE45" i="68"/>
  <c r="CF45" i="68" s="1"/>
  <c r="CM102" i="68"/>
  <c r="CN102" i="68" s="1"/>
  <c r="CL102" i="68"/>
  <c r="CD43" i="68"/>
  <c r="CM43" i="68"/>
  <c r="CN43" i="68" s="1"/>
  <c r="CL43" i="68"/>
  <c r="CM46" i="68"/>
  <c r="CN46" i="68" s="1"/>
  <c r="CL46" i="68"/>
  <c r="CM100" i="68"/>
  <c r="CN100" i="68" s="1"/>
  <c r="CL100" i="68"/>
  <c r="CD104" i="68"/>
  <c r="CH104" i="68" s="1"/>
  <c r="BS116" i="68"/>
  <c r="BO27" i="68"/>
  <c r="BS57" i="68"/>
  <c r="BK27" i="68"/>
  <c r="BM27" i="68" s="1"/>
  <c r="BQ27" i="68" s="1"/>
  <c r="CB14" i="68"/>
  <c r="CB11" i="68"/>
  <c r="CC11" i="68"/>
  <c r="CM98" i="68"/>
  <c r="CN98" i="68" s="1"/>
  <c r="CL98" i="68"/>
  <c r="CM44" i="68"/>
  <c r="CN44" i="68" s="1"/>
  <c r="CL44" i="68"/>
  <c r="CG102" i="68"/>
  <c r="CH102" i="68"/>
  <c r="CG43" i="68"/>
  <c r="CM103" i="68"/>
  <c r="CN103" i="68" s="1"/>
  <c r="CL103" i="68"/>
  <c r="CG100" i="68"/>
  <c r="CG38" i="68"/>
  <c r="CG104" i="68"/>
  <c r="CC8" i="68"/>
  <c r="CB8" i="68"/>
  <c r="CG41" i="68"/>
  <c r="CD38" i="68"/>
  <c r="CH38" i="68" s="1"/>
  <c r="CM38" i="68"/>
  <c r="CN38" i="68" s="1"/>
  <c r="CL38" i="68"/>
  <c r="CM41" i="68"/>
  <c r="CN41" i="68" s="1"/>
  <c r="CL41" i="68"/>
  <c r="CM99" i="68"/>
  <c r="CN99" i="68" s="1"/>
  <c r="CL99" i="68"/>
  <c r="CD96" i="68"/>
  <c r="CD41" i="68"/>
  <c r="CH41" i="68" s="1"/>
  <c r="BM58" i="68"/>
  <c r="BQ58" i="68" s="1"/>
  <c r="CM104" i="68"/>
  <c r="CN104" i="68" s="1"/>
  <c r="CL104" i="68"/>
  <c r="CC13" i="68"/>
  <c r="CB16" i="68"/>
  <c r="CC16" i="68"/>
  <c r="CC15" i="68"/>
  <c r="CB15" i="68"/>
  <c r="CD37" i="68"/>
  <c r="CH37" i="68" s="1"/>
  <c r="CE42" i="68"/>
  <c r="CF42" i="68" s="1"/>
  <c r="CD97" i="68"/>
  <c r="CH97" i="68" s="1"/>
  <c r="CM96" i="68"/>
  <c r="CN96" i="68" s="1"/>
  <c r="CE110" i="68"/>
  <c r="CL96" i="68"/>
  <c r="CE40" i="68"/>
  <c r="CF40" i="68" s="1"/>
  <c r="CE44" i="68"/>
  <c r="CF44" i="68" s="1"/>
  <c r="CE105" i="68"/>
  <c r="CF105" i="68" s="1"/>
  <c r="CD46" i="68"/>
  <c r="CH46" i="68" s="1"/>
  <c r="CE39" i="68"/>
  <c r="CF39" i="68" s="1"/>
  <c r="CE103" i="68"/>
  <c r="CF103" i="68" s="1"/>
  <c r="BL116" i="68"/>
  <c r="BP116" i="68" s="1"/>
  <c r="CC12" i="68"/>
  <c r="CB12" i="68"/>
  <c r="CM42" i="68"/>
  <c r="CN42" i="68" s="1"/>
  <c r="CL42" i="68"/>
  <c r="CG97" i="68"/>
  <c r="CL45" i="68"/>
  <c r="CM45" i="68"/>
  <c r="CN45" i="68" s="1"/>
  <c r="CM40" i="68"/>
  <c r="CN40" i="68" s="1"/>
  <c r="CL40" i="68"/>
  <c r="CD105" i="68"/>
  <c r="CM105" i="68"/>
  <c r="CN105" i="68" s="1"/>
  <c r="CL105" i="68"/>
  <c r="BU118" i="68"/>
  <c r="CG46" i="68"/>
  <c r="CM39" i="68"/>
  <c r="CN39" i="68" s="1"/>
  <c r="CL39" i="68"/>
  <c r="CH96" i="74"/>
  <c r="CG96" i="74"/>
  <c r="CF106" i="74"/>
  <c r="BW117" i="74"/>
  <c r="CH14" i="74"/>
  <c r="CL17" i="74"/>
  <c r="CH102" i="74"/>
  <c r="CG102" i="74"/>
  <c r="CH13" i="74"/>
  <c r="CG13" i="74"/>
  <c r="CH9" i="74"/>
  <c r="CG9" i="74"/>
  <c r="CF17" i="74"/>
  <c r="BV116" i="74"/>
  <c r="CG97" i="74"/>
  <c r="CH97" i="74"/>
  <c r="CG105" i="74"/>
  <c r="CH105" i="74"/>
  <c r="CL106" i="74"/>
  <c r="CH101" i="74"/>
  <c r="CH16" i="74"/>
  <c r="CG16" i="74"/>
  <c r="CH98" i="74"/>
  <c r="CG98" i="74"/>
  <c r="CH104" i="74"/>
  <c r="CG104" i="74"/>
  <c r="CH43" i="68" l="1"/>
  <c r="CB10" i="68"/>
  <c r="BS59" i="68"/>
  <c r="BO29" i="68"/>
  <c r="CD12" i="68"/>
  <c r="BK28" i="68"/>
  <c r="BL28" i="68" s="1"/>
  <c r="BP28" i="68" s="1"/>
  <c r="BK29" i="68"/>
  <c r="BL29" i="68" s="1"/>
  <c r="BP29" i="68" s="1"/>
  <c r="BS117" i="68"/>
  <c r="BU117" i="68" s="1"/>
  <c r="CB7" i="68"/>
  <c r="CD7" i="68" s="1"/>
  <c r="CE13" i="68"/>
  <c r="CF13" i="68" s="1"/>
  <c r="BO28" i="68"/>
  <c r="BM29" i="68"/>
  <c r="BQ29" i="68" s="1"/>
  <c r="CD9" i="68"/>
  <c r="CD13" i="68"/>
  <c r="CH13" i="68" s="1"/>
  <c r="CD14" i="68"/>
  <c r="CE15" i="68"/>
  <c r="CF15" i="68" s="1"/>
  <c r="CG15" i="68" s="1"/>
  <c r="CD16" i="68"/>
  <c r="CE11" i="68"/>
  <c r="CF11" i="68" s="1"/>
  <c r="CE43" i="74"/>
  <c r="CF43" i="74" s="1"/>
  <c r="CG43" i="74" s="1"/>
  <c r="CE40" i="74"/>
  <c r="CF40" i="74" s="1"/>
  <c r="CG40" i="74" s="1"/>
  <c r="CE37" i="74"/>
  <c r="CF37" i="74" s="1"/>
  <c r="CG37" i="74" s="1"/>
  <c r="CE46" i="74"/>
  <c r="CF46" i="74" s="1"/>
  <c r="BM59" i="74"/>
  <c r="BQ59" i="74" s="1"/>
  <c r="BT59" i="74"/>
  <c r="BL59" i="74"/>
  <c r="BP59" i="74" s="1"/>
  <c r="CM39" i="74"/>
  <c r="CN39" i="74" s="1"/>
  <c r="CL39" i="74"/>
  <c r="CD39" i="74"/>
  <c r="CL43" i="74"/>
  <c r="CD43" i="74"/>
  <c r="CH43" i="74" s="1"/>
  <c r="CM43" i="74"/>
  <c r="CN43" i="74" s="1"/>
  <c r="BM60" i="74"/>
  <c r="BQ60" i="74" s="1"/>
  <c r="BT60" i="74"/>
  <c r="CL41" i="74"/>
  <c r="CD41" i="74"/>
  <c r="CH41" i="74" s="1"/>
  <c r="CM41" i="74"/>
  <c r="CN41" i="74" s="1"/>
  <c r="BM57" i="74"/>
  <c r="BQ57" i="74" s="1"/>
  <c r="BT57" i="74"/>
  <c r="CE45" i="74"/>
  <c r="CF45" i="74" s="1"/>
  <c r="CM45" i="74"/>
  <c r="CN45" i="74" s="1"/>
  <c r="CL45" i="74"/>
  <c r="CD45" i="74"/>
  <c r="CE42" i="74"/>
  <c r="CF42" i="74" s="1"/>
  <c r="BL58" i="74"/>
  <c r="BP58" i="74" s="1"/>
  <c r="BT58" i="74"/>
  <c r="BM58" i="74"/>
  <c r="BQ58" i="74" s="1"/>
  <c r="CM42" i="74"/>
  <c r="CN42" i="74" s="1"/>
  <c r="CD42" i="74"/>
  <c r="CL42" i="74"/>
  <c r="CD44" i="74"/>
  <c r="CM44" i="74"/>
  <c r="CN44" i="74" s="1"/>
  <c r="CL44" i="74"/>
  <c r="CE51" i="74"/>
  <c r="CM37" i="74"/>
  <c r="CN37" i="74" s="1"/>
  <c r="CD37" i="74"/>
  <c r="CH37" i="74" s="1"/>
  <c r="CL37" i="74"/>
  <c r="CD38" i="74"/>
  <c r="CM38" i="74"/>
  <c r="CN38" i="74" s="1"/>
  <c r="CL38" i="74"/>
  <c r="CM46" i="74"/>
  <c r="CN46" i="74" s="1"/>
  <c r="CL46" i="74"/>
  <c r="CD46" i="74"/>
  <c r="CE44" i="74"/>
  <c r="CF44" i="74" s="1"/>
  <c r="CE39" i="74"/>
  <c r="CF39" i="74" s="1"/>
  <c r="CL40" i="74"/>
  <c r="CM40" i="74"/>
  <c r="CN40" i="74" s="1"/>
  <c r="CD40" i="74"/>
  <c r="CE38" i="74"/>
  <c r="CF38" i="74" s="1"/>
  <c r="BL27" i="68"/>
  <c r="BP27" i="68" s="1"/>
  <c r="CF47" i="68"/>
  <c r="CE16" i="68"/>
  <c r="CF16" i="68" s="1"/>
  <c r="CH16" i="68" s="1"/>
  <c r="CD10" i="68"/>
  <c r="CG17" i="74"/>
  <c r="BZ18" i="74" s="1"/>
  <c r="CI16" i="74" s="1"/>
  <c r="CH99" i="68"/>
  <c r="CH96" i="68"/>
  <c r="CH103" i="68"/>
  <c r="CG103" i="68"/>
  <c r="CM12" i="68"/>
  <c r="CN12" i="68" s="1"/>
  <c r="CL12" i="68"/>
  <c r="CG39" i="68"/>
  <c r="CH39" i="68"/>
  <c r="CG105" i="68"/>
  <c r="CH105" i="68"/>
  <c r="CM15" i="68"/>
  <c r="CN15" i="68" s="1"/>
  <c r="CL15" i="68"/>
  <c r="CM16" i="68"/>
  <c r="CN16" i="68" s="1"/>
  <c r="CL16" i="68"/>
  <c r="CL11" i="68"/>
  <c r="CM11" i="68"/>
  <c r="CN11" i="68" s="1"/>
  <c r="CG45" i="68"/>
  <c r="CH45" i="68"/>
  <c r="CG99" i="68"/>
  <c r="BU58" i="68"/>
  <c r="CM10" i="68"/>
  <c r="CN10" i="68" s="1"/>
  <c r="CL10" i="68"/>
  <c r="BU116" i="68"/>
  <c r="CG98" i="68"/>
  <c r="CH98" i="68"/>
  <c r="BT60" i="68"/>
  <c r="BV60" i="68" s="1"/>
  <c r="BT119" i="68"/>
  <c r="BV119" i="68" s="1"/>
  <c r="BU119" i="68"/>
  <c r="CG40" i="68"/>
  <c r="CG13" i="68"/>
  <c r="CD8" i="68"/>
  <c r="CM8" i="68"/>
  <c r="CN8" i="68" s="1"/>
  <c r="CL8" i="68"/>
  <c r="CD11" i="68"/>
  <c r="CE14" i="68"/>
  <c r="CF14" i="68" s="1"/>
  <c r="CE10" i="68"/>
  <c r="CF10" i="68" s="1"/>
  <c r="CE9" i="68"/>
  <c r="CF9" i="68" s="1"/>
  <c r="CM9" i="68"/>
  <c r="CN9" i="68" s="1"/>
  <c r="CL9" i="68"/>
  <c r="CM7" i="68"/>
  <c r="CN7" i="68" s="1"/>
  <c r="CL7" i="68"/>
  <c r="CH101" i="68"/>
  <c r="CG44" i="68"/>
  <c r="CH44" i="68"/>
  <c r="CL47" i="68"/>
  <c r="CF106" i="68"/>
  <c r="CE12" i="68"/>
  <c r="CF12" i="68" s="1"/>
  <c r="CH42" i="68"/>
  <c r="CG42" i="68"/>
  <c r="CD15" i="68"/>
  <c r="CL13" i="68"/>
  <c r="CM13" i="68"/>
  <c r="CN13" i="68" s="1"/>
  <c r="CE8" i="68"/>
  <c r="CF8" i="68" s="1"/>
  <c r="CL106" i="68"/>
  <c r="CG11" i="68"/>
  <c r="CM14" i="68"/>
  <c r="CN14" i="68" s="1"/>
  <c r="CL14" i="68"/>
  <c r="BT57" i="68"/>
  <c r="BV57" i="68" s="1"/>
  <c r="BT116" i="68"/>
  <c r="BW116" i="68" s="1"/>
  <c r="BU57" i="68"/>
  <c r="BT118" i="68"/>
  <c r="BT59" i="68"/>
  <c r="BV59" i="68" s="1"/>
  <c r="BU59" i="68"/>
  <c r="BM30" i="68"/>
  <c r="BQ30" i="68" s="1"/>
  <c r="BU60" i="68"/>
  <c r="BW60" i="68"/>
  <c r="BT58" i="68"/>
  <c r="BV58" i="68" s="1"/>
  <c r="BT117" i="68"/>
  <c r="BV117" i="68" s="1"/>
  <c r="BM28" i="68"/>
  <c r="BQ28" i="68" s="1"/>
  <c r="CH40" i="68"/>
  <c r="CH17" i="74"/>
  <c r="CD18" i="74" s="1"/>
  <c r="CJ8" i="74" s="1"/>
  <c r="CF21" i="74"/>
  <c r="CG21" i="74"/>
  <c r="CG110" i="74"/>
  <c r="CF110" i="74"/>
  <c r="CG106" i="74"/>
  <c r="BZ107" i="74" s="1"/>
  <c r="CH106" i="74"/>
  <c r="CD107" i="74" s="1"/>
  <c r="CE21" i="68" l="1"/>
  <c r="CE7" i="68"/>
  <c r="CF7" i="68" s="1"/>
  <c r="CH7" i="68" s="1"/>
  <c r="CH11" i="68"/>
  <c r="CH15" i="68"/>
  <c r="BW57" i="68"/>
  <c r="CG7" i="68"/>
  <c r="CG16" i="68"/>
  <c r="CH40" i="74"/>
  <c r="BW58" i="74"/>
  <c r="BV58" i="74"/>
  <c r="CG38" i="74"/>
  <c r="CH38" i="74"/>
  <c r="CF47" i="74"/>
  <c r="CG42" i="74"/>
  <c r="CH42" i="74"/>
  <c r="BW60" i="74"/>
  <c r="BV60" i="74"/>
  <c r="CG39" i="74"/>
  <c r="CH39" i="74"/>
  <c r="CL47" i="74"/>
  <c r="BV59" i="74"/>
  <c r="BW59" i="74"/>
  <c r="CH44" i="74"/>
  <c r="CG44" i="74"/>
  <c r="CG45" i="74"/>
  <c r="CH45" i="74"/>
  <c r="BV57" i="74"/>
  <c r="BW57" i="74"/>
  <c r="CH46" i="74"/>
  <c r="CG46" i="74"/>
  <c r="CI11" i="74"/>
  <c r="CJ7" i="74"/>
  <c r="CG47" i="68"/>
  <c r="BZ48" i="68" s="1"/>
  <c r="CH47" i="68"/>
  <c r="CD48" i="68" s="1"/>
  <c r="CJ42" i="68" s="1"/>
  <c r="CK13" i="74"/>
  <c r="CJ9" i="74"/>
  <c r="CJ14" i="74"/>
  <c r="CJ15" i="74"/>
  <c r="CJ12" i="74"/>
  <c r="CK12" i="74"/>
  <c r="CJ16" i="74"/>
  <c r="CJ11" i="74"/>
  <c r="CI9" i="74"/>
  <c r="CI13" i="74"/>
  <c r="CK7" i="74"/>
  <c r="CJ13" i="74"/>
  <c r="CJ10" i="74"/>
  <c r="CI8" i="74"/>
  <c r="CK8" i="74"/>
  <c r="CK11" i="74"/>
  <c r="CI12" i="74"/>
  <c r="CK15" i="74"/>
  <c r="CI14" i="74"/>
  <c r="CI7" i="74"/>
  <c r="CK9" i="74"/>
  <c r="CI10" i="74"/>
  <c r="CK10" i="74"/>
  <c r="CI15" i="74"/>
  <c r="CK14" i="74"/>
  <c r="CK16" i="74"/>
  <c r="CG106" i="68"/>
  <c r="BZ107" i="68" s="1"/>
  <c r="CH106" i="68"/>
  <c r="CD107" i="68" s="1"/>
  <c r="CK100" i="68" s="1"/>
  <c r="CK102" i="68"/>
  <c r="CK96" i="68"/>
  <c r="CJ105" i="68"/>
  <c r="BV118" i="68"/>
  <c r="BW118" i="68"/>
  <c r="CG9" i="68"/>
  <c r="CH9" i="68"/>
  <c r="CG10" i="68"/>
  <c r="CH10" i="68"/>
  <c r="BV116" i="68"/>
  <c r="CG110" i="68"/>
  <c r="CF110" i="68"/>
  <c r="CG14" i="68"/>
  <c r="CH14" i="68"/>
  <c r="BW59" i="68"/>
  <c r="CH8" i="68"/>
  <c r="CG8" i="68"/>
  <c r="CF51" i="68"/>
  <c r="CG51" i="68"/>
  <c r="BW119" i="68"/>
  <c r="CF17" i="68"/>
  <c r="BW58" i="68"/>
  <c r="CH12" i="68"/>
  <c r="CG12" i="68"/>
  <c r="CL17" i="68"/>
  <c r="BW117" i="68"/>
  <c r="CI99" i="74"/>
  <c r="CI103" i="74"/>
  <c r="CI101" i="74"/>
  <c r="CI100" i="74"/>
  <c r="CI97" i="74"/>
  <c r="CI98" i="74"/>
  <c r="CI96" i="74"/>
  <c r="CI102" i="74"/>
  <c r="CI105" i="74"/>
  <c r="CI104" i="74"/>
  <c r="CQ106" i="74"/>
  <c r="CJ100" i="74"/>
  <c r="CJ99" i="74"/>
  <c r="CK99" i="74"/>
  <c r="CK100" i="74"/>
  <c r="CJ103" i="74"/>
  <c r="CJ97" i="74"/>
  <c r="CJ105" i="74"/>
  <c r="CK105" i="74"/>
  <c r="CK98" i="74"/>
  <c r="CK101" i="74"/>
  <c r="CK97" i="74"/>
  <c r="CJ98" i="74"/>
  <c r="CK104" i="74"/>
  <c r="CJ96" i="74"/>
  <c r="CJ102" i="74"/>
  <c r="CJ104" i="74"/>
  <c r="CK96" i="74"/>
  <c r="CJ101" i="74"/>
  <c r="CK102" i="74"/>
  <c r="CK103" i="74"/>
  <c r="CK37" i="68" l="1"/>
  <c r="CI38" i="68"/>
  <c r="CK38" i="68"/>
  <c r="CJ41" i="68"/>
  <c r="CI40" i="68"/>
  <c r="CI43" i="68"/>
  <c r="CI42" i="68"/>
  <c r="CJ46" i="68"/>
  <c r="CK40" i="68"/>
  <c r="CJ45" i="68"/>
  <c r="CJ43" i="68"/>
  <c r="CI44" i="68"/>
  <c r="CK43" i="68"/>
  <c r="CI37" i="68"/>
  <c r="CJ40" i="68"/>
  <c r="CK45" i="68"/>
  <c r="CK39" i="68"/>
  <c r="CJ37" i="68"/>
  <c r="CK46" i="68"/>
  <c r="CJ39" i="68"/>
  <c r="CQ47" i="68"/>
  <c r="CI45" i="68"/>
  <c r="CI41" i="68"/>
  <c r="CK44" i="68"/>
  <c r="CJ38" i="68"/>
  <c r="CK41" i="68"/>
  <c r="CI39" i="68"/>
  <c r="CJ44" i="68"/>
  <c r="CI46" i="68"/>
  <c r="CK42" i="68"/>
  <c r="CH47" i="74"/>
  <c r="CD48" i="74" s="1"/>
  <c r="CJ46" i="74" s="1"/>
  <c r="CJ42" i="74"/>
  <c r="CJ43" i="74"/>
  <c r="CJ41" i="74"/>
  <c r="CJ37" i="74"/>
  <c r="CJ39" i="74"/>
  <c r="CF51" i="74"/>
  <c r="CG51" i="74"/>
  <c r="CG47" i="74"/>
  <c r="BZ48" i="74" s="1"/>
  <c r="CJ17" i="74"/>
  <c r="CQ106" i="68"/>
  <c r="CJ98" i="68"/>
  <c r="CJ103" i="68"/>
  <c r="CJ97" i="68"/>
  <c r="CK103" i="68"/>
  <c r="CK97" i="68"/>
  <c r="CK17" i="74"/>
  <c r="CI17" i="74"/>
  <c r="CA21" i="74" s="1"/>
  <c r="CB21" i="74" s="1"/>
  <c r="CK101" i="68"/>
  <c r="CJ101" i="68"/>
  <c r="CK98" i="68"/>
  <c r="CK104" i="68"/>
  <c r="CK105" i="68"/>
  <c r="CJ99" i="68"/>
  <c r="CK99" i="68"/>
  <c r="CJ104" i="68"/>
  <c r="CJ100" i="68"/>
  <c r="CJ96" i="68"/>
  <c r="CJ102" i="68"/>
  <c r="CG21" i="68"/>
  <c r="CF21" i="68"/>
  <c r="CG17" i="68"/>
  <c r="BZ18" i="68" s="1"/>
  <c r="CI96" i="68"/>
  <c r="CI102" i="68"/>
  <c r="CI100" i="68"/>
  <c r="CI101" i="68"/>
  <c r="CI104" i="68"/>
  <c r="CI97" i="68"/>
  <c r="CI103" i="68"/>
  <c r="CI98" i="68"/>
  <c r="CI99" i="68"/>
  <c r="CI105" i="68"/>
  <c r="CH17" i="68"/>
  <c r="CD18" i="68" s="1"/>
  <c r="CK106" i="74"/>
  <c r="CJ106" i="74"/>
  <c r="CI106" i="74"/>
  <c r="CA110" i="74" s="1"/>
  <c r="CI47" i="68" l="1"/>
  <c r="CA51" i="68" s="1"/>
  <c r="CB51" i="68" s="1"/>
  <c r="CK47" i="68"/>
  <c r="CJ47" i="68"/>
  <c r="CJ38" i="74"/>
  <c r="CJ40" i="74"/>
  <c r="CQ47" i="74"/>
  <c r="CJ45" i="74"/>
  <c r="CJ44" i="74"/>
  <c r="CI46" i="74"/>
  <c r="CI39" i="74"/>
  <c r="CK46" i="74"/>
  <c r="CI41" i="74"/>
  <c r="CK39" i="74"/>
  <c r="CI44" i="74"/>
  <c r="CK41" i="74"/>
  <c r="CK37" i="74"/>
  <c r="CI42" i="74"/>
  <c r="CI45" i="74"/>
  <c r="CI43" i="74"/>
  <c r="CK44" i="74"/>
  <c r="CI40" i="74"/>
  <c r="CK38" i="74"/>
  <c r="CI37" i="74"/>
  <c r="CI38" i="74"/>
  <c r="CK40" i="74"/>
  <c r="CK43" i="74"/>
  <c r="CK45" i="74"/>
  <c r="CK42" i="74"/>
  <c r="BY51" i="68"/>
  <c r="CH51" i="68" s="1"/>
  <c r="CJ106" i="68"/>
  <c r="BY21" i="74"/>
  <c r="CK106" i="68"/>
  <c r="CJ13" i="68"/>
  <c r="CJ16" i="68"/>
  <c r="CJ11" i="68"/>
  <c r="CJ7" i="68"/>
  <c r="CJ10" i="68"/>
  <c r="CJ9" i="68"/>
  <c r="CJ8" i="68"/>
  <c r="CJ12" i="68"/>
  <c r="CJ15" i="68"/>
  <c r="CJ14" i="68"/>
  <c r="CK7" i="68"/>
  <c r="CI15" i="68"/>
  <c r="CK11" i="68"/>
  <c r="CK13" i="68"/>
  <c r="CK16" i="68"/>
  <c r="CI7" i="68"/>
  <c r="CK15" i="68"/>
  <c r="CI13" i="68"/>
  <c r="CI16" i="68"/>
  <c r="CI11" i="68"/>
  <c r="CK12" i="68"/>
  <c r="CK9" i="68"/>
  <c r="CI10" i="68"/>
  <c r="CI14" i="68"/>
  <c r="CI9" i="68"/>
  <c r="CK10" i="68"/>
  <c r="CK14" i="68"/>
  <c r="CK8" i="68"/>
  <c r="CI12" i="68"/>
  <c r="CI8" i="68"/>
  <c r="CI106" i="68"/>
  <c r="CA110" i="68" s="1"/>
  <c r="BY110" i="74"/>
  <c r="CH110" i="74" s="1"/>
  <c r="CB110" i="74"/>
  <c r="CC51" i="68" l="1"/>
  <c r="BZ51" i="68"/>
  <c r="CR42" i="68" s="1"/>
  <c r="CJ47" i="74"/>
  <c r="CI47" i="74"/>
  <c r="CA51" i="74" s="1"/>
  <c r="CB51" i="74" s="1"/>
  <c r="CK47" i="74"/>
  <c r="CH21" i="74"/>
  <c r="BZ21" i="74"/>
  <c r="CC21" i="74"/>
  <c r="BY110" i="68"/>
  <c r="CC110" i="68" s="1"/>
  <c r="CB110" i="68"/>
  <c r="CI17" i="68"/>
  <c r="CA21" i="68" s="1"/>
  <c r="CB21" i="68" s="1"/>
  <c r="CJ17" i="68"/>
  <c r="CK17" i="68"/>
  <c r="CR41" i="68"/>
  <c r="CA60" i="68"/>
  <c r="CA59" i="68"/>
  <c r="CA58" i="68"/>
  <c r="CA57" i="68"/>
  <c r="CC110" i="74"/>
  <c r="BZ110" i="74"/>
  <c r="CJ110" i="74"/>
  <c r="CK110" i="74" s="1"/>
  <c r="CR46" i="68" l="1"/>
  <c r="CR37" i="68"/>
  <c r="CR44" i="68"/>
  <c r="CD51" i="68"/>
  <c r="CR39" i="68"/>
  <c r="CR43" i="68"/>
  <c r="CR40" i="68"/>
  <c r="CR38" i="68"/>
  <c r="CS38" i="68" s="1"/>
  <c r="CR45" i="68"/>
  <c r="CT45" i="68" s="1"/>
  <c r="BY51" i="74"/>
  <c r="CJ51" i="74"/>
  <c r="CK51" i="74" s="1"/>
  <c r="CH51" i="74"/>
  <c r="CC51" i="74"/>
  <c r="BZ51" i="74"/>
  <c r="BY21" i="68"/>
  <c r="CJ51" i="68" s="1"/>
  <c r="CK51" i="68" s="1"/>
  <c r="CR7" i="74"/>
  <c r="CR12" i="74"/>
  <c r="CD21" i="74"/>
  <c r="CA30" i="74"/>
  <c r="CA29" i="74"/>
  <c r="CR9" i="74"/>
  <c r="CR13" i="74"/>
  <c r="CR14" i="74"/>
  <c r="CA27" i="74"/>
  <c r="CR11" i="74"/>
  <c r="CR8" i="74"/>
  <c r="CR16" i="74"/>
  <c r="CR15" i="74"/>
  <c r="CA28" i="74"/>
  <c r="CR10" i="74"/>
  <c r="BZ110" i="68"/>
  <c r="CR99" i="68" s="1"/>
  <c r="CH110" i="68"/>
  <c r="CF58" i="68"/>
  <c r="CB58" i="68"/>
  <c r="CD58" i="68" s="1"/>
  <c r="CH58" i="68" s="1"/>
  <c r="CF57" i="68"/>
  <c r="CB57" i="68"/>
  <c r="CD57" i="68" s="1"/>
  <c r="CH57" i="68" s="1"/>
  <c r="CF60" i="68"/>
  <c r="CB60" i="68"/>
  <c r="CD60" i="68" s="1"/>
  <c r="CH60" i="68" s="1"/>
  <c r="CS40" i="68"/>
  <c r="CT40" i="68"/>
  <c r="CS37" i="68"/>
  <c r="CT37" i="68"/>
  <c r="CS44" i="68"/>
  <c r="CT44" i="68"/>
  <c r="CS42" i="68"/>
  <c r="CT42" i="68"/>
  <c r="CS45" i="68"/>
  <c r="CF59" i="68"/>
  <c r="CB59" i="68"/>
  <c r="CD59" i="68" s="1"/>
  <c r="CH59" i="68" s="1"/>
  <c r="CS41" i="68"/>
  <c r="CT41" i="68"/>
  <c r="CS39" i="68"/>
  <c r="CT39" i="68"/>
  <c r="CH21" i="68"/>
  <c r="CR98" i="68"/>
  <c r="CR103" i="68"/>
  <c r="CR96" i="68"/>
  <c r="CR100" i="68"/>
  <c r="CR97" i="68"/>
  <c r="CR104" i="68"/>
  <c r="CR105" i="68"/>
  <c r="CD110" i="68"/>
  <c r="CA117" i="68"/>
  <c r="CA119" i="68"/>
  <c r="CA116" i="68"/>
  <c r="CT46" i="68"/>
  <c r="CS46" i="68"/>
  <c r="CS43" i="68"/>
  <c r="CT43" i="68"/>
  <c r="CR96" i="74"/>
  <c r="CR98" i="74"/>
  <c r="CR97" i="74"/>
  <c r="CR99" i="74"/>
  <c r="CR101" i="74"/>
  <c r="CR100" i="74"/>
  <c r="CR102" i="74"/>
  <c r="CR104" i="74"/>
  <c r="CA118" i="74"/>
  <c r="CR103" i="74"/>
  <c r="CD110" i="74"/>
  <c r="CA117" i="74"/>
  <c r="CR105" i="74"/>
  <c r="CA116" i="74"/>
  <c r="CA119" i="74"/>
  <c r="CT38" i="68" l="1"/>
  <c r="CU38" i="68" s="1"/>
  <c r="CU46" i="68"/>
  <c r="CU37" i="68"/>
  <c r="CV39" i="68"/>
  <c r="CW39" i="68" s="1"/>
  <c r="CU39" i="68"/>
  <c r="CU44" i="68"/>
  <c r="BZ21" i="68"/>
  <c r="CJ110" i="68"/>
  <c r="CK110" i="68" s="1"/>
  <c r="CC21" i="68"/>
  <c r="CR39" i="74"/>
  <c r="CD51" i="74"/>
  <c r="CR40" i="74"/>
  <c r="CA59" i="74"/>
  <c r="CJ59" i="74" s="1"/>
  <c r="CA58" i="74"/>
  <c r="CJ58" i="74" s="1"/>
  <c r="CR43" i="74"/>
  <c r="CR45" i="74"/>
  <c r="CR44" i="74"/>
  <c r="CR46" i="74"/>
  <c r="CA60" i="74"/>
  <c r="CR42" i="74"/>
  <c r="CA57" i="74"/>
  <c r="CR38" i="74"/>
  <c r="CR37" i="74"/>
  <c r="CR41" i="74"/>
  <c r="CV41" i="68"/>
  <c r="CW41" i="68" s="1"/>
  <c r="CX41" i="68" s="1"/>
  <c r="CC60" i="68"/>
  <c r="CG60" i="68" s="1"/>
  <c r="CC59" i="68"/>
  <c r="CG59" i="68" s="1"/>
  <c r="CS16" i="74"/>
  <c r="CT16" i="74"/>
  <c r="CT14" i="74"/>
  <c r="CS14" i="74"/>
  <c r="CJ60" i="74"/>
  <c r="CL60" i="74" s="1"/>
  <c r="CB30" i="74"/>
  <c r="CF30" i="74"/>
  <c r="CT10" i="74"/>
  <c r="CS10" i="74"/>
  <c r="CT8" i="74"/>
  <c r="CS8" i="74"/>
  <c r="CS13" i="74"/>
  <c r="CT13" i="74"/>
  <c r="CB28" i="74"/>
  <c r="CF28" i="74"/>
  <c r="CT11" i="74"/>
  <c r="CS11" i="74"/>
  <c r="CT9" i="74"/>
  <c r="CS9" i="74"/>
  <c r="CS12" i="74"/>
  <c r="CT12" i="74"/>
  <c r="CT15" i="74"/>
  <c r="CS15" i="74"/>
  <c r="CB27" i="74"/>
  <c r="CF27" i="74"/>
  <c r="CB29" i="74"/>
  <c r="CF29" i="74"/>
  <c r="CT7" i="74"/>
  <c r="CS7" i="74"/>
  <c r="CA118" i="68"/>
  <c r="CF118" i="68" s="1"/>
  <c r="CR101" i="68"/>
  <c r="CR102" i="68"/>
  <c r="CT102" i="68" s="1"/>
  <c r="CS105" i="68"/>
  <c r="CT105" i="68"/>
  <c r="CS98" i="68"/>
  <c r="CT98" i="68"/>
  <c r="DC43" i="68"/>
  <c r="DD43" i="68"/>
  <c r="DE43" i="68" s="1"/>
  <c r="CF116" i="68"/>
  <c r="CB116" i="68"/>
  <c r="CD116" i="68" s="1"/>
  <c r="CH116" i="68" s="1"/>
  <c r="CT97" i="68"/>
  <c r="CS97" i="68"/>
  <c r="CS103" i="68"/>
  <c r="CT103" i="68"/>
  <c r="CU41" i="68"/>
  <c r="CV45" i="68"/>
  <c r="CW45" i="68" s="1"/>
  <c r="CV42" i="68"/>
  <c r="CW42" i="68" s="1"/>
  <c r="DD44" i="68"/>
  <c r="DE44" i="68" s="1"/>
  <c r="DC44" i="68"/>
  <c r="CV37" i="68"/>
  <c r="CW37" i="68" s="1"/>
  <c r="CV40" i="68"/>
  <c r="CW40" i="68" s="1"/>
  <c r="DD37" i="68"/>
  <c r="DE37" i="68" s="1"/>
  <c r="DC37" i="68"/>
  <c r="CC58" i="68"/>
  <c r="CG58" i="68" s="1"/>
  <c r="CF119" i="68"/>
  <c r="CB119" i="68"/>
  <c r="CC119" i="68" s="1"/>
  <c r="CG119" i="68" s="1"/>
  <c r="CT100" i="68"/>
  <c r="CS100" i="68"/>
  <c r="DC45" i="68"/>
  <c r="DD45" i="68"/>
  <c r="DE45" i="68" s="1"/>
  <c r="CU42" i="68"/>
  <c r="DD42" i="68"/>
  <c r="DE42" i="68" s="1"/>
  <c r="DC42" i="68"/>
  <c r="CV51" i="68"/>
  <c r="DD40" i="68"/>
  <c r="DE40" i="68" s="1"/>
  <c r="DC40" i="68"/>
  <c r="CU43" i="68"/>
  <c r="DD46" i="68"/>
  <c r="DE46" i="68" s="1"/>
  <c r="DC46" i="68"/>
  <c r="CB118" i="68"/>
  <c r="CC118" i="68" s="1"/>
  <c r="CG118" i="68" s="1"/>
  <c r="CS101" i="68"/>
  <c r="CT101" i="68"/>
  <c r="CS102" i="68"/>
  <c r="CS99" i="68"/>
  <c r="CT99" i="68"/>
  <c r="CX39" i="68"/>
  <c r="CY39" i="68"/>
  <c r="DD41" i="68"/>
  <c r="DE41" i="68" s="1"/>
  <c r="DC41" i="68"/>
  <c r="DD38" i="68"/>
  <c r="DE38" i="68" s="1"/>
  <c r="DC38" i="68"/>
  <c r="CV43" i="68"/>
  <c r="CW43" i="68" s="1"/>
  <c r="CV46" i="68"/>
  <c r="CW46" i="68" s="1"/>
  <c r="CF117" i="68"/>
  <c r="CB117" i="68"/>
  <c r="CC117" i="68" s="1"/>
  <c r="CG117" i="68" s="1"/>
  <c r="CS104" i="68"/>
  <c r="CT104" i="68"/>
  <c r="CT96" i="68"/>
  <c r="CS96" i="68"/>
  <c r="CR12" i="68"/>
  <c r="CR16" i="68"/>
  <c r="CR13" i="68"/>
  <c r="CR9" i="68"/>
  <c r="CR7" i="68"/>
  <c r="CR10" i="68"/>
  <c r="CR15" i="68"/>
  <c r="CR14" i="68"/>
  <c r="CR11" i="68"/>
  <c r="CR8" i="68"/>
  <c r="CD21" i="68"/>
  <c r="CA27" i="68"/>
  <c r="CA29" i="68"/>
  <c r="CA28" i="68"/>
  <c r="CA30" i="68"/>
  <c r="DD39" i="68"/>
  <c r="DE39" i="68" s="1"/>
  <c r="DC39" i="68"/>
  <c r="CU45" i="68"/>
  <c r="CV44" i="68"/>
  <c r="CW44" i="68" s="1"/>
  <c r="CV38" i="68"/>
  <c r="CW38" i="68" s="1"/>
  <c r="CU40" i="68"/>
  <c r="CC57" i="68"/>
  <c r="CG57" i="68" s="1"/>
  <c r="CT105" i="74"/>
  <c r="CS105" i="74"/>
  <c r="CF118" i="74"/>
  <c r="CB118" i="74"/>
  <c r="CJ118" i="74"/>
  <c r="CS101" i="74"/>
  <c r="CT101" i="74"/>
  <c r="CS96" i="74"/>
  <c r="CT96" i="74"/>
  <c r="CF117" i="74"/>
  <c r="CB117" i="74"/>
  <c r="CJ117" i="74"/>
  <c r="CS104" i="74"/>
  <c r="CT104" i="74"/>
  <c r="CS99" i="74"/>
  <c r="CT99" i="74"/>
  <c r="CF119" i="74"/>
  <c r="CB119" i="74"/>
  <c r="CJ119" i="74"/>
  <c r="CS102" i="74"/>
  <c r="CT102" i="74"/>
  <c r="CT97" i="74"/>
  <c r="CS97" i="74"/>
  <c r="CF116" i="74"/>
  <c r="CB116" i="74"/>
  <c r="CJ116" i="74"/>
  <c r="CT103" i="74"/>
  <c r="CS103" i="74"/>
  <c r="CS100" i="74"/>
  <c r="CT100" i="74"/>
  <c r="CS98" i="74"/>
  <c r="CT98" i="74"/>
  <c r="CY41" i="68" l="1"/>
  <c r="CV15" i="74"/>
  <c r="CW15" i="74" s="1"/>
  <c r="CX15" i="74" s="1"/>
  <c r="CV10" i="74"/>
  <c r="CW10" i="74" s="1"/>
  <c r="CX10" i="74" s="1"/>
  <c r="CS44" i="74"/>
  <c r="CT44" i="74"/>
  <c r="CS45" i="74"/>
  <c r="CT45" i="74"/>
  <c r="CS41" i="74"/>
  <c r="CT41" i="74"/>
  <c r="CS37" i="74"/>
  <c r="CT37" i="74"/>
  <c r="CT43" i="74"/>
  <c r="CS43" i="74"/>
  <c r="CT38" i="74"/>
  <c r="CS38" i="74"/>
  <c r="CF58" i="74"/>
  <c r="CB58" i="74"/>
  <c r="CC58" i="74" s="1"/>
  <c r="CG58" i="74" s="1"/>
  <c r="CF57" i="74"/>
  <c r="CB57" i="74"/>
  <c r="CD57" i="74" s="1"/>
  <c r="CH57" i="74" s="1"/>
  <c r="CF59" i="74"/>
  <c r="CB59" i="74"/>
  <c r="CC59" i="74" s="1"/>
  <c r="CG59" i="74" s="1"/>
  <c r="CD59" i="74"/>
  <c r="CH59" i="74" s="1"/>
  <c r="CJ57" i="74"/>
  <c r="CL57" i="74" s="1"/>
  <c r="CS42" i="74"/>
  <c r="CT42" i="74"/>
  <c r="CS40" i="74"/>
  <c r="CT40" i="74"/>
  <c r="CF60" i="74"/>
  <c r="CB60" i="74"/>
  <c r="CD60" i="74" s="1"/>
  <c r="CH60" i="74" s="1"/>
  <c r="CC60" i="74"/>
  <c r="CG60" i="74" s="1"/>
  <c r="CS46" i="74"/>
  <c r="CT46" i="74"/>
  <c r="CS39" i="74"/>
  <c r="CT39" i="74"/>
  <c r="CK118" i="74"/>
  <c r="CK116" i="74"/>
  <c r="CK117" i="74"/>
  <c r="CK119" i="74"/>
  <c r="CN119" i="74" s="1"/>
  <c r="CV9" i="74"/>
  <c r="CW9" i="74" s="1"/>
  <c r="CX9" i="74" s="1"/>
  <c r="CV7" i="74"/>
  <c r="CW7" i="74" s="1"/>
  <c r="CX7" i="74" s="1"/>
  <c r="CV11" i="74"/>
  <c r="CW11" i="74" s="1"/>
  <c r="CX11" i="74" s="1"/>
  <c r="CV8" i="74"/>
  <c r="CW8" i="74" s="1"/>
  <c r="CX8" i="74" s="1"/>
  <c r="CV14" i="74"/>
  <c r="CW14" i="74" s="1"/>
  <c r="CX14" i="74" s="1"/>
  <c r="CU98" i="68"/>
  <c r="CL58" i="74"/>
  <c r="CU7" i="74"/>
  <c r="DC7" i="74"/>
  <c r="DD7" i="74"/>
  <c r="DE7" i="74" s="1"/>
  <c r="CV21" i="74"/>
  <c r="CU12" i="74"/>
  <c r="CV12" i="74"/>
  <c r="CW12" i="74" s="1"/>
  <c r="DD11" i="74"/>
  <c r="DE11" i="74" s="1"/>
  <c r="DC11" i="74"/>
  <c r="CU11" i="74"/>
  <c r="CU8" i="74"/>
  <c r="DC8" i="74"/>
  <c r="DD8" i="74"/>
  <c r="DE8" i="74" s="1"/>
  <c r="CU14" i="74"/>
  <c r="DD14" i="74"/>
  <c r="DE14" i="74" s="1"/>
  <c r="DC14" i="74"/>
  <c r="CC29" i="74"/>
  <c r="CG29" i="74" s="1"/>
  <c r="CD29" i="74"/>
  <c r="CH29" i="74" s="1"/>
  <c r="CK59" i="74"/>
  <c r="CN59" i="74" s="1"/>
  <c r="CC27" i="74"/>
  <c r="CG27" i="74" s="1"/>
  <c r="CD27" i="74"/>
  <c r="CH27" i="74" s="1"/>
  <c r="DD12" i="74"/>
  <c r="DE12" i="74" s="1"/>
  <c r="DC12" i="74"/>
  <c r="CD28" i="74"/>
  <c r="CH28" i="74" s="1"/>
  <c r="CC28" i="74"/>
  <c r="CG28" i="74" s="1"/>
  <c r="CD30" i="74"/>
  <c r="CH30" i="74" s="1"/>
  <c r="CC30" i="74"/>
  <c r="CG30" i="74" s="1"/>
  <c r="CU15" i="74"/>
  <c r="CY15" i="74" s="1"/>
  <c r="DD15" i="74"/>
  <c r="DE15" i="74" s="1"/>
  <c r="DC15" i="74"/>
  <c r="CU9" i="74"/>
  <c r="DD9" i="74"/>
  <c r="DE9" i="74" s="1"/>
  <c r="DC9" i="74"/>
  <c r="CV13" i="74"/>
  <c r="CW13" i="74" s="1"/>
  <c r="CU10" i="74"/>
  <c r="CY10" i="74" s="1"/>
  <c r="DD10" i="74"/>
  <c r="DE10" i="74" s="1"/>
  <c r="DC10" i="74"/>
  <c r="CV16" i="74"/>
  <c r="CW16" i="74" s="1"/>
  <c r="CL59" i="74"/>
  <c r="DC13" i="74"/>
  <c r="CU13" i="74"/>
  <c r="DD13" i="74"/>
  <c r="DE13" i="74" s="1"/>
  <c r="CU16" i="74"/>
  <c r="DD16" i="74"/>
  <c r="DE16" i="74" s="1"/>
  <c r="DC16" i="74"/>
  <c r="CV99" i="68"/>
  <c r="CW99" i="68" s="1"/>
  <c r="CU100" i="68"/>
  <c r="CU97" i="68"/>
  <c r="CU96" i="68"/>
  <c r="CU99" i="68"/>
  <c r="CV104" i="68"/>
  <c r="CW104" i="68" s="1"/>
  <c r="CC116" i="68"/>
  <c r="CG116" i="68" s="1"/>
  <c r="CV100" i="74"/>
  <c r="CW100" i="74" s="1"/>
  <c r="CX100" i="74" s="1"/>
  <c r="CU105" i="74"/>
  <c r="CV96" i="74"/>
  <c r="CW96" i="74" s="1"/>
  <c r="CD119" i="74"/>
  <c r="CH119" i="74" s="1"/>
  <c r="CC117" i="74"/>
  <c r="CG117" i="74" s="1"/>
  <c r="CC118" i="74"/>
  <c r="CG118" i="74" s="1"/>
  <c r="CD118" i="74"/>
  <c r="CH118" i="74" s="1"/>
  <c r="CV102" i="68"/>
  <c r="CW102" i="68" s="1"/>
  <c r="CX102" i="68" s="1"/>
  <c r="CD118" i="68"/>
  <c r="CH118" i="68" s="1"/>
  <c r="CV100" i="68"/>
  <c r="CW100" i="68" s="1"/>
  <c r="CY100" i="68" s="1"/>
  <c r="CV97" i="68"/>
  <c r="CW97" i="68" s="1"/>
  <c r="CX97" i="68" s="1"/>
  <c r="CD117" i="68"/>
  <c r="CH117" i="68" s="1"/>
  <c r="CD119" i="68"/>
  <c r="CH119" i="68" s="1"/>
  <c r="CV105" i="68"/>
  <c r="CW105" i="68" s="1"/>
  <c r="CU102" i="68"/>
  <c r="DD102" i="68"/>
  <c r="DE102" i="68" s="1"/>
  <c r="DC102" i="68"/>
  <c r="DC101" i="68"/>
  <c r="DD101" i="68"/>
  <c r="DE101" i="68" s="1"/>
  <c r="CX40" i="68"/>
  <c r="CY40" i="68"/>
  <c r="CY42" i="68"/>
  <c r="CX42" i="68"/>
  <c r="CV98" i="68"/>
  <c r="CW98" i="68" s="1"/>
  <c r="CX104" i="68"/>
  <c r="CS15" i="68"/>
  <c r="CT15" i="68"/>
  <c r="DD96" i="68"/>
  <c r="DE96" i="68" s="1"/>
  <c r="CV110" i="68"/>
  <c r="DC96" i="68"/>
  <c r="DD100" i="68"/>
  <c r="DE100" i="68" s="1"/>
  <c r="DC100" i="68"/>
  <c r="CX37" i="68"/>
  <c r="CY37" i="68"/>
  <c r="CW47" i="68"/>
  <c r="CX45" i="68"/>
  <c r="CY45" i="68"/>
  <c r="CV103" i="68"/>
  <c r="CW103" i="68" s="1"/>
  <c r="DD103" i="68"/>
  <c r="DE103" i="68" s="1"/>
  <c r="DC103" i="68"/>
  <c r="DD98" i="68"/>
  <c r="DE98" i="68" s="1"/>
  <c r="DC98" i="68"/>
  <c r="CX38" i="68"/>
  <c r="CY38" i="68"/>
  <c r="CJ116" i="68"/>
  <c r="CF27" i="68"/>
  <c r="CJ57" i="68"/>
  <c r="CB27" i="68"/>
  <c r="CT14" i="68"/>
  <c r="CS14" i="68"/>
  <c r="CT9" i="68"/>
  <c r="CS9" i="68"/>
  <c r="CX44" i="68"/>
  <c r="CY44" i="68"/>
  <c r="CJ60" i="68"/>
  <c r="CF30" i="68"/>
  <c r="CJ119" i="68"/>
  <c r="CB30" i="68"/>
  <c r="CC30" i="68" s="1"/>
  <c r="CG30" i="68" s="1"/>
  <c r="CT13" i="68"/>
  <c r="CS13" i="68"/>
  <c r="DD104" i="68"/>
  <c r="DE104" i="68" s="1"/>
  <c r="DC104" i="68"/>
  <c r="CX100" i="68"/>
  <c r="CX105" i="68"/>
  <c r="CF28" i="68"/>
  <c r="CJ117" i="68"/>
  <c r="CJ58" i="68"/>
  <c r="CB28" i="68"/>
  <c r="CS8" i="68"/>
  <c r="CT8" i="68"/>
  <c r="CT10" i="68"/>
  <c r="CS10" i="68"/>
  <c r="CT16" i="68"/>
  <c r="CS16" i="68"/>
  <c r="CV96" i="68"/>
  <c r="CW96" i="68" s="1"/>
  <c r="CX46" i="68"/>
  <c r="CX99" i="68"/>
  <c r="CY99" i="68"/>
  <c r="CU101" i="68"/>
  <c r="CJ59" i="68"/>
  <c r="CJ118" i="68"/>
  <c r="CF29" i="68"/>
  <c r="CB29" i="68"/>
  <c r="CC29" i="68" s="1"/>
  <c r="CG29" i="68" s="1"/>
  <c r="CS11" i="68"/>
  <c r="CT11" i="68"/>
  <c r="CS7" i="68"/>
  <c r="CT7" i="68"/>
  <c r="CS12" i="68"/>
  <c r="CT12" i="68"/>
  <c r="CU104" i="68"/>
  <c r="CY104" i="68" s="1"/>
  <c r="CY43" i="68"/>
  <c r="CX43" i="68"/>
  <c r="DC99" i="68"/>
  <c r="DD99" i="68"/>
  <c r="DE99" i="68" s="1"/>
  <c r="CV101" i="68"/>
  <c r="CW101" i="68" s="1"/>
  <c r="DC47" i="68"/>
  <c r="CY46" i="68"/>
  <c r="CU103" i="68"/>
  <c r="DD97" i="68"/>
  <c r="DE97" i="68" s="1"/>
  <c r="DC97" i="68"/>
  <c r="CU105" i="68"/>
  <c r="CY105" i="68" s="1"/>
  <c r="DD105" i="68"/>
  <c r="DE105" i="68" s="1"/>
  <c r="DC105" i="68"/>
  <c r="CV102" i="74"/>
  <c r="CW102" i="74" s="1"/>
  <c r="CV105" i="74"/>
  <c r="CW105" i="74" s="1"/>
  <c r="CY105" i="74" s="1"/>
  <c r="CU103" i="74"/>
  <c r="CV97" i="74"/>
  <c r="CW97" i="74" s="1"/>
  <c r="CX97" i="74" s="1"/>
  <c r="CU104" i="74"/>
  <c r="DD98" i="74"/>
  <c r="DE98" i="74" s="1"/>
  <c r="DC98" i="74"/>
  <c r="CL119" i="74"/>
  <c r="CU98" i="74"/>
  <c r="CD116" i="74"/>
  <c r="CH116" i="74" s="1"/>
  <c r="CU97" i="74"/>
  <c r="CV104" i="74"/>
  <c r="CW104" i="74" s="1"/>
  <c r="CU96" i="74"/>
  <c r="CM118" i="74"/>
  <c r="CN118" i="74"/>
  <c r="CL118" i="74"/>
  <c r="CV98" i="74"/>
  <c r="CW98" i="74" s="1"/>
  <c r="DC100" i="74"/>
  <c r="DD100" i="74"/>
  <c r="DE100" i="74" s="1"/>
  <c r="CL116" i="74"/>
  <c r="CM116" i="74"/>
  <c r="CN116" i="74"/>
  <c r="CC116" i="74"/>
  <c r="CG116" i="74" s="1"/>
  <c r="DC97" i="74"/>
  <c r="DD97" i="74"/>
  <c r="DE97" i="74" s="1"/>
  <c r="DD102" i="74"/>
  <c r="DE102" i="74" s="1"/>
  <c r="DC102" i="74"/>
  <c r="CC119" i="74"/>
  <c r="CG119" i="74" s="1"/>
  <c r="CV99" i="74"/>
  <c r="CW99" i="74" s="1"/>
  <c r="CD117" i="74"/>
  <c r="CH117" i="74" s="1"/>
  <c r="CV101" i="74"/>
  <c r="CW101" i="74" s="1"/>
  <c r="DC101" i="74"/>
  <c r="DD101" i="74"/>
  <c r="DE101" i="74" s="1"/>
  <c r="DD105" i="74"/>
  <c r="DE105" i="74" s="1"/>
  <c r="DC105" i="74"/>
  <c r="DC99" i="74"/>
  <c r="DD99" i="74"/>
  <c r="DE99" i="74" s="1"/>
  <c r="DD104" i="74"/>
  <c r="DE104" i="74" s="1"/>
  <c r="DC104" i="74"/>
  <c r="CX96" i="74"/>
  <c r="CY96" i="74"/>
  <c r="CU100" i="74"/>
  <c r="CV103" i="74"/>
  <c r="CW103" i="74" s="1"/>
  <c r="CW106" i="74" s="1"/>
  <c r="CU102" i="74"/>
  <c r="CY102" i="74" s="1"/>
  <c r="CU99" i="74"/>
  <c r="CN117" i="74"/>
  <c r="CL117" i="74"/>
  <c r="CM117" i="74"/>
  <c r="DD96" i="74"/>
  <c r="DE96" i="74" s="1"/>
  <c r="DC96" i="74"/>
  <c r="CV110" i="74"/>
  <c r="CU101" i="74"/>
  <c r="CX105" i="74"/>
  <c r="DC103" i="74"/>
  <c r="DD103" i="74"/>
  <c r="DE103" i="74" s="1"/>
  <c r="CX102" i="74"/>
  <c r="CU13" i="68" l="1"/>
  <c r="CV7" i="68"/>
  <c r="CW7" i="68" s="1"/>
  <c r="CU11" i="68"/>
  <c r="CU16" i="68"/>
  <c r="CU9" i="68"/>
  <c r="CM119" i="74"/>
  <c r="CY11" i="74"/>
  <c r="CY8" i="74"/>
  <c r="CK58" i="74"/>
  <c r="CM58" i="74" s="1"/>
  <c r="CV44" i="74"/>
  <c r="CW44" i="74" s="1"/>
  <c r="CU37" i="74"/>
  <c r="CK57" i="74"/>
  <c r="CM57" i="74" s="1"/>
  <c r="CV39" i="74"/>
  <c r="CW39" i="74" s="1"/>
  <c r="CX39" i="74" s="1"/>
  <c r="CC57" i="74"/>
  <c r="CG57" i="74" s="1"/>
  <c r="CU39" i="74"/>
  <c r="CV38" i="74"/>
  <c r="CW38" i="74" s="1"/>
  <c r="CX38" i="74" s="1"/>
  <c r="CK60" i="74"/>
  <c r="CM60" i="74" s="1"/>
  <c r="CU45" i="74"/>
  <c r="CV43" i="74"/>
  <c r="CW43" i="74" s="1"/>
  <c r="CU44" i="74"/>
  <c r="CV46" i="74"/>
  <c r="CW46" i="74" s="1"/>
  <c r="CX46" i="74" s="1"/>
  <c r="CU42" i="74"/>
  <c r="CD58" i="74"/>
  <c r="CH58" i="74" s="1"/>
  <c r="CV37" i="74"/>
  <c r="CW37" i="74" s="1"/>
  <c r="DD39" i="74"/>
  <c r="DE39" i="74" s="1"/>
  <c r="DC39" i="74"/>
  <c r="CV40" i="74"/>
  <c r="CW40" i="74" s="1"/>
  <c r="CV41" i="74"/>
  <c r="CW41" i="74" s="1"/>
  <c r="CU46" i="74"/>
  <c r="DD40" i="74"/>
  <c r="DE40" i="74" s="1"/>
  <c r="DC40" i="74"/>
  <c r="CU43" i="74"/>
  <c r="DC41" i="74"/>
  <c r="DD41" i="74"/>
  <c r="DE41" i="74" s="1"/>
  <c r="DC43" i="74"/>
  <c r="DD43" i="74"/>
  <c r="DE43" i="74" s="1"/>
  <c r="DD46" i="74"/>
  <c r="DE46" i="74" s="1"/>
  <c r="DC46" i="74"/>
  <c r="CV42" i="74"/>
  <c r="CW42" i="74" s="1"/>
  <c r="CV45" i="74"/>
  <c r="CW45" i="74" s="1"/>
  <c r="DC42" i="74"/>
  <c r="DD42" i="74"/>
  <c r="DE42" i="74" s="1"/>
  <c r="DC45" i="74"/>
  <c r="DD45" i="74"/>
  <c r="DE45" i="74" s="1"/>
  <c r="DC37" i="74"/>
  <c r="DD37" i="74"/>
  <c r="DE37" i="74" s="1"/>
  <c r="CV51" i="74"/>
  <c r="CX44" i="74"/>
  <c r="CU40" i="74"/>
  <c r="CU38" i="74"/>
  <c r="DC38" i="74"/>
  <c r="DD38" i="74"/>
  <c r="DE38" i="74" s="1"/>
  <c r="CU41" i="74"/>
  <c r="DD44" i="74"/>
  <c r="DE44" i="74" s="1"/>
  <c r="DC44" i="74"/>
  <c r="CY7" i="74"/>
  <c r="CM59" i="74"/>
  <c r="CY9" i="74"/>
  <c r="CY14" i="74"/>
  <c r="CV9" i="68"/>
  <c r="CW9" i="68" s="1"/>
  <c r="CD29" i="68"/>
  <c r="CH29" i="68" s="1"/>
  <c r="CV10" i="68"/>
  <c r="CW10" i="68" s="1"/>
  <c r="CX10" i="68" s="1"/>
  <c r="CV14" i="68"/>
  <c r="CW14" i="68" s="1"/>
  <c r="CX14" i="68" s="1"/>
  <c r="CU12" i="68"/>
  <c r="CV13" i="68"/>
  <c r="CW13" i="68" s="1"/>
  <c r="CY13" i="68" s="1"/>
  <c r="CX16" i="74"/>
  <c r="CY16" i="74"/>
  <c r="CX13" i="74"/>
  <c r="CY13" i="74"/>
  <c r="CW17" i="74"/>
  <c r="CX12" i="74"/>
  <c r="CY12" i="74"/>
  <c r="DC17" i="74"/>
  <c r="CY102" i="68"/>
  <c r="CY97" i="68"/>
  <c r="CY97" i="74"/>
  <c r="DC106" i="74"/>
  <c r="CX110" i="74" s="1"/>
  <c r="CY96" i="68"/>
  <c r="CX96" i="68"/>
  <c r="DD10" i="68"/>
  <c r="DE10" i="68" s="1"/>
  <c r="DC10" i="68"/>
  <c r="CV8" i="68"/>
  <c r="CW8" i="68" s="1"/>
  <c r="CL58" i="68"/>
  <c r="DD14" i="68"/>
  <c r="DE14" i="68" s="1"/>
  <c r="DC14" i="68"/>
  <c r="CL116" i="68"/>
  <c r="CY98" i="68"/>
  <c r="CX98" i="68"/>
  <c r="CW51" i="68"/>
  <c r="CX51" i="68"/>
  <c r="CX101" i="68"/>
  <c r="CY101" i="68"/>
  <c r="CU7" i="68"/>
  <c r="CY7" i="68" s="1"/>
  <c r="CV11" i="68"/>
  <c r="CW11" i="68" s="1"/>
  <c r="CU10" i="68"/>
  <c r="DD8" i="68"/>
  <c r="DE8" i="68" s="1"/>
  <c r="DC8" i="68"/>
  <c r="CL117" i="68"/>
  <c r="CD30" i="68"/>
  <c r="CH30" i="68" s="1"/>
  <c r="CK60" i="68"/>
  <c r="CN60" i="68" s="1"/>
  <c r="CK119" i="68"/>
  <c r="CN119" i="68" s="1"/>
  <c r="CL60" i="68"/>
  <c r="DD9" i="68"/>
  <c r="DE9" i="68" s="1"/>
  <c r="DC9" i="68"/>
  <c r="CL57" i="68"/>
  <c r="CW106" i="68"/>
  <c r="CV15" i="68"/>
  <c r="CW15" i="68" s="1"/>
  <c r="CX47" i="68"/>
  <c r="CQ48" i="68" s="1"/>
  <c r="CY47" i="68"/>
  <c r="CU48" i="68" s="1"/>
  <c r="CX7" i="68"/>
  <c r="DC11" i="68"/>
  <c r="DD11" i="68"/>
  <c r="DE11" i="68" s="1"/>
  <c r="CL118" i="68"/>
  <c r="CX9" i="68"/>
  <c r="CK116" i="68"/>
  <c r="CM116" i="68" s="1"/>
  <c r="CK57" i="68"/>
  <c r="CN57" i="68" s="1"/>
  <c r="CC27" i="68"/>
  <c r="CG27" i="68" s="1"/>
  <c r="CX103" i="68"/>
  <c r="CY103" i="68"/>
  <c r="DC106" i="68"/>
  <c r="CU15" i="68"/>
  <c r="DD15" i="68"/>
  <c r="DE15" i="68" s="1"/>
  <c r="DC15" i="68"/>
  <c r="DD12" i="68"/>
  <c r="DE12" i="68" s="1"/>
  <c r="DC12" i="68"/>
  <c r="DD16" i="68"/>
  <c r="DE16" i="68" s="1"/>
  <c r="DC16" i="68"/>
  <c r="CC28" i="68"/>
  <c r="CG28" i="68" s="1"/>
  <c r="CK58" i="68"/>
  <c r="CN58" i="68" s="1"/>
  <c r="CK117" i="68"/>
  <c r="CM117" i="68" s="1"/>
  <c r="CV12" i="68"/>
  <c r="CW12" i="68" s="1"/>
  <c r="DD7" i="68"/>
  <c r="DE7" i="68" s="1"/>
  <c r="CV21" i="68"/>
  <c r="DC7" i="68"/>
  <c r="CK118" i="68"/>
  <c r="CM118" i="68" s="1"/>
  <c r="CK59" i="68"/>
  <c r="CN59" i="68" s="1"/>
  <c r="CL59" i="68"/>
  <c r="CV16" i="68"/>
  <c r="CW16" i="68" s="1"/>
  <c r="CU8" i="68"/>
  <c r="CY8" i="68" s="1"/>
  <c r="CD28" i="68"/>
  <c r="CH28" i="68" s="1"/>
  <c r="DD13" i="68"/>
  <c r="DE13" i="68" s="1"/>
  <c r="DC13" i="68"/>
  <c r="CL119" i="68"/>
  <c r="CU14" i="68"/>
  <c r="CD27" i="68"/>
  <c r="CH27" i="68" s="1"/>
  <c r="CY99" i="74"/>
  <c r="CX99" i="74"/>
  <c r="CX98" i="74"/>
  <c r="CY98" i="74"/>
  <c r="CY100" i="74"/>
  <c r="CX104" i="74"/>
  <c r="CY104" i="74"/>
  <c r="CY103" i="74"/>
  <c r="CX103" i="74"/>
  <c r="CY101" i="74"/>
  <c r="CX101" i="74"/>
  <c r="CY9" i="68" l="1"/>
  <c r="CY10" i="68"/>
  <c r="CM60" i="68"/>
  <c r="CY44" i="74"/>
  <c r="CY37" i="74"/>
  <c r="CN58" i="74"/>
  <c r="CN57" i="74"/>
  <c r="CX37" i="74"/>
  <c r="CY39" i="74"/>
  <c r="CN60" i="74"/>
  <c r="CY43" i="74"/>
  <c r="CX43" i="74"/>
  <c r="CY38" i="74"/>
  <c r="CY45" i="74"/>
  <c r="CX45" i="74"/>
  <c r="CW47" i="74"/>
  <c r="CY41" i="74"/>
  <c r="CX41" i="74"/>
  <c r="CY46" i="74"/>
  <c r="CY42" i="74"/>
  <c r="CX42" i="74"/>
  <c r="CX40" i="74"/>
  <c r="CY40" i="74"/>
  <c r="DC47" i="74"/>
  <c r="CY17" i="74"/>
  <c r="CU18" i="74" s="1"/>
  <c r="CX17" i="74"/>
  <c r="CQ18" i="74" s="1"/>
  <c r="CZ9" i="74" s="1"/>
  <c r="CM57" i="68"/>
  <c r="CX13" i="68"/>
  <c r="CX21" i="74"/>
  <c r="CW21" i="74"/>
  <c r="CM119" i="68"/>
  <c r="CW110" i="74"/>
  <c r="CY106" i="74"/>
  <c r="CU107" i="74" s="1"/>
  <c r="DH106" i="74" s="1"/>
  <c r="CN117" i="68"/>
  <c r="CY106" i="68"/>
  <c r="CU107" i="68" s="1"/>
  <c r="DH106" i="68" s="1"/>
  <c r="CX11" i="68"/>
  <c r="CY11" i="68"/>
  <c r="CX106" i="68"/>
  <c r="CQ107" i="68" s="1"/>
  <c r="CX12" i="68"/>
  <c r="CY12" i="68"/>
  <c r="CN116" i="68"/>
  <c r="CM58" i="68"/>
  <c r="CY16" i="68"/>
  <c r="CX16" i="68"/>
  <c r="CX110" i="68"/>
  <c r="CW110" i="68"/>
  <c r="CZ39" i="68"/>
  <c r="DB39" i="68"/>
  <c r="CZ41" i="68"/>
  <c r="DB41" i="68"/>
  <c r="DB45" i="68"/>
  <c r="CZ38" i="68"/>
  <c r="DB42" i="68"/>
  <c r="CZ37" i="68"/>
  <c r="DB38" i="68"/>
  <c r="CZ46" i="68"/>
  <c r="CZ43" i="68"/>
  <c r="CZ45" i="68"/>
  <c r="CZ44" i="68"/>
  <c r="DB46" i="68"/>
  <c r="DB43" i="68"/>
  <c r="CZ40" i="68"/>
  <c r="CZ42" i="68"/>
  <c r="DB37" i="68"/>
  <c r="DB44" i="68"/>
  <c r="CM59" i="68"/>
  <c r="CN118" i="68"/>
  <c r="CY15" i="68"/>
  <c r="CX15" i="68"/>
  <c r="CY14" i="68"/>
  <c r="CX8" i="68"/>
  <c r="DC17" i="68"/>
  <c r="DB40" i="68"/>
  <c r="DH47" i="68"/>
  <c r="DA39" i="68"/>
  <c r="DA40" i="68"/>
  <c r="DA42" i="68"/>
  <c r="DA44" i="68"/>
  <c r="DA41" i="68"/>
  <c r="DA37" i="68"/>
  <c r="DA38" i="68"/>
  <c r="DA43" i="68"/>
  <c r="DA45" i="68"/>
  <c r="DA46" i="68"/>
  <c r="CW17" i="68"/>
  <c r="CX106" i="74"/>
  <c r="CQ107" i="74" s="1"/>
  <c r="CZ96" i="74" s="1"/>
  <c r="DA103" i="74"/>
  <c r="DB100" i="74"/>
  <c r="CX17" i="68" l="1"/>
  <c r="CY47" i="74"/>
  <c r="CU48" i="74" s="1"/>
  <c r="DA44" i="74" s="1"/>
  <c r="DA46" i="74"/>
  <c r="DA43" i="74"/>
  <c r="DA42" i="74"/>
  <c r="DA38" i="74"/>
  <c r="DA45" i="74"/>
  <c r="DA40" i="74"/>
  <c r="CX51" i="74"/>
  <c r="CW51" i="74"/>
  <c r="CX47" i="74"/>
  <c r="CQ48" i="74" s="1"/>
  <c r="CZ14" i="74"/>
  <c r="DB16" i="74"/>
  <c r="CZ10" i="74"/>
  <c r="DB14" i="74"/>
  <c r="CZ11" i="74"/>
  <c r="DB12" i="74"/>
  <c r="CZ8" i="74"/>
  <c r="CZ7" i="74"/>
  <c r="DB9" i="74"/>
  <c r="CZ12" i="74"/>
  <c r="DB10" i="74"/>
  <c r="CZ13" i="74"/>
  <c r="CZ16" i="74"/>
  <c r="DB8" i="74"/>
  <c r="DB13" i="74"/>
  <c r="DB11" i="74"/>
  <c r="DB15" i="74"/>
  <c r="CY17" i="68"/>
  <c r="CU18" i="68" s="1"/>
  <c r="DA8" i="68" s="1"/>
  <c r="DB7" i="74"/>
  <c r="DA7" i="74"/>
  <c r="DA16" i="74"/>
  <c r="DA11" i="74"/>
  <c r="DA8" i="74"/>
  <c r="DA12" i="74"/>
  <c r="DA15" i="74"/>
  <c r="DA10" i="74"/>
  <c r="DA13" i="74"/>
  <c r="DA14" i="74"/>
  <c r="DA9" i="74"/>
  <c r="CQ18" i="68"/>
  <c r="CZ7" i="68" s="1"/>
  <c r="DA100" i="68"/>
  <c r="DB47" i="68"/>
  <c r="CZ15" i="74"/>
  <c r="DB97" i="74"/>
  <c r="DB96" i="74"/>
  <c r="DB103" i="74"/>
  <c r="DB99" i="74"/>
  <c r="DB104" i="74"/>
  <c r="DA99" i="74"/>
  <c r="DA100" i="74"/>
  <c r="DB101" i="74"/>
  <c r="DA104" i="68"/>
  <c r="DA98" i="68"/>
  <c r="DB102" i="74"/>
  <c r="DB98" i="74"/>
  <c r="DA96" i="74"/>
  <c r="DA98" i="74"/>
  <c r="DA97" i="74"/>
  <c r="DA101" i="74"/>
  <c r="DA102" i="74"/>
  <c r="DB103" i="68"/>
  <c r="DA102" i="68"/>
  <c r="DB98" i="68"/>
  <c r="DA96" i="68"/>
  <c r="DB96" i="68"/>
  <c r="DB102" i="68"/>
  <c r="DA97" i="68"/>
  <c r="DB105" i="68"/>
  <c r="DA103" i="68"/>
  <c r="DA105" i="68"/>
  <c r="DB100" i="68"/>
  <c r="DB99" i="68"/>
  <c r="DA101" i="68"/>
  <c r="DB104" i="68"/>
  <c r="DB101" i="68"/>
  <c r="DA99" i="68"/>
  <c r="DB97" i="68"/>
  <c r="DA105" i="74"/>
  <c r="DA104" i="74"/>
  <c r="DB105" i="74"/>
  <c r="CZ104" i="74"/>
  <c r="CZ101" i="74"/>
  <c r="CZ102" i="74"/>
  <c r="CZ103" i="74"/>
  <c r="CZ105" i="74"/>
  <c r="CZ100" i="74"/>
  <c r="CZ98" i="74"/>
  <c r="CZ97" i="74"/>
  <c r="CZ99" i="74"/>
  <c r="CZ10" i="68"/>
  <c r="CZ9" i="68"/>
  <c r="CZ14" i="68"/>
  <c r="CZ13" i="68"/>
  <c r="CZ12" i="68"/>
  <c r="CZ16" i="68"/>
  <c r="CZ15" i="68"/>
  <c r="CZ8" i="68"/>
  <c r="CZ11" i="68"/>
  <c r="CW21" i="68"/>
  <c r="CX21" i="68"/>
  <c r="CZ105" i="68"/>
  <c r="CZ97" i="68"/>
  <c r="CZ104" i="68"/>
  <c r="CZ102" i="68"/>
  <c r="CZ99" i="68"/>
  <c r="CZ100" i="68"/>
  <c r="CZ101" i="68"/>
  <c r="CZ96" i="68"/>
  <c r="CZ98" i="68"/>
  <c r="CZ103" i="68"/>
  <c r="DA47" i="68"/>
  <c r="CZ47" i="68"/>
  <c r="CR51" i="68" s="1"/>
  <c r="CP51" i="68" l="1"/>
  <c r="DB13" i="68"/>
  <c r="DA11" i="68"/>
  <c r="DA14" i="68"/>
  <c r="DA7" i="68"/>
  <c r="DB11" i="68"/>
  <c r="DA16" i="68"/>
  <c r="DB15" i="68"/>
  <c r="DB12" i="68"/>
  <c r="DB14" i="68"/>
  <c r="DB7" i="68"/>
  <c r="DB8" i="68"/>
  <c r="DB9" i="68"/>
  <c r="DA10" i="68"/>
  <c r="DB16" i="68"/>
  <c r="DB10" i="68"/>
  <c r="DA9" i="68"/>
  <c r="DA15" i="68"/>
  <c r="DA13" i="68"/>
  <c r="DA12" i="68"/>
  <c r="DA39" i="74"/>
  <c r="DA37" i="74"/>
  <c r="DH47" i="74"/>
  <c r="DA41" i="74"/>
  <c r="CZ39" i="74"/>
  <c r="CZ46" i="74"/>
  <c r="DB37" i="74"/>
  <c r="CZ38" i="74"/>
  <c r="CZ44" i="74"/>
  <c r="DB44" i="74"/>
  <c r="CZ43" i="74"/>
  <c r="CZ37" i="74"/>
  <c r="DB43" i="74"/>
  <c r="DB38" i="74"/>
  <c r="DB39" i="74"/>
  <c r="DB46" i="74"/>
  <c r="CZ42" i="74"/>
  <c r="CZ41" i="74"/>
  <c r="CZ45" i="74"/>
  <c r="DB41" i="74"/>
  <c r="DB42" i="74"/>
  <c r="DB40" i="74"/>
  <c r="DB45" i="74"/>
  <c r="CZ40" i="74"/>
  <c r="CZ17" i="74"/>
  <c r="CR21" i="74" s="1"/>
  <c r="DB17" i="74"/>
  <c r="DA17" i="74"/>
  <c r="DB106" i="74"/>
  <c r="CS21" i="74"/>
  <c r="DB106" i="68"/>
  <c r="DA106" i="68"/>
  <c r="DA106" i="74"/>
  <c r="CZ106" i="74"/>
  <c r="CR110" i="74" s="1"/>
  <c r="CS110" i="74" s="1"/>
  <c r="CZ106" i="68"/>
  <c r="CR110" i="68" s="1"/>
  <c r="CS110" i="68" s="1"/>
  <c r="CZ17" i="68"/>
  <c r="CR21" i="68" s="1"/>
  <c r="CS21" i="68" s="1"/>
  <c r="CT51" i="68"/>
  <c r="CQ51" i="68"/>
  <c r="CS51" i="68"/>
  <c r="CY51" i="68"/>
  <c r="DB17" i="68" l="1"/>
  <c r="DA17" i="68"/>
  <c r="DA47" i="74"/>
  <c r="DB47" i="74"/>
  <c r="CZ47" i="74"/>
  <c r="CR51" i="74" s="1"/>
  <c r="CS51" i="74" s="1"/>
  <c r="CP21" i="74"/>
  <c r="CQ21" i="74" s="1"/>
  <c r="CP110" i="74"/>
  <c r="CT110" i="74" s="1"/>
  <c r="CP110" i="68"/>
  <c r="CT110" i="68" s="1"/>
  <c r="DI43" i="68"/>
  <c r="DI40" i="68"/>
  <c r="DI44" i="68"/>
  <c r="DI46" i="68"/>
  <c r="DI37" i="68"/>
  <c r="DI39" i="68"/>
  <c r="DI45" i="68"/>
  <c r="DI41" i="68"/>
  <c r="DI42" i="68"/>
  <c r="DI38" i="68"/>
  <c r="CR57" i="68"/>
  <c r="CU51" i="68"/>
  <c r="CR58" i="68"/>
  <c r="CR60" i="68"/>
  <c r="CR59" i="68"/>
  <c r="CP21" i="68"/>
  <c r="CT21" i="74" l="1"/>
  <c r="DI11" i="74"/>
  <c r="DK11" i="74" s="1"/>
  <c r="DI14" i="74"/>
  <c r="DJ14" i="74" s="1"/>
  <c r="DI16" i="74"/>
  <c r="DK16" i="74" s="1"/>
  <c r="CR30" i="74"/>
  <c r="CS30" i="74" s="1"/>
  <c r="CT30" i="74" s="1"/>
  <c r="CX30" i="74" s="1"/>
  <c r="DI12" i="74"/>
  <c r="DJ12" i="74" s="1"/>
  <c r="CR28" i="74"/>
  <c r="CR27" i="74"/>
  <c r="DI8" i="74"/>
  <c r="DJ8" i="74" s="1"/>
  <c r="DI9" i="74"/>
  <c r="DJ9" i="74" s="1"/>
  <c r="CP51" i="74"/>
  <c r="DA51" i="74" s="1"/>
  <c r="DB51" i="74" s="1"/>
  <c r="DI7" i="74"/>
  <c r="DK7" i="74" s="1"/>
  <c r="DI13" i="74"/>
  <c r="DJ13" i="74" s="1"/>
  <c r="CU21" i="74"/>
  <c r="CR29" i="74"/>
  <c r="CS29" i="74" s="1"/>
  <c r="CU29" i="74" s="1"/>
  <c r="CY29" i="74" s="1"/>
  <c r="DI15" i="74"/>
  <c r="DJ15" i="74" s="1"/>
  <c r="DI10" i="74"/>
  <c r="DJ10" i="74" s="1"/>
  <c r="CY21" i="74"/>
  <c r="CY110" i="74"/>
  <c r="DA110" i="74"/>
  <c r="DB110" i="74" s="1"/>
  <c r="DK14" i="74"/>
  <c r="DK9" i="74"/>
  <c r="CY110" i="68"/>
  <c r="CQ110" i="74"/>
  <c r="DI97" i="74" s="1"/>
  <c r="CQ110" i="68"/>
  <c r="DI103" i="68" s="1"/>
  <c r="DI102" i="68"/>
  <c r="DJ41" i="68"/>
  <c r="DK41" i="68"/>
  <c r="DK46" i="68"/>
  <c r="DJ46" i="68"/>
  <c r="CW59" i="68"/>
  <c r="CS59" i="68"/>
  <c r="CT59" i="68" s="1"/>
  <c r="CX59" i="68" s="1"/>
  <c r="CW57" i="68"/>
  <c r="CS57" i="68"/>
  <c r="CU57" i="68" s="1"/>
  <c r="CY57" i="68" s="1"/>
  <c r="DJ45" i="68"/>
  <c r="DK45" i="68"/>
  <c r="DK44" i="68"/>
  <c r="DJ44" i="68"/>
  <c r="CY21" i="68"/>
  <c r="DA110" i="68"/>
  <c r="DB110" i="68" s="1"/>
  <c r="DA51" i="68"/>
  <c r="DB51" i="68" s="1"/>
  <c r="CT21" i="68"/>
  <c r="CQ21" i="68"/>
  <c r="CW60" i="68"/>
  <c r="CS60" i="68"/>
  <c r="CU60" i="68" s="1"/>
  <c r="CY60" i="68" s="1"/>
  <c r="DJ38" i="68"/>
  <c r="DL38" i="68" s="1"/>
  <c r="DK38" i="68"/>
  <c r="DJ39" i="68"/>
  <c r="DK39" i="68"/>
  <c r="DJ40" i="68"/>
  <c r="DK40" i="68"/>
  <c r="CW58" i="68"/>
  <c r="CS58" i="68"/>
  <c r="CU58" i="68" s="1"/>
  <c r="CY58" i="68" s="1"/>
  <c r="DJ42" i="68"/>
  <c r="DK42" i="68"/>
  <c r="DK37" i="68"/>
  <c r="DJ37" i="68"/>
  <c r="DK43" i="68"/>
  <c r="DJ43" i="68"/>
  <c r="DI101" i="74"/>
  <c r="DL40" i="68" l="1"/>
  <c r="DL44" i="68"/>
  <c r="DJ11" i="74"/>
  <c r="DJ16" i="74"/>
  <c r="DL16" i="74" s="1"/>
  <c r="CW29" i="74"/>
  <c r="DK8" i="74"/>
  <c r="DL8" i="74" s="1"/>
  <c r="CS27" i="74"/>
  <c r="CT27" i="74" s="1"/>
  <c r="CX27" i="74" s="1"/>
  <c r="CW27" i="74"/>
  <c r="CW30" i="74"/>
  <c r="DK13" i="74"/>
  <c r="DM13" i="74" s="1"/>
  <c r="DN13" i="74" s="1"/>
  <c r="DO13" i="74" s="1"/>
  <c r="DK12" i="74"/>
  <c r="DM12" i="74" s="1"/>
  <c r="DN12" i="74" s="1"/>
  <c r="DO12" i="74" s="1"/>
  <c r="DK10" i="74"/>
  <c r="DM10" i="74" s="1"/>
  <c r="DN10" i="74" s="1"/>
  <c r="DO10" i="74" s="1"/>
  <c r="CW28" i="74"/>
  <c r="CS28" i="74"/>
  <c r="CY51" i="74"/>
  <c r="CT51" i="74"/>
  <c r="CQ51" i="74"/>
  <c r="DJ7" i="74"/>
  <c r="DL7" i="74" s="1"/>
  <c r="DK15" i="74"/>
  <c r="DL15" i="74" s="1"/>
  <c r="DM11" i="74"/>
  <c r="DN11" i="74" s="1"/>
  <c r="DO11" i="74" s="1"/>
  <c r="DM14" i="74"/>
  <c r="DN14" i="74" s="1"/>
  <c r="DO14" i="74" s="1"/>
  <c r="DM40" i="68"/>
  <c r="DN40" i="68" s="1"/>
  <c r="DP40" i="68" s="1"/>
  <c r="DM39" i="68"/>
  <c r="DN39" i="68" s="1"/>
  <c r="DO39" i="68" s="1"/>
  <c r="DL45" i="68"/>
  <c r="DL41" i="68"/>
  <c r="DM9" i="74"/>
  <c r="DN9" i="74" s="1"/>
  <c r="DO9" i="74" s="1"/>
  <c r="DL42" i="68"/>
  <c r="CR116" i="74"/>
  <c r="CW116" i="74" s="1"/>
  <c r="DI102" i="74"/>
  <c r="DJ102" i="74" s="1"/>
  <c r="DT8" i="74"/>
  <c r="DU8" i="74"/>
  <c r="DV8" i="74" s="1"/>
  <c r="CT29" i="74"/>
  <c r="CX29" i="74" s="1"/>
  <c r="DT13" i="74"/>
  <c r="DU13" i="74"/>
  <c r="DV13" i="74" s="1"/>
  <c r="DL9" i="74"/>
  <c r="DT9" i="74"/>
  <c r="DU9" i="74"/>
  <c r="DV9" i="74" s="1"/>
  <c r="DT15" i="74"/>
  <c r="DU15" i="74"/>
  <c r="DV15" i="74" s="1"/>
  <c r="DM16" i="74"/>
  <c r="DN16" i="74" s="1"/>
  <c r="CU30" i="74"/>
  <c r="CY30" i="74" s="1"/>
  <c r="CU27" i="74"/>
  <c r="CY27" i="74" s="1"/>
  <c r="DU12" i="74"/>
  <c r="DV12" i="74" s="1"/>
  <c r="DT12" i="74"/>
  <c r="DL11" i="74"/>
  <c r="DT11" i="74"/>
  <c r="DU11" i="74"/>
  <c r="DV11" i="74" s="1"/>
  <c r="DT10" i="74"/>
  <c r="DU10" i="74"/>
  <c r="DV10" i="74" s="1"/>
  <c r="DU14" i="74"/>
  <c r="DV14" i="74" s="1"/>
  <c r="DT14" i="74"/>
  <c r="DL14" i="74"/>
  <c r="DU16" i="74"/>
  <c r="DV16" i="74" s="1"/>
  <c r="CR118" i="68"/>
  <c r="DI105" i="68"/>
  <c r="DI99" i="68"/>
  <c r="DJ99" i="68" s="1"/>
  <c r="DI105" i="74"/>
  <c r="DK105" i="74" s="1"/>
  <c r="CU110" i="74"/>
  <c r="DI100" i="74"/>
  <c r="DK100" i="74" s="1"/>
  <c r="DI99" i="74"/>
  <c r="DJ99" i="74" s="1"/>
  <c r="CR117" i="74"/>
  <c r="CS117" i="74" s="1"/>
  <c r="DB117" i="74" s="1"/>
  <c r="CR118" i="74"/>
  <c r="DA118" i="74" s="1"/>
  <c r="DI96" i="74"/>
  <c r="DJ96" i="74" s="1"/>
  <c r="DI98" i="74"/>
  <c r="DJ98" i="74" s="1"/>
  <c r="DI104" i="74"/>
  <c r="DK104" i="74" s="1"/>
  <c r="CR119" i="74"/>
  <c r="CS119" i="74" s="1"/>
  <c r="DB119" i="74" s="1"/>
  <c r="DI103" i="74"/>
  <c r="DJ103" i="74" s="1"/>
  <c r="CR119" i="68"/>
  <c r="CW119" i="68" s="1"/>
  <c r="DI96" i="68"/>
  <c r="DK96" i="68" s="1"/>
  <c r="DI104" i="68"/>
  <c r="DJ104" i="68" s="1"/>
  <c r="CR117" i="68"/>
  <c r="CU110" i="68"/>
  <c r="DI98" i="68"/>
  <c r="DJ98" i="68" s="1"/>
  <c r="DI101" i="68"/>
  <c r="DK101" i="68" s="1"/>
  <c r="CR116" i="68"/>
  <c r="CW116" i="68" s="1"/>
  <c r="DI100" i="68"/>
  <c r="DK100" i="68" s="1"/>
  <c r="DI97" i="68"/>
  <c r="DK97" i="68" s="1"/>
  <c r="DU37" i="68"/>
  <c r="DV37" i="68" s="1"/>
  <c r="DM51" i="68"/>
  <c r="DT37" i="68"/>
  <c r="DL43" i="68"/>
  <c r="DU43" i="68"/>
  <c r="DV43" i="68" s="1"/>
  <c r="DT43" i="68"/>
  <c r="DM37" i="68"/>
  <c r="DN37" i="68" s="1"/>
  <c r="DM46" i="68"/>
  <c r="DN46" i="68" s="1"/>
  <c r="DM44" i="68"/>
  <c r="DN44" i="68" s="1"/>
  <c r="DM43" i="68"/>
  <c r="DN43" i="68" s="1"/>
  <c r="DU40" i="68"/>
  <c r="DV40" i="68" s="1"/>
  <c r="DT40" i="68"/>
  <c r="CT57" i="68"/>
  <c r="CX57" i="68" s="1"/>
  <c r="CU59" i="68"/>
  <c r="CY59" i="68" s="1"/>
  <c r="CW117" i="68"/>
  <c r="CS117" i="68"/>
  <c r="CU117" i="68" s="1"/>
  <c r="CY117" i="68" s="1"/>
  <c r="DO40" i="68"/>
  <c r="DU39" i="68"/>
  <c r="DV39" i="68" s="1"/>
  <c r="DT39" i="68"/>
  <c r="DL37" i="68"/>
  <c r="DM42" i="68"/>
  <c r="DN42" i="68" s="1"/>
  <c r="CT58" i="68"/>
  <c r="CX58" i="68" s="1"/>
  <c r="DL39" i="68"/>
  <c r="DP39" i="68" s="1"/>
  <c r="DM38" i="68"/>
  <c r="DN38" i="68" s="1"/>
  <c r="CT60" i="68"/>
  <c r="CX60" i="68" s="1"/>
  <c r="DM45" i="68"/>
  <c r="DN45" i="68" s="1"/>
  <c r="DU46" i="68"/>
  <c r="DV46" i="68" s="1"/>
  <c r="DT46" i="68"/>
  <c r="DM41" i="68"/>
  <c r="DN41" i="68" s="1"/>
  <c r="DJ103" i="68"/>
  <c r="DK103" i="68"/>
  <c r="DU42" i="68"/>
  <c r="DV42" i="68" s="1"/>
  <c r="DT42" i="68"/>
  <c r="DT38" i="68"/>
  <c r="DU38" i="68"/>
  <c r="DV38" i="68" s="1"/>
  <c r="DI13" i="68"/>
  <c r="DI10" i="68"/>
  <c r="DI14" i="68"/>
  <c r="DI9" i="68"/>
  <c r="DI12" i="68"/>
  <c r="DI15" i="68"/>
  <c r="DI8" i="68"/>
  <c r="DI11" i="68"/>
  <c r="DI7" i="68"/>
  <c r="DI16" i="68"/>
  <c r="CR30" i="68"/>
  <c r="CR27" i="68"/>
  <c r="CU21" i="68"/>
  <c r="CR28" i="68"/>
  <c r="CR29" i="68"/>
  <c r="DU44" i="68"/>
  <c r="DV44" i="68" s="1"/>
  <c r="DT44" i="68"/>
  <c r="DU45" i="68"/>
  <c r="DV45" i="68" s="1"/>
  <c r="DT45" i="68"/>
  <c r="DL46" i="68"/>
  <c r="DU41" i="68"/>
  <c r="DV41" i="68" s="1"/>
  <c r="DT41" i="68"/>
  <c r="CW118" i="68"/>
  <c r="CS118" i="68"/>
  <c r="CU118" i="68" s="1"/>
  <c r="CY118" i="68" s="1"/>
  <c r="DK105" i="68"/>
  <c r="DJ105" i="68"/>
  <c r="DK102" i="68"/>
  <c r="DJ102" i="68"/>
  <c r="DK99" i="68"/>
  <c r="DK102" i="74"/>
  <c r="DJ101" i="74"/>
  <c r="DK101" i="74"/>
  <c r="CS116" i="74"/>
  <c r="DA116" i="74"/>
  <c r="DJ105" i="74"/>
  <c r="DJ100" i="74"/>
  <c r="CW118" i="74"/>
  <c r="CS118" i="74"/>
  <c r="DB118" i="74" s="1"/>
  <c r="DK96" i="74"/>
  <c r="DK98" i="74"/>
  <c r="CW119" i="74"/>
  <c r="DK103" i="74"/>
  <c r="DJ97" i="74"/>
  <c r="DK97" i="74"/>
  <c r="DB116" i="74" l="1"/>
  <c r="DL13" i="74"/>
  <c r="DT16" i="74"/>
  <c r="CU28" i="74"/>
  <c r="CY28" i="74" s="1"/>
  <c r="CT28" i="74"/>
  <c r="CX28" i="74" s="1"/>
  <c r="DM7" i="74"/>
  <c r="DN7" i="74" s="1"/>
  <c r="DO7" i="74" s="1"/>
  <c r="DT7" i="74"/>
  <c r="DM21" i="74"/>
  <c r="DL12" i="74"/>
  <c r="DP12" i="74" s="1"/>
  <c r="DM8" i="74"/>
  <c r="DN8" i="74" s="1"/>
  <c r="DO8" i="74" s="1"/>
  <c r="DU7" i="74"/>
  <c r="DV7" i="74" s="1"/>
  <c r="DL10" i="74"/>
  <c r="DP10" i="74" s="1"/>
  <c r="DP14" i="74"/>
  <c r="DM15" i="74"/>
  <c r="DN15" i="74" s="1"/>
  <c r="DP15" i="74" s="1"/>
  <c r="DI38" i="74"/>
  <c r="DI46" i="74"/>
  <c r="DI40" i="74"/>
  <c r="CU51" i="74"/>
  <c r="DI39" i="74"/>
  <c r="DI37" i="74"/>
  <c r="CR60" i="74"/>
  <c r="DI45" i="74"/>
  <c r="DI41" i="74"/>
  <c r="CR59" i="74"/>
  <c r="DI42" i="74"/>
  <c r="DI43" i="74"/>
  <c r="CR58" i="74"/>
  <c r="DI44" i="74"/>
  <c r="CR57" i="74"/>
  <c r="DP13" i="74"/>
  <c r="DP9" i="74"/>
  <c r="DK99" i="74"/>
  <c r="CS116" i="68"/>
  <c r="CT116" i="68" s="1"/>
  <c r="CX116" i="68" s="1"/>
  <c r="DA119" i="74"/>
  <c r="DC119" i="74" s="1"/>
  <c r="CW117" i="74"/>
  <c r="DJ101" i="68"/>
  <c r="DP11" i="74"/>
  <c r="DO16" i="74"/>
  <c r="DP16" i="74"/>
  <c r="DJ97" i="68"/>
  <c r="DJ96" i="68"/>
  <c r="DL96" i="68" s="1"/>
  <c r="DK104" i="68"/>
  <c r="DL104" i="68" s="1"/>
  <c r="DM99" i="68"/>
  <c r="DN99" i="68" s="1"/>
  <c r="DM105" i="68"/>
  <c r="DN105" i="68" s="1"/>
  <c r="DJ100" i="68"/>
  <c r="DL100" i="68" s="1"/>
  <c r="CU116" i="68"/>
  <c r="CY116" i="68" s="1"/>
  <c r="DK98" i="68"/>
  <c r="DM98" i="68" s="1"/>
  <c r="DN98" i="68" s="1"/>
  <c r="DO98" i="68" s="1"/>
  <c r="DL97" i="68"/>
  <c r="DL99" i="68"/>
  <c r="DJ104" i="74"/>
  <c r="DM104" i="74" s="1"/>
  <c r="DN104" i="74" s="1"/>
  <c r="DA117" i="74"/>
  <c r="DC117" i="74" s="1"/>
  <c r="DL98" i="74"/>
  <c r="CT119" i="74"/>
  <c r="CX119" i="74" s="1"/>
  <c r="CU117" i="74"/>
  <c r="CY117" i="74" s="1"/>
  <c r="DL101" i="74"/>
  <c r="DL97" i="74"/>
  <c r="DM96" i="74"/>
  <c r="DN96" i="74" s="1"/>
  <c r="DO96" i="74" s="1"/>
  <c r="DL96" i="74"/>
  <c r="DP96" i="74" s="1"/>
  <c r="CT116" i="74"/>
  <c r="CX116" i="74" s="1"/>
  <c r="DM103" i="74"/>
  <c r="DN103" i="74" s="1"/>
  <c r="DO103" i="74" s="1"/>
  <c r="DL105" i="68"/>
  <c r="CS119" i="68"/>
  <c r="CU119" i="68" s="1"/>
  <c r="CY119" i="68" s="1"/>
  <c r="CT118" i="68"/>
  <c r="CX118" i="68" s="1"/>
  <c r="DL101" i="68"/>
  <c r="DL102" i="68"/>
  <c r="DU105" i="68"/>
  <c r="DV105" i="68" s="1"/>
  <c r="DT105" i="68"/>
  <c r="CW29" i="68"/>
  <c r="DA118" i="68"/>
  <c r="DA59" i="68"/>
  <c r="CS29" i="68"/>
  <c r="DA60" i="68"/>
  <c r="CW30" i="68"/>
  <c r="DA119" i="68"/>
  <c r="CS30" i="68"/>
  <c r="CU30" i="68" s="1"/>
  <c r="CY30" i="68" s="1"/>
  <c r="DK8" i="68"/>
  <c r="DJ8" i="68"/>
  <c r="DK14" i="68"/>
  <c r="DJ14" i="68"/>
  <c r="DM103" i="68"/>
  <c r="DN103" i="68" s="1"/>
  <c r="DU97" i="68"/>
  <c r="DV97" i="68" s="1"/>
  <c r="DT97" i="68"/>
  <c r="DO41" i="68"/>
  <c r="DP41" i="68"/>
  <c r="DO42" i="68"/>
  <c r="DU98" i="68"/>
  <c r="DV98" i="68" s="1"/>
  <c r="DT98" i="68"/>
  <c r="DM96" i="68"/>
  <c r="DN96" i="68" s="1"/>
  <c r="DU102" i="68"/>
  <c r="DV102" i="68" s="1"/>
  <c r="DT102" i="68"/>
  <c r="DO38" i="68"/>
  <c r="DP38" i="68"/>
  <c r="DU101" i="68"/>
  <c r="DV101" i="68" s="1"/>
  <c r="DT101" i="68"/>
  <c r="DM104" i="68"/>
  <c r="DN104" i="68" s="1"/>
  <c r="DU96" i="68"/>
  <c r="DV96" i="68" s="1"/>
  <c r="DO46" i="68"/>
  <c r="DP46" i="68"/>
  <c r="DO105" i="68"/>
  <c r="DA117" i="68"/>
  <c r="DA58" i="68"/>
  <c r="CW28" i="68"/>
  <c r="CS28" i="68"/>
  <c r="CT28" i="68" s="1"/>
  <c r="CX28" i="68" s="1"/>
  <c r="DJ16" i="68"/>
  <c r="DK16" i="68"/>
  <c r="DK15" i="68"/>
  <c r="DJ15" i="68"/>
  <c r="DL15" i="68" s="1"/>
  <c r="DK10" i="68"/>
  <c r="DJ10" i="68"/>
  <c r="DU103" i="68"/>
  <c r="DV103" i="68" s="1"/>
  <c r="DT103" i="68"/>
  <c r="DU99" i="68"/>
  <c r="DV99" i="68" s="1"/>
  <c r="DT99" i="68"/>
  <c r="DM102" i="68"/>
  <c r="DN102" i="68" s="1"/>
  <c r="DJ7" i="68"/>
  <c r="DK7" i="68"/>
  <c r="DK12" i="68"/>
  <c r="DJ12" i="68"/>
  <c r="DK13" i="68"/>
  <c r="DJ13" i="68"/>
  <c r="DM97" i="68"/>
  <c r="DN97" i="68" s="1"/>
  <c r="DM101" i="68"/>
  <c r="DN101" i="68" s="1"/>
  <c r="CT117" i="68"/>
  <c r="CX117" i="68" s="1"/>
  <c r="DO43" i="68"/>
  <c r="DP43" i="68"/>
  <c r="DU104" i="68"/>
  <c r="DV104" i="68" s="1"/>
  <c r="DT104" i="68"/>
  <c r="DP37" i="68"/>
  <c r="DN47" i="68"/>
  <c r="DO37" i="68"/>
  <c r="DP42" i="68"/>
  <c r="DP99" i="68"/>
  <c r="DO99" i="68"/>
  <c r="CW27" i="68"/>
  <c r="DA57" i="68"/>
  <c r="DA116" i="68"/>
  <c r="CS27" i="68"/>
  <c r="CT27" i="68" s="1"/>
  <c r="CX27" i="68" s="1"/>
  <c r="DK11" i="68"/>
  <c r="DJ11" i="68"/>
  <c r="DK9" i="68"/>
  <c r="DJ9" i="68"/>
  <c r="DL103" i="68"/>
  <c r="DU100" i="68"/>
  <c r="DV100" i="68" s="1"/>
  <c r="DO45" i="68"/>
  <c r="DP44" i="68"/>
  <c r="DO44" i="68"/>
  <c r="DT47" i="68"/>
  <c r="DP45" i="68"/>
  <c r="DM99" i="74"/>
  <c r="DN99" i="74" s="1"/>
  <c r="DO99" i="74" s="1"/>
  <c r="DM105" i="74"/>
  <c r="DN105" i="74" s="1"/>
  <c r="DO105" i="74" s="1"/>
  <c r="DL102" i="74"/>
  <c r="DM101" i="74"/>
  <c r="DN101" i="74" s="1"/>
  <c r="DO101" i="74" s="1"/>
  <c r="DM100" i="74"/>
  <c r="DN100" i="74" s="1"/>
  <c r="DO100" i="74" s="1"/>
  <c r="CU118" i="74"/>
  <c r="CY118" i="74" s="1"/>
  <c r="DU99" i="74"/>
  <c r="DV99" i="74" s="1"/>
  <c r="DT99" i="74"/>
  <c r="DT97" i="74"/>
  <c r="DU97" i="74"/>
  <c r="DV97" i="74" s="1"/>
  <c r="DL103" i="74"/>
  <c r="CU119" i="74"/>
  <c r="CY119" i="74" s="1"/>
  <c r="DT98" i="74"/>
  <c r="DU98" i="74"/>
  <c r="DV98" i="74" s="1"/>
  <c r="DE118" i="74"/>
  <c r="DC118" i="74"/>
  <c r="DD118" i="74"/>
  <c r="DL99" i="74"/>
  <c r="DL100" i="74"/>
  <c r="DL105" i="74"/>
  <c r="DT102" i="74"/>
  <c r="DU102" i="74"/>
  <c r="DV102" i="74" s="1"/>
  <c r="DE119" i="74"/>
  <c r="DM102" i="74"/>
  <c r="DN102" i="74" s="1"/>
  <c r="DM97" i="74"/>
  <c r="DN97" i="74" s="1"/>
  <c r="DU103" i="74"/>
  <c r="DV103" i="74" s="1"/>
  <c r="DT103" i="74"/>
  <c r="DT104" i="74"/>
  <c r="DU104" i="74"/>
  <c r="DV104" i="74" s="1"/>
  <c r="DM98" i="74"/>
  <c r="DN98" i="74" s="1"/>
  <c r="DT96" i="74"/>
  <c r="DU96" i="74"/>
  <c r="DV96" i="74" s="1"/>
  <c r="DM110" i="74"/>
  <c r="CT118" i="74"/>
  <c r="CX118" i="74" s="1"/>
  <c r="CT117" i="74"/>
  <c r="CX117" i="74" s="1"/>
  <c r="DT100" i="74"/>
  <c r="DU100" i="74"/>
  <c r="DV100" i="74" s="1"/>
  <c r="DT105" i="74"/>
  <c r="DU105" i="74"/>
  <c r="DV105" i="74" s="1"/>
  <c r="DD116" i="74"/>
  <c r="DE116" i="74"/>
  <c r="DC116" i="74"/>
  <c r="CU116" i="74"/>
  <c r="CY116" i="74" s="1"/>
  <c r="DU101" i="74"/>
  <c r="DV101" i="74" s="1"/>
  <c r="DT101" i="74"/>
  <c r="DL12" i="68" l="1"/>
  <c r="DL14" i="68"/>
  <c r="DM14" i="68"/>
  <c r="DN14" i="68" s="1"/>
  <c r="DP14" i="68" s="1"/>
  <c r="DM16" i="68"/>
  <c r="DN16" i="68" s="1"/>
  <c r="DO16" i="68" s="1"/>
  <c r="DL16" i="68"/>
  <c r="DP16" i="68" s="1"/>
  <c r="CT30" i="68"/>
  <c r="CX30" i="68" s="1"/>
  <c r="CU28" i="68"/>
  <c r="CY28" i="68" s="1"/>
  <c r="DM9" i="68"/>
  <c r="DN9" i="68" s="1"/>
  <c r="DO9" i="68" s="1"/>
  <c r="DM10" i="68"/>
  <c r="DN10" i="68" s="1"/>
  <c r="DO10" i="68" s="1"/>
  <c r="DT17" i="74"/>
  <c r="DP7" i="74"/>
  <c r="DP8" i="74"/>
  <c r="DD119" i="74"/>
  <c r="DN17" i="74"/>
  <c r="DO15" i="74"/>
  <c r="DO17" i="74" s="1"/>
  <c r="DK45" i="74"/>
  <c r="DJ45" i="74"/>
  <c r="CW57" i="74"/>
  <c r="CS57" i="74"/>
  <c r="CT57" i="74" s="1"/>
  <c r="CX57" i="74" s="1"/>
  <c r="DA57" i="74"/>
  <c r="CS60" i="74"/>
  <c r="CU60" i="74" s="1"/>
  <c r="CY60" i="74" s="1"/>
  <c r="CW60" i="74"/>
  <c r="DA60" i="74"/>
  <c r="DK44" i="74"/>
  <c r="DJ44" i="74"/>
  <c r="DJ37" i="74"/>
  <c r="DK37" i="74"/>
  <c r="CS58" i="74"/>
  <c r="CU58" i="74" s="1"/>
  <c r="CY58" i="74" s="1"/>
  <c r="CW58" i="74"/>
  <c r="DA58" i="74"/>
  <c r="DJ39" i="74"/>
  <c r="DK39" i="74"/>
  <c r="DK43" i="74"/>
  <c r="DJ43" i="74"/>
  <c r="DJ42" i="74"/>
  <c r="DK42" i="74"/>
  <c r="DJ40" i="74"/>
  <c r="DK40" i="74"/>
  <c r="CW59" i="74"/>
  <c r="CS59" i="74"/>
  <c r="CT59" i="74"/>
  <c r="CX59" i="74" s="1"/>
  <c r="DA59" i="74"/>
  <c r="DK46" i="74"/>
  <c r="DJ46" i="74"/>
  <c r="DK41" i="74"/>
  <c r="DJ41" i="74"/>
  <c r="DJ38" i="74"/>
  <c r="DK38" i="74"/>
  <c r="DP17" i="74"/>
  <c r="DL98" i="68"/>
  <c r="DP98" i="68" s="1"/>
  <c r="DL8" i="68"/>
  <c r="DM12" i="68"/>
  <c r="DN12" i="68" s="1"/>
  <c r="DO12" i="68" s="1"/>
  <c r="DP105" i="68"/>
  <c r="DP101" i="74"/>
  <c r="DP99" i="74"/>
  <c r="DE117" i="74"/>
  <c r="DD117" i="74"/>
  <c r="DN21" i="74"/>
  <c r="DO21" i="74"/>
  <c r="DM100" i="68"/>
  <c r="DN100" i="68" s="1"/>
  <c r="DO100" i="68" s="1"/>
  <c r="CT119" i="68"/>
  <c r="CX119" i="68" s="1"/>
  <c r="DT96" i="68"/>
  <c r="DM110" i="68"/>
  <c r="DT100" i="68"/>
  <c r="DP103" i="74"/>
  <c r="DP105" i="74"/>
  <c r="DO104" i="74"/>
  <c r="DL104" i="74"/>
  <c r="DP104" i="74" s="1"/>
  <c r="DO101" i="68"/>
  <c r="DP101" i="68"/>
  <c r="DU15" i="68"/>
  <c r="DV15" i="68" s="1"/>
  <c r="DT15" i="68"/>
  <c r="DU9" i="68"/>
  <c r="DV9" i="68" s="1"/>
  <c r="DT9" i="68"/>
  <c r="DM11" i="68"/>
  <c r="DN11" i="68" s="1"/>
  <c r="DM7" i="68"/>
  <c r="DN7" i="68" s="1"/>
  <c r="DU10" i="68"/>
  <c r="DV10" i="68" s="1"/>
  <c r="DT10" i="68"/>
  <c r="DM15" i="68"/>
  <c r="DN15" i="68" s="1"/>
  <c r="DB58" i="68"/>
  <c r="DE58" i="68" s="1"/>
  <c r="DB117" i="68"/>
  <c r="DE117" i="68" s="1"/>
  <c r="DP104" i="68"/>
  <c r="DO104" i="68"/>
  <c r="DT14" i="68"/>
  <c r="DU14" i="68"/>
  <c r="DV14" i="68" s="1"/>
  <c r="DM8" i="68"/>
  <c r="DN8" i="68" s="1"/>
  <c r="CU29" i="68"/>
  <c r="CY29" i="68" s="1"/>
  <c r="DB118" i="68"/>
  <c r="DE118" i="68" s="1"/>
  <c r="DB59" i="68"/>
  <c r="DE59" i="68" s="1"/>
  <c r="DB57" i="68"/>
  <c r="DE57" i="68" s="1"/>
  <c r="DB116" i="68"/>
  <c r="DD116" i="68" s="1"/>
  <c r="DC57" i="68"/>
  <c r="DO97" i="68"/>
  <c r="DP97" i="68"/>
  <c r="DU12" i="68"/>
  <c r="DV12" i="68" s="1"/>
  <c r="DT12" i="68"/>
  <c r="DU7" i="68"/>
  <c r="DV7" i="68" s="1"/>
  <c r="DT7" i="68"/>
  <c r="DC58" i="68"/>
  <c r="DB60" i="68"/>
  <c r="DE60" i="68" s="1"/>
  <c r="DB119" i="68"/>
  <c r="DD119" i="68" s="1"/>
  <c r="DC119" i="68"/>
  <c r="CT29" i="68"/>
  <c r="CX29" i="68" s="1"/>
  <c r="DC117" i="68"/>
  <c r="DP103" i="68"/>
  <c r="DO103" i="68"/>
  <c r="DC59" i="68"/>
  <c r="DN51" i="68"/>
  <c r="DO51" i="68"/>
  <c r="DU11" i="68"/>
  <c r="DV11" i="68" s="1"/>
  <c r="DT11" i="68"/>
  <c r="CU27" i="68"/>
  <c r="CY27" i="68" s="1"/>
  <c r="DL13" i="68"/>
  <c r="DU13" i="68"/>
  <c r="DV13" i="68" s="1"/>
  <c r="DT13" i="68"/>
  <c r="DO102" i="68"/>
  <c r="DP102" i="68"/>
  <c r="DL9" i="68"/>
  <c r="DL11" i="68"/>
  <c r="DC116" i="68"/>
  <c r="DP47" i="68"/>
  <c r="DL48" i="68" s="1"/>
  <c r="DM13" i="68"/>
  <c r="DN13" i="68" s="1"/>
  <c r="DL7" i="68"/>
  <c r="DL10" i="68"/>
  <c r="DT16" i="68"/>
  <c r="DU16" i="68"/>
  <c r="DV16" i="68" s="1"/>
  <c r="DO47" i="68"/>
  <c r="DH48" i="68" s="1"/>
  <c r="DO96" i="68"/>
  <c r="DP96" i="68"/>
  <c r="DN106" i="68"/>
  <c r="DM21" i="68"/>
  <c r="DU8" i="68"/>
  <c r="DV8" i="68" s="1"/>
  <c r="DT8" i="68"/>
  <c r="DC60" i="68"/>
  <c r="DC118" i="68"/>
  <c r="DN106" i="74"/>
  <c r="DO102" i="74"/>
  <c r="DP102" i="74"/>
  <c r="DT106" i="74"/>
  <c r="DP100" i="74"/>
  <c r="DO98" i="74"/>
  <c r="DP98" i="74"/>
  <c r="DP97" i="74"/>
  <c r="DO97" i="74"/>
  <c r="DO14" i="68" l="1"/>
  <c r="DD59" i="68"/>
  <c r="DP12" i="68"/>
  <c r="DP10" i="68"/>
  <c r="DD118" i="68"/>
  <c r="DD117" i="68"/>
  <c r="DD58" i="68"/>
  <c r="DD57" i="68"/>
  <c r="DL46" i="74"/>
  <c r="DL18" i="74"/>
  <c r="DR16" i="74" s="1"/>
  <c r="DH18" i="74"/>
  <c r="DQ13" i="74" s="1"/>
  <c r="DL44" i="74"/>
  <c r="DR15" i="74"/>
  <c r="DR10" i="74"/>
  <c r="DR13" i="74"/>
  <c r="DR7" i="74"/>
  <c r="DL45" i="74"/>
  <c r="DL43" i="74"/>
  <c r="DL42" i="74"/>
  <c r="DM37" i="74"/>
  <c r="DN37" i="74" s="1"/>
  <c r="DO37" i="74" s="1"/>
  <c r="DM40" i="74"/>
  <c r="DN40" i="74" s="1"/>
  <c r="DO40" i="74" s="1"/>
  <c r="DM38" i="74"/>
  <c r="DN38" i="74" s="1"/>
  <c r="DO38" i="74" s="1"/>
  <c r="DL39" i="74"/>
  <c r="DM46" i="74"/>
  <c r="DN46" i="74" s="1"/>
  <c r="DO46" i="74" s="1"/>
  <c r="DM45" i="74"/>
  <c r="DN45" i="74" s="1"/>
  <c r="DO45" i="74" s="1"/>
  <c r="CT60" i="74"/>
  <c r="CX60" i="74" s="1"/>
  <c r="DB60" i="74"/>
  <c r="DE60" i="74" s="1"/>
  <c r="DU46" i="74"/>
  <c r="DV46" i="74" s="1"/>
  <c r="DT46" i="74"/>
  <c r="DT40" i="74"/>
  <c r="DU40" i="74"/>
  <c r="DV40" i="74" s="1"/>
  <c r="DM39" i="74"/>
  <c r="DN39" i="74" s="1"/>
  <c r="DU37" i="74"/>
  <c r="DV37" i="74" s="1"/>
  <c r="DT37" i="74"/>
  <c r="DM51" i="74"/>
  <c r="DC57" i="74"/>
  <c r="DL38" i="74"/>
  <c r="DC59" i="74"/>
  <c r="DM42" i="74"/>
  <c r="DN42" i="74" s="1"/>
  <c r="DC58" i="74"/>
  <c r="DU44" i="74"/>
  <c r="DV44" i="74" s="1"/>
  <c r="DT44" i="74"/>
  <c r="CU57" i="74"/>
  <c r="CY57" i="74" s="1"/>
  <c r="DB57" i="74"/>
  <c r="DD57" i="74" s="1"/>
  <c r="DM44" i="74"/>
  <c r="DN44" i="74" s="1"/>
  <c r="DU42" i="74"/>
  <c r="DV42" i="74" s="1"/>
  <c r="DT42" i="74"/>
  <c r="DU38" i="74"/>
  <c r="DV38" i="74" s="1"/>
  <c r="DT38" i="74"/>
  <c r="CU59" i="74"/>
  <c r="CY59" i="74" s="1"/>
  <c r="DB59" i="74"/>
  <c r="DD59" i="74" s="1"/>
  <c r="DC60" i="74"/>
  <c r="DU45" i="74"/>
  <c r="DV45" i="74" s="1"/>
  <c r="DT45" i="74"/>
  <c r="DT39" i="74"/>
  <c r="DU39" i="74"/>
  <c r="DV39" i="74" s="1"/>
  <c r="DL41" i="74"/>
  <c r="DU41" i="74"/>
  <c r="DV41" i="74" s="1"/>
  <c r="DT41" i="74"/>
  <c r="DT43" i="74"/>
  <c r="DU43" i="74"/>
  <c r="DV43" i="74" s="1"/>
  <c r="CT58" i="74"/>
  <c r="CX58" i="74" s="1"/>
  <c r="DB58" i="74"/>
  <c r="DE58" i="74" s="1"/>
  <c r="DM41" i="74"/>
  <c r="DN41" i="74" s="1"/>
  <c r="DL40" i="74"/>
  <c r="DM43" i="74"/>
  <c r="DN43" i="74" s="1"/>
  <c r="DL37" i="74"/>
  <c r="DP100" i="68"/>
  <c r="DT17" i="68"/>
  <c r="DO21" i="68" s="1"/>
  <c r="DD60" i="68"/>
  <c r="DT106" i="68"/>
  <c r="DQ7" i="74"/>
  <c r="DS11" i="74"/>
  <c r="DQ11" i="74"/>
  <c r="DS13" i="74"/>
  <c r="DS8" i="74"/>
  <c r="DE116" i="68"/>
  <c r="DP106" i="74"/>
  <c r="DL107" i="74" s="1"/>
  <c r="DR103" i="74" s="1"/>
  <c r="DO13" i="68"/>
  <c r="DP13" i="68"/>
  <c r="DE119" i="68"/>
  <c r="DP106" i="68"/>
  <c r="DL107" i="68" s="1"/>
  <c r="DS39" i="68"/>
  <c r="DQ39" i="68"/>
  <c r="DQ40" i="68"/>
  <c r="DS40" i="68"/>
  <c r="DS43" i="68"/>
  <c r="DS37" i="68"/>
  <c r="DQ45" i="68"/>
  <c r="DS44" i="68"/>
  <c r="DQ41" i="68"/>
  <c r="DS42" i="68"/>
  <c r="DS38" i="68"/>
  <c r="DQ46" i="68"/>
  <c r="DS41" i="68"/>
  <c r="DQ42" i="68"/>
  <c r="DQ38" i="68"/>
  <c r="DS46" i="68"/>
  <c r="DQ43" i="68"/>
  <c r="DQ37" i="68"/>
  <c r="DS45" i="68"/>
  <c r="DQ44" i="68"/>
  <c r="DY47" i="68"/>
  <c r="DR40" i="68"/>
  <c r="DR41" i="68"/>
  <c r="DR42" i="68"/>
  <c r="DR38" i="68"/>
  <c r="DR44" i="68"/>
  <c r="DR43" i="68"/>
  <c r="DR37" i="68"/>
  <c r="DR45" i="68"/>
  <c r="DR39" i="68"/>
  <c r="DR46" i="68"/>
  <c r="DO106" i="68"/>
  <c r="DH107" i="68" s="1"/>
  <c r="DP9" i="68"/>
  <c r="DP11" i="68"/>
  <c r="DO11" i="68"/>
  <c r="DN110" i="68"/>
  <c r="DO110" i="68"/>
  <c r="DP7" i="68"/>
  <c r="DO7" i="68"/>
  <c r="DN17" i="68"/>
  <c r="DP8" i="68"/>
  <c r="DO8" i="68"/>
  <c r="DP15" i="68"/>
  <c r="DO15" i="68"/>
  <c r="DO106" i="74"/>
  <c r="DH107" i="74" s="1"/>
  <c r="DQ103" i="74" s="1"/>
  <c r="DY106" i="74"/>
  <c r="DS103" i="74"/>
  <c r="DR96" i="74"/>
  <c r="DS104" i="74"/>
  <c r="DR104" i="74"/>
  <c r="DS105" i="74"/>
  <c r="DR105" i="74"/>
  <c r="DS102" i="74"/>
  <c r="DR97" i="74"/>
  <c r="DS97" i="74"/>
  <c r="DR98" i="74"/>
  <c r="DS98" i="74"/>
  <c r="DS100" i="74"/>
  <c r="DO110" i="74"/>
  <c r="DN110" i="74"/>
  <c r="DN21" i="68" l="1"/>
  <c r="DS16" i="74"/>
  <c r="DQ15" i="74"/>
  <c r="DS10" i="74"/>
  <c r="DQ10" i="74"/>
  <c r="DS12" i="74"/>
  <c r="DS7" i="74"/>
  <c r="DQ12" i="74"/>
  <c r="DQ8" i="74"/>
  <c r="DS15" i="74"/>
  <c r="DS9" i="74"/>
  <c r="DQ14" i="74"/>
  <c r="DQ9" i="74"/>
  <c r="DR11" i="74"/>
  <c r="DQ16" i="74"/>
  <c r="DS14" i="74"/>
  <c r="DR9" i="74"/>
  <c r="DR12" i="74"/>
  <c r="DR14" i="74"/>
  <c r="DP44" i="74"/>
  <c r="DR8" i="74"/>
  <c r="DP40" i="74"/>
  <c r="DP38" i="74"/>
  <c r="DP45" i="74"/>
  <c r="DP46" i="74"/>
  <c r="DE57" i="74"/>
  <c r="DD58" i="74"/>
  <c r="DE59" i="74"/>
  <c r="DP37" i="74"/>
  <c r="DO39" i="74"/>
  <c r="DP39" i="74"/>
  <c r="DP43" i="74"/>
  <c r="DO43" i="74"/>
  <c r="DO41" i="74"/>
  <c r="DP41" i="74"/>
  <c r="DD60" i="74"/>
  <c r="DO44" i="74"/>
  <c r="DO42" i="74"/>
  <c r="DT47" i="74"/>
  <c r="DN47" i="74"/>
  <c r="DP42" i="74"/>
  <c r="DO17" i="68"/>
  <c r="DH18" i="68" s="1"/>
  <c r="DQ11" i="68" s="1"/>
  <c r="DS96" i="74"/>
  <c r="DS101" i="74"/>
  <c r="DR101" i="74"/>
  <c r="DR102" i="74"/>
  <c r="DR100" i="74"/>
  <c r="DS99" i="74"/>
  <c r="DR99" i="74"/>
  <c r="DQ98" i="74"/>
  <c r="DQ96" i="74"/>
  <c r="DQ104" i="74"/>
  <c r="DQ97" i="74"/>
  <c r="DQ99" i="74"/>
  <c r="DQ100" i="74"/>
  <c r="DQ105" i="74"/>
  <c r="DQ102" i="74"/>
  <c r="DQ101" i="74"/>
  <c r="DQ98" i="68"/>
  <c r="DQ105" i="68"/>
  <c r="DQ99" i="68"/>
  <c r="DQ101" i="68"/>
  <c r="DQ100" i="68"/>
  <c r="DQ104" i="68"/>
  <c r="DQ97" i="68"/>
  <c r="DQ103" i="68"/>
  <c r="DQ96" i="68"/>
  <c r="DQ102" i="68"/>
  <c r="DY106" i="68"/>
  <c r="DS105" i="68"/>
  <c r="DS98" i="68"/>
  <c r="DS99" i="68"/>
  <c r="DR105" i="68"/>
  <c r="DR99" i="68"/>
  <c r="DR98" i="68"/>
  <c r="DR97" i="68"/>
  <c r="DR103" i="68"/>
  <c r="DR96" i="68"/>
  <c r="DS101" i="68"/>
  <c r="DS97" i="68"/>
  <c r="DS102" i="68"/>
  <c r="DR100" i="68"/>
  <c r="DS104" i="68"/>
  <c r="DR101" i="68"/>
  <c r="DS100" i="68"/>
  <c r="DR104" i="68"/>
  <c r="DS103" i="68"/>
  <c r="DR102" i="68"/>
  <c r="DS96" i="68"/>
  <c r="DP17" i="68"/>
  <c r="DL18" i="68" s="1"/>
  <c r="DS14" i="68" s="1"/>
  <c r="DR47" i="68"/>
  <c r="DQ47" i="68"/>
  <c r="DI51" i="68" s="1"/>
  <c r="DS47" i="68"/>
  <c r="DS106" i="74"/>
  <c r="DQ8" i="68" l="1"/>
  <c r="DQ13" i="68"/>
  <c r="DQ14" i="68"/>
  <c r="DQ16" i="68"/>
  <c r="DQ10" i="68"/>
  <c r="DQ9" i="68"/>
  <c r="DQ7" i="68"/>
  <c r="DQ15" i="68"/>
  <c r="DQ12" i="68"/>
  <c r="DS17" i="74"/>
  <c r="DQ17" i="74"/>
  <c r="DI21" i="74" s="1"/>
  <c r="DJ21" i="74" s="1"/>
  <c r="DR17" i="74"/>
  <c r="DO47" i="74"/>
  <c r="DH48" i="74" s="1"/>
  <c r="DQ42" i="74" s="1"/>
  <c r="DO51" i="74"/>
  <c r="DN51" i="74"/>
  <c r="DP47" i="74"/>
  <c r="DL48" i="74" s="1"/>
  <c r="DR106" i="74"/>
  <c r="DQ106" i="74"/>
  <c r="DI110" i="74" s="1"/>
  <c r="DG51" i="68"/>
  <c r="DR106" i="68"/>
  <c r="DS7" i="68"/>
  <c r="DR16" i="68"/>
  <c r="DR12" i="68"/>
  <c r="DR14" i="68"/>
  <c r="DR9" i="68"/>
  <c r="DR10" i="68"/>
  <c r="DR7" i="68"/>
  <c r="DR8" i="68"/>
  <c r="DR11" i="68"/>
  <c r="DR13" i="68"/>
  <c r="DR15" i="68"/>
  <c r="DS11" i="68"/>
  <c r="DS13" i="68"/>
  <c r="DS16" i="68"/>
  <c r="DJ51" i="68"/>
  <c r="DP51" i="68"/>
  <c r="DS106" i="68"/>
  <c r="DQ106" i="68"/>
  <c r="DI110" i="68" s="1"/>
  <c r="DS15" i="68"/>
  <c r="DS10" i="68"/>
  <c r="DS8" i="68"/>
  <c r="DS9" i="68"/>
  <c r="DS12" i="68"/>
  <c r="DQ17" i="68" l="1"/>
  <c r="DI21" i="68" s="1"/>
  <c r="DG21" i="74"/>
  <c r="DH21" i="74" s="1"/>
  <c r="DQ39" i="74"/>
  <c r="DQ41" i="74"/>
  <c r="DQ40" i="74"/>
  <c r="DQ46" i="74"/>
  <c r="DQ37" i="74"/>
  <c r="DQ45" i="74"/>
  <c r="DQ44" i="74"/>
  <c r="DQ38" i="74"/>
  <c r="DQ43" i="74"/>
  <c r="DR44" i="74"/>
  <c r="DY47" i="74"/>
  <c r="DR46" i="74"/>
  <c r="DR45" i="74"/>
  <c r="DR37" i="74"/>
  <c r="DR41" i="74"/>
  <c r="DR42" i="74"/>
  <c r="DR38" i="74"/>
  <c r="DR43" i="74"/>
  <c r="DR39" i="74"/>
  <c r="DR40" i="74"/>
  <c r="DS43" i="74"/>
  <c r="DS37" i="74"/>
  <c r="DS41" i="74"/>
  <c r="DS46" i="74"/>
  <c r="DS39" i="74"/>
  <c r="DS38" i="74"/>
  <c r="DS45" i="74"/>
  <c r="DS44" i="74"/>
  <c r="DS42" i="74"/>
  <c r="DS40" i="74"/>
  <c r="DG110" i="74"/>
  <c r="DK110" i="74" s="1"/>
  <c r="DP21" i="74"/>
  <c r="DJ110" i="74"/>
  <c r="DP110" i="74"/>
  <c r="DR110" i="74"/>
  <c r="DS110" i="74" s="1"/>
  <c r="DJ21" i="68"/>
  <c r="DJ110" i="68"/>
  <c r="DR17" i="68"/>
  <c r="DS17" i="68"/>
  <c r="DG21" i="68" s="1"/>
  <c r="DG110" i="68"/>
  <c r="DK51" i="68"/>
  <c r="DH51" i="68"/>
  <c r="DK21" i="74" l="1"/>
  <c r="DQ47" i="74"/>
  <c r="DI51" i="74" s="1"/>
  <c r="DJ51" i="74" s="1"/>
  <c r="DS47" i="74"/>
  <c r="DG51" i="74" s="1"/>
  <c r="DR47" i="74"/>
  <c r="DH110" i="74"/>
  <c r="DZ101" i="74" s="1"/>
  <c r="DZ11" i="74"/>
  <c r="DZ15" i="74"/>
  <c r="DI27" i="74"/>
  <c r="DZ14" i="74"/>
  <c r="DZ7" i="74"/>
  <c r="DZ10" i="74"/>
  <c r="DZ16" i="74"/>
  <c r="DI29" i="74"/>
  <c r="DZ12" i="74"/>
  <c r="DZ9" i="74"/>
  <c r="DZ13" i="74"/>
  <c r="DL21" i="74"/>
  <c r="DI30" i="74"/>
  <c r="DZ8" i="74"/>
  <c r="DI28" i="74"/>
  <c r="DK110" i="68"/>
  <c r="DH110" i="68"/>
  <c r="DP110" i="68"/>
  <c r="DK21" i="68"/>
  <c r="DR51" i="68"/>
  <c r="DS51" i="68" s="1"/>
  <c r="DR110" i="68"/>
  <c r="DS110" i="68" s="1"/>
  <c r="DH21" i="68"/>
  <c r="DZ38" i="68"/>
  <c r="DZ42" i="68"/>
  <c r="DZ46" i="68"/>
  <c r="DZ41" i="68"/>
  <c r="DZ40" i="68"/>
  <c r="DZ45" i="68"/>
  <c r="DZ37" i="68"/>
  <c r="DZ44" i="68"/>
  <c r="DZ39" i="68"/>
  <c r="DZ43" i="68"/>
  <c r="DI57" i="68"/>
  <c r="DI58" i="68"/>
  <c r="DI59" i="68"/>
  <c r="DI60" i="68"/>
  <c r="DL51" i="68"/>
  <c r="DP21" i="68"/>
  <c r="DP51" i="74" l="1"/>
  <c r="DK51" i="74"/>
  <c r="DH51" i="74"/>
  <c r="DR51" i="74"/>
  <c r="DS51" i="74" s="1"/>
  <c r="DI119" i="74"/>
  <c r="DZ97" i="74"/>
  <c r="EA97" i="74" s="1"/>
  <c r="EL97" i="74" s="1"/>
  <c r="EM97" i="74" s="1"/>
  <c r="DL110" i="74"/>
  <c r="EA101" i="74"/>
  <c r="EB101" i="74"/>
  <c r="DZ98" i="74"/>
  <c r="EA98" i="74" s="1"/>
  <c r="DZ99" i="74"/>
  <c r="EB99" i="74" s="1"/>
  <c r="DZ96" i="74"/>
  <c r="DZ105" i="74"/>
  <c r="DZ102" i="74"/>
  <c r="DI116" i="74"/>
  <c r="DZ103" i="74"/>
  <c r="DI118" i="74"/>
  <c r="DJ118" i="74" s="1"/>
  <c r="DZ104" i="74"/>
  <c r="DZ100" i="74"/>
  <c r="DI117" i="74"/>
  <c r="DN118" i="74"/>
  <c r="DN29" i="74"/>
  <c r="DJ29" i="74"/>
  <c r="DL29" i="74" s="1"/>
  <c r="DP29" i="74" s="1"/>
  <c r="EB14" i="74"/>
  <c r="EA14" i="74"/>
  <c r="DJ28" i="74"/>
  <c r="DK28" i="74" s="1"/>
  <c r="DO28" i="74" s="1"/>
  <c r="DN28" i="74"/>
  <c r="EB13" i="74"/>
  <c r="EA13" i="74"/>
  <c r="EB16" i="74"/>
  <c r="EA16" i="74"/>
  <c r="DJ27" i="74"/>
  <c r="DK27" i="74" s="1"/>
  <c r="DO27" i="74" s="1"/>
  <c r="DN27" i="74"/>
  <c r="EA8" i="74"/>
  <c r="EB8" i="74"/>
  <c r="EB9" i="74"/>
  <c r="EA9" i="74"/>
  <c r="EB10" i="74"/>
  <c r="EA10" i="74"/>
  <c r="EB15" i="74"/>
  <c r="EA15" i="74"/>
  <c r="DN30" i="74"/>
  <c r="DL30" i="74"/>
  <c r="DP30" i="74" s="1"/>
  <c r="DJ30" i="74"/>
  <c r="DK30" i="74"/>
  <c r="DO30" i="74" s="1"/>
  <c r="EB12" i="74"/>
  <c r="EA12" i="74"/>
  <c r="EA7" i="74"/>
  <c r="EB7" i="74"/>
  <c r="EB11" i="74"/>
  <c r="EA11" i="74"/>
  <c r="EB98" i="74"/>
  <c r="EC101" i="74"/>
  <c r="DN57" i="68"/>
  <c r="DJ57" i="68"/>
  <c r="DK57" i="68" s="1"/>
  <c r="DO57" i="68" s="1"/>
  <c r="EA37" i="68"/>
  <c r="EB37" i="68"/>
  <c r="EA46" i="68"/>
  <c r="EB46" i="68"/>
  <c r="DZ16" i="68"/>
  <c r="DZ14" i="68"/>
  <c r="DZ12" i="68"/>
  <c r="DZ8" i="68"/>
  <c r="DZ15" i="68"/>
  <c r="DZ10" i="68"/>
  <c r="DZ7" i="68"/>
  <c r="DZ13" i="68"/>
  <c r="DZ9" i="68"/>
  <c r="DZ11" i="68"/>
  <c r="DI30" i="68"/>
  <c r="DI29" i="68"/>
  <c r="DI27" i="68"/>
  <c r="DL21" i="68"/>
  <c r="DI28" i="68"/>
  <c r="EA45" i="68"/>
  <c r="EB45" i="68"/>
  <c r="EB42" i="68"/>
  <c r="EA42" i="68"/>
  <c r="EB43" i="68"/>
  <c r="EA43" i="68"/>
  <c r="DN59" i="68"/>
  <c r="DJ59" i="68"/>
  <c r="DL59" i="68" s="1"/>
  <c r="DP59" i="68" s="1"/>
  <c r="EA39" i="68"/>
  <c r="EB39" i="68"/>
  <c r="EB40" i="68"/>
  <c r="EA40" i="68"/>
  <c r="EC40" i="68" s="1"/>
  <c r="EA38" i="68"/>
  <c r="EB38" i="68"/>
  <c r="DZ103" i="68"/>
  <c r="DZ105" i="68"/>
  <c r="DZ99" i="68"/>
  <c r="DZ97" i="68"/>
  <c r="DZ101" i="68"/>
  <c r="DZ98" i="68"/>
  <c r="DZ100" i="68"/>
  <c r="DZ104" i="68"/>
  <c r="DZ102" i="68"/>
  <c r="DZ96" i="68"/>
  <c r="DL110" i="68"/>
  <c r="DI119" i="68"/>
  <c r="DI118" i="68"/>
  <c r="DI116" i="68"/>
  <c r="DI117" i="68"/>
  <c r="DN60" i="68"/>
  <c r="DJ60" i="68"/>
  <c r="DK60" i="68" s="1"/>
  <c r="DO60" i="68" s="1"/>
  <c r="DN58" i="68"/>
  <c r="DJ58" i="68"/>
  <c r="DL58" i="68" s="1"/>
  <c r="DP58" i="68" s="1"/>
  <c r="EA44" i="68"/>
  <c r="EB44" i="68"/>
  <c r="ED44" i="68" s="1"/>
  <c r="EE44" i="68" s="1"/>
  <c r="EB41" i="68"/>
  <c r="EA41" i="68"/>
  <c r="EL98" i="74"/>
  <c r="EM98" i="74" s="1"/>
  <c r="EK98" i="74"/>
  <c r="ED101" i="74"/>
  <c r="EE101" i="74" s="1"/>
  <c r="ED98" i="74"/>
  <c r="EE98" i="74" s="1"/>
  <c r="DL118" i="74"/>
  <c r="DP118" i="74" s="1"/>
  <c r="EK101" i="74"/>
  <c r="EL101" i="74"/>
  <c r="EM101" i="74" s="1"/>
  <c r="EC98" i="74"/>
  <c r="DK118" i="74"/>
  <c r="DO118" i="74" s="1"/>
  <c r="ED45" i="68" l="1"/>
  <c r="EE45" i="68" s="1"/>
  <c r="EC44" i="68"/>
  <c r="ED40" i="68"/>
  <c r="EE40" i="68" s="1"/>
  <c r="EG40" i="68" s="1"/>
  <c r="EC39" i="68"/>
  <c r="EC45" i="68"/>
  <c r="EG45" i="68" s="1"/>
  <c r="ED39" i="68"/>
  <c r="EE39" i="68" s="1"/>
  <c r="EF39" i="68" s="1"/>
  <c r="ED14" i="74"/>
  <c r="EE14" i="74" s="1"/>
  <c r="ED16" i="74"/>
  <c r="EE16" i="74" s="1"/>
  <c r="DZ38" i="74"/>
  <c r="DZ44" i="74"/>
  <c r="DZ40" i="74"/>
  <c r="DZ46" i="74"/>
  <c r="DZ42" i="74"/>
  <c r="DI58" i="74"/>
  <c r="DI57" i="74"/>
  <c r="DI60" i="74"/>
  <c r="DZ39" i="74"/>
  <c r="DI59" i="74"/>
  <c r="DZ41" i="74"/>
  <c r="DZ43" i="74"/>
  <c r="DZ45" i="74"/>
  <c r="DZ37" i="74"/>
  <c r="DL51" i="74"/>
  <c r="EC10" i="74"/>
  <c r="EC12" i="74"/>
  <c r="EC8" i="74"/>
  <c r="ED13" i="74"/>
  <c r="EE13" i="74" s="1"/>
  <c r="EF13" i="74" s="1"/>
  <c r="ED41" i="68"/>
  <c r="EE41" i="68" s="1"/>
  <c r="EF41" i="68" s="1"/>
  <c r="ED42" i="68"/>
  <c r="EE42" i="68" s="1"/>
  <c r="EF42" i="68" s="1"/>
  <c r="EC7" i="74"/>
  <c r="ED8" i="74"/>
  <c r="EE8" i="74" s="1"/>
  <c r="EF8" i="74" s="1"/>
  <c r="EC97" i="74"/>
  <c r="EC13" i="74"/>
  <c r="EK97" i="74"/>
  <c r="DK59" i="68"/>
  <c r="DO59" i="68" s="1"/>
  <c r="ED12" i="74"/>
  <c r="EE12" i="74" s="1"/>
  <c r="EF12" i="74" s="1"/>
  <c r="DL27" i="74"/>
  <c r="DP27" i="74" s="1"/>
  <c r="DS118" i="74"/>
  <c r="EB97" i="74"/>
  <c r="ED97" i="74" s="1"/>
  <c r="EE97" i="74" s="1"/>
  <c r="DK58" i="68"/>
  <c r="DO58" i="68" s="1"/>
  <c r="EC43" i="68"/>
  <c r="ED10" i="74"/>
  <c r="EE10" i="74" s="1"/>
  <c r="DL28" i="74"/>
  <c r="DP28" i="74" s="1"/>
  <c r="DK29" i="74"/>
  <c r="DO29" i="74" s="1"/>
  <c r="DR118" i="74"/>
  <c r="DT118" i="74" s="1"/>
  <c r="DJ119" i="74"/>
  <c r="DR119" i="74"/>
  <c r="DT119" i="74" s="1"/>
  <c r="DN119" i="74"/>
  <c r="EB104" i="74"/>
  <c r="EA104" i="74"/>
  <c r="EA102" i="74"/>
  <c r="EB102" i="74"/>
  <c r="ED102" i="74" s="1"/>
  <c r="EE102" i="74" s="1"/>
  <c r="EF102" i="74" s="1"/>
  <c r="EB105" i="74"/>
  <c r="ED105" i="74" s="1"/>
  <c r="EE105" i="74" s="1"/>
  <c r="EA105" i="74"/>
  <c r="EA99" i="74"/>
  <c r="DR117" i="74"/>
  <c r="DN117" i="74"/>
  <c r="DJ117" i="74"/>
  <c r="EB103" i="74"/>
  <c r="EA103" i="74"/>
  <c r="EB96" i="74"/>
  <c r="ED96" i="74" s="1"/>
  <c r="EE96" i="74" s="1"/>
  <c r="EF96" i="74" s="1"/>
  <c r="EA96" i="74"/>
  <c r="EA100" i="74"/>
  <c r="EB100" i="74"/>
  <c r="DN116" i="74"/>
  <c r="DJ116" i="74"/>
  <c r="DR116" i="74"/>
  <c r="EL15" i="74"/>
  <c r="EM15" i="74" s="1"/>
  <c r="EK15" i="74"/>
  <c r="EK12" i="74"/>
  <c r="EL12" i="74"/>
  <c r="EM12" i="74" s="1"/>
  <c r="DS119" i="74"/>
  <c r="ED9" i="74"/>
  <c r="EE9" i="74" s="1"/>
  <c r="EK13" i="74"/>
  <c r="EL13" i="74"/>
  <c r="EM13" i="74" s="1"/>
  <c r="EC14" i="74"/>
  <c r="EG14" i="74" s="1"/>
  <c r="EL14" i="74"/>
  <c r="EM14" i="74" s="1"/>
  <c r="EK14" i="74"/>
  <c r="EL11" i="74"/>
  <c r="EM11" i="74" s="1"/>
  <c r="EK11" i="74"/>
  <c r="EL7" i="74"/>
  <c r="EM7" i="74" s="1"/>
  <c r="EK7" i="74"/>
  <c r="ED21" i="74"/>
  <c r="EC11" i="74"/>
  <c r="ED7" i="74"/>
  <c r="EE7" i="74" s="1"/>
  <c r="EC15" i="74"/>
  <c r="EK10" i="74"/>
  <c r="EL10" i="74"/>
  <c r="EM10" i="74" s="1"/>
  <c r="EC16" i="74"/>
  <c r="EK16" i="74"/>
  <c r="EL16" i="74"/>
  <c r="EM16" i="74" s="1"/>
  <c r="EF14" i="74"/>
  <c r="EF10" i="74"/>
  <c r="EF16" i="74"/>
  <c r="ED11" i="74"/>
  <c r="EE11" i="74" s="1"/>
  <c r="ED15" i="74"/>
  <c r="EE15" i="74" s="1"/>
  <c r="EC9" i="74"/>
  <c r="EK9" i="74"/>
  <c r="EL9" i="74"/>
  <c r="EM9" i="74" s="1"/>
  <c r="EL8" i="74"/>
  <c r="EM8" i="74" s="1"/>
  <c r="EK8" i="74"/>
  <c r="DR117" i="68"/>
  <c r="DN117" i="68"/>
  <c r="DJ117" i="68"/>
  <c r="DK117" i="68" s="1"/>
  <c r="DO117" i="68" s="1"/>
  <c r="EA100" i="68"/>
  <c r="EB100" i="68"/>
  <c r="EA99" i="68"/>
  <c r="EB99" i="68"/>
  <c r="ED38" i="68"/>
  <c r="EE38" i="68" s="1"/>
  <c r="DR58" i="68"/>
  <c r="DN28" i="68"/>
  <c r="DJ28" i="68"/>
  <c r="DK28" i="68" s="1"/>
  <c r="DO28" i="68" s="1"/>
  <c r="DN30" i="68"/>
  <c r="DR60" i="68"/>
  <c r="DR119" i="68"/>
  <c r="DJ30" i="68"/>
  <c r="DK30" i="68" s="1"/>
  <c r="DO30" i="68" s="1"/>
  <c r="EB7" i="68"/>
  <c r="EA7" i="68"/>
  <c r="EB12" i="68"/>
  <c r="EA12" i="68"/>
  <c r="EC12" i="68" s="1"/>
  <c r="ED46" i="68"/>
  <c r="EE46" i="68" s="1"/>
  <c r="ED51" i="68"/>
  <c r="EL37" i="68"/>
  <c r="EM37" i="68" s="1"/>
  <c r="EK37" i="68"/>
  <c r="EL43" i="68"/>
  <c r="EM43" i="68" s="1"/>
  <c r="EK43" i="68"/>
  <c r="EA14" i="68"/>
  <c r="EB14" i="68"/>
  <c r="EL46" i="68"/>
  <c r="EM46" i="68" s="1"/>
  <c r="EK46" i="68"/>
  <c r="DR116" i="68"/>
  <c r="DN116" i="68"/>
  <c r="DJ116" i="68"/>
  <c r="DK116" i="68" s="1"/>
  <c r="DO116" i="68" s="1"/>
  <c r="EA96" i="68"/>
  <c r="EB96" i="68"/>
  <c r="EB98" i="68"/>
  <c r="EA98" i="68"/>
  <c r="EL38" i="68"/>
  <c r="EM38" i="68" s="1"/>
  <c r="EK38" i="68"/>
  <c r="EA11" i="68"/>
  <c r="EB11" i="68"/>
  <c r="EB10" i="68"/>
  <c r="EA10" i="68"/>
  <c r="EL41" i="68"/>
  <c r="EM41" i="68" s="1"/>
  <c r="EK41" i="68"/>
  <c r="EB102" i="68"/>
  <c r="EA102" i="68"/>
  <c r="EA103" i="68"/>
  <c r="EB103" i="68"/>
  <c r="ED43" i="68"/>
  <c r="EE43" i="68" s="1"/>
  <c r="EF45" i="68"/>
  <c r="DN27" i="68"/>
  <c r="DR57" i="68"/>
  <c r="DJ27" i="68"/>
  <c r="EA9" i="68"/>
  <c r="EB9" i="68"/>
  <c r="EB15" i="68"/>
  <c r="EA15" i="68"/>
  <c r="EB16" i="68"/>
  <c r="EA16" i="68"/>
  <c r="ED37" i="68"/>
  <c r="EE37" i="68" s="1"/>
  <c r="DL57" i="68"/>
  <c r="DP57" i="68" s="1"/>
  <c r="EB105" i="68"/>
  <c r="EA105" i="68"/>
  <c r="EF44" i="68"/>
  <c r="EG44" i="68"/>
  <c r="DL60" i="68"/>
  <c r="DP60" i="68" s="1"/>
  <c r="DN118" i="68"/>
  <c r="DJ118" i="68"/>
  <c r="DL118" i="68" s="1"/>
  <c r="DP118" i="68" s="1"/>
  <c r="EB101" i="68"/>
  <c r="EA101" i="68"/>
  <c r="EC41" i="68"/>
  <c r="EK44" i="68"/>
  <c r="EL44" i="68"/>
  <c r="EM44" i="68" s="1"/>
  <c r="DN119" i="68"/>
  <c r="DJ119" i="68"/>
  <c r="DK119" i="68" s="1"/>
  <c r="DO119" i="68" s="1"/>
  <c r="EA104" i="68"/>
  <c r="EB104" i="68"/>
  <c r="EB97" i="68"/>
  <c r="EA97" i="68"/>
  <c r="EC38" i="68"/>
  <c r="EL40" i="68"/>
  <c r="EM40" i="68" s="1"/>
  <c r="EK40" i="68"/>
  <c r="EL39" i="68"/>
  <c r="EM39" i="68" s="1"/>
  <c r="EK39" i="68"/>
  <c r="EC42" i="68"/>
  <c r="EL42" i="68"/>
  <c r="EM42" i="68" s="1"/>
  <c r="EK42" i="68"/>
  <c r="EL45" i="68"/>
  <c r="EM45" i="68" s="1"/>
  <c r="EK45" i="68"/>
  <c r="DR59" i="68"/>
  <c r="DN29" i="68"/>
  <c r="DR118" i="68"/>
  <c r="DJ29" i="68"/>
  <c r="DL29" i="68" s="1"/>
  <c r="DP29" i="68" s="1"/>
  <c r="EB13" i="68"/>
  <c r="EA13" i="68"/>
  <c r="EA8" i="68"/>
  <c r="EB8" i="68"/>
  <c r="EC46" i="68"/>
  <c r="EC37" i="68"/>
  <c r="EF98" i="74"/>
  <c r="EG98" i="74"/>
  <c r="EF101" i="74"/>
  <c r="EG101" i="74"/>
  <c r="EG46" i="68" l="1"/>
  <c r="EG39" i="68"/>
  <c r="EF40" i="68"/>
  <c r="EG38" i="68"/>
  <c r="EG41" i="68"/>
  <c r="ED9" i="68"/>
  <c r="EE9" i="68" s="1"/>
  <c r="EC15" i="68"/>
  <c r="EC13" i="68"/>
  <c r="EC9" i="68"/>
  <c r="EG9" i="68" s="1"/>
  <c r="EC8" i="68"/>
  <c r="EC16" i="68"/>
  <c r="EG13" i="74"/>
  <c r="DJ60" i="74"/>
  <c r="DN60" i="74"/>
  <c r="DL60" i="74"/>
  <c r="DP60" i="74" s="1"/>
  <c r="DR60" i="74"/>
  <c r="DT60" i="74" s="1"/>
  <c r="DN57" i="74"/>
  <c r="DJ57" i="74"/>
  <c r="DK57" i="74"/>
  <c r="DO57" i="74" s="1"/>
  <c r="DR57" i="74"/>
  <c r="DT57" i="74" s="1"/>
  <c r="EA37" i="74"/>
  <c r="EB37" i="74"/>
  <c r="DJ58" i="74"/>
  <c r="DN58" i="74"/>
  <c r="DL58" i="74"/>
  <c r="DP58" i="74" s="1"/>
  <c r="DR58" i="74"/>
  <c r="DT58" i="74" s="1"/>
  <c r="EA45" i="74"/>
  <c r="EB45" i="74"/>
  <c r="EA42" i="74"/>
  <c r="EB42" i="74"/>
  <c r="EA43" i="74"/>
  <c r="EB43" i="74"/>
  <c r="EB46" i="74"/>
  <c r="EA46" i="74"/>
  <c r="EA41" i="74"/>
  <c r="EB41" i="74"/>
  <c r="EA40" i="74"/>
  <c r="EB40" i="74"/>
  <c r="DN59" i="74"/>
  <c r="DJ59" i="74"/>
  <c r="DL59" i="74" s="1"/>
  <c r="DP59" i="74" s="1"/>
  <c r="DR59" i="74"/>
  <c r="DT59" i="74" s="1"/>
  <c r="EA44" i="74"/>
  <c r="EB44" i="74"/>
  <c r="EA39" i="74"/>
  <c r="EB39" i="74"/>
  <c r="EA38" i="74"/>
  <c r="EB38" i="74"/>
  <c r="ED38" i="74" s="1"/>
  <c r="EE38" i="74" s="1"/>
  <c r="EG8" i="74"/>
  <c r="EG10" i="74"/>
  <c r="EG12" i="74"/>
  <c r="ED104" i="74"/>
  <c r="EE104" i="74" s="1"/>
  <c r="EF104" i="74" s="1"/>
  <c r="ED8" i="68"/>
  <c r="EE8" i="68" s="1"/>
  <c r="ED100" i="74"/>
  <c r="EE100" i="74" s="1"/>
  <c r="EF100" i="74" s="1"/>
  <c r="EG97" i="74"/>
  <c r="EF97" i="74"/>
  <c r="EC10" i="68"/>
  <c r="ED11" i="68"/>
  <c r="EE11" i="68" s="1"/>
  <c r="EF11" i="68" s="1"/>
  <c r="DL119" i="74"/>
  <c r="DP119" i="74" s="1"/>
  <c r="DK119" i="74"/>
  <c r="DO119" i="74" s="1"/>
  <c r="DV118" i="74"/>
  <c r="DU118" i="74"/>
  <c r="DT116" i="74"/>
  <c r="EC100" i="74"/>
  <c r="EG100" i="74" s="1"/>
  <c r="EK100" i="74"/>
  <c r="EL100" i="74"/>
  <c r="EM100" i="74" s="1"/>
  <c r="EL99" i="74"/>
  <c r="EM99" i="74" s="1"/>
  <c r="ED99" i="74"/>
  <c r="EE99" i="74" s="1"/>
  <c r="EK99" i="74"/>
  <c r="DT117" i="74"/>
  <c r="ED103" i="74"/>
  <c r="EE103" i="74" s="1"/>
  <c r="EF105" i="74"/>
  <c r="DS116" i="74"/>
  <c r="DU116" i="74" s="1"/>
  <c r="DK116" i="74"/>
  <c r="DO116" i="74" s="1"/>
  <c r="DL116" i="74"/>
  <c r="DP116" i="74" s="1"/>
  <c r="EC96" i="74"/>
  <c r="EG96" i="74" s="1"/>
  <c r="ED110" i="74"/>
  <c r="EK96" i="74"/>
  <c r="EL96" i="74"/>
  <c r="EM96" i="74" s="1"/>
  <c r="DS117" i="74"/>
  <c r="DV117" i="74" s="1"/>
  <c r="DL117" i="74"/>
  <c r="DP117" i="74" s="1"/>
  <c r="DK117" i="74"/>
  <c r="DO117" i="74" s="1"/>
  <c r="EC99" i="74"/>
  <c r="EK102" i="74"/>
  <c r="EL102" i="74"/>
  <c r="EM102" i="74" s="1"/>
  <c r="EC102" i="74"/>
  <c r="EG102" i="74" s="1"/>
  <c r="EC103" i="74"/>
  <c r="EL103" i="74"/>
  <c r="EM103" i="74" s="1"/>
  <c r="EK103" i="74"/>
  <c r="EK105" i="74"/>
  <c r="EC105" i="74"/>
  <c r="EG105" i="74" s="1"/>
  <c r="EL105" i="74"/>
  <c r="EM105" i="74" s="1"/>
  <c r="EL104" i="74"/>
  <c r="EM104" i="74" s="1"/>
  <c r="EK104" i="74"/>
  <c r="EC104" i="74"/>
  <c r="EG104" i="74" s="1"/>
  <c r="EG15" i="74"/>
  <c r="EF15" i="74"/>
  <c r="EG11" i="74"/>
  <c r="EF11" i="74"/>
  <c r="EK17" i="74"/>
  <c r="EG9" i="74"/>
  <c r="EF9" i="74"/>
  <c r="EG7" i="74"/>
  <c r="EF7" i="74"/>
  <c r="EE17" i="74"/>
  <c r="DV119" i="74"/>
  <c r="DU119" i="74"/>
  <c r="EG16" i="74"/>
  <c r="EC103" i="68"/>
  <c r="ED98" i="68"/>
  <c r="EE98" i="68" s="1"/>
  <c r="ED99" i="68"/>
  <c r="EE99" i="68" s="1"/>
  <c r="ED96" i="68"/>
  <c r="EE96" i="68" s="1"/>
  <c r="EF96" i="68" s="1"/>
  <c r="ED104" i="68"/>
  <c r="EE104" i="68" s="1"/>
  <c r="ED105" i="68"/>
  <c r="EE105" i="68" s="1"/>
  <c r="EF105" i="68" s="1"/>
  <c r="ED97" i="68"/>
  <c r="EE97" i="68" s="1"/>
  <c r="ED101" i="68"/>
  <c r="EE101" i="68" s="1"/>
  <c r="EF101" i="68" s="1"/>
  <c r="EC99" i="68"/>
  <c r="ED102" i="68"/>
  <c r="EE102" i="68" s="1"/>
  <c r="EC97" i="68"/>
  <c r="DK118" i="68"/>
  <c r="DO118" i="68" s="1"/>
  <c r="EC100" i="68"/>
  <c r="EL8" i="68"/>
  <c r="EM8" i="68" s="1"/>
  <c r="EK8" i="68"/>
  <c r="DK29" i="68"/>
  <c r="DO29" i="68" s="1"/>
  <c r="DS118" i="68"/>
  <c r="DV118" i="68" s="1"/>
  <c r="DS59" i="68"/>
  <c r="DV59" i="68" s="1"/>
  <c r="DT59" i="68"/>
  <c r="EL104" i="68"/>
  <c r="EM104" i="68" s="1"/>
  <c r="EK104" i="68"/>
  <c r="DL119" i="68"/>
  <c r="DP119" i="68" s="1"/>
  <c r="EL101" i="68"/>
  <c r="EM101" i="68" s="1"/>
  <c r="EK101" i="68"/>
  <c r="EC105" i="68"/>
  <c r="EL105" i="68"/>
  <c r="EM105" i="68" s="1"/>
  <c r="EK105" i="68"/>
  <c r="ED15" i="68"/>
  <c r="EE15" i="68" s="1"/>
  <c r="EG15" i="68" s="1"/>
  <c r="EL15" i="68"/>
  <c r="EM15" i="68" s="1"/>
  <c r="EK15" i="68"/>
  <c r="EL9" i="68"/>
  <c r="EM9" i="68" s="1"/>
  <c r="EK9" i="68"/>
  <c r="EC102" i="68"/>
  <c r="EL102" i="68"/>
  <c r="EM102" i="68" s="1"/>
  <c r="EK102" i="68"/>
  <c r="EC11" i="68"/>
  <c r="EL11" i="68"/>
  <c r="EM11" i="68" s="1"/>
  <c r="EK11" i="68"/>
  <c r="EK98" i="68"/>
  <c r="EL98" i="68"/>
  <c r="EM98" i="68" s="1"/>
  <c r="EL96" i="68"/>
  <c r="EM96" i="68" s="1"/>
  <c r="ED110" i="68"/>
  <c r="EK96" i="68"/>
  <c r="ED14" i="68"/>
  <c r="EE14" i="68" s="1"/>
  <c r="EK47" i="68"/>
  <c r="ED7" i="68"/>
  <c r="EE7" i="68" s="1"/>
  <c r="DL28" i="68"/>
  <c r="DP28" i="68" s="1"/>
  <c r="DS117" i="68"/>
  <c r="DV117" i="68" s="1"/>
  <c r="DS58" i="68"/>
  <c r="DU58" i="68" s="1"/>
  <c r="EG42" i="68"/>
  <c r="DL117" i="68"/>
  <c r="DP117" i="68" s="1"/>
  <c r="EL13" i="68"/>
  <c r="EM13" i="68" s="1"/>
  <c r="EK13" i="68"/>
  <c r="EG97" i="68"/>
  <c r="EF97" i="68"/>
  <c r="EK16" i="68"/>
  <c r="EL16" i="68"/>
  <c r="EM16" i="68" s="1"/>
  <c r="DK27" i="68"/>
  <c r="DO27" i="68" s="1"/>
  <c r="DS57" i="68"/>
  <c r="DU57" i="68" s="1"/>
  <c r="DL27" i="68"/>
  <c r="DP27" i="68" s="1"/>
  <c r="EF102" i="68"/>
  <c r="EK10" i="68"/>
  <c r="EL10" i="68"/>
  <c r="EM10" i="68" s="1"/>
  <c r="EF98" i="68"/>
  <c r="DS116" i="68"/>
  <c r="DV116" i="68" s="1"/>
  <c r="DT116" i="68"/>
  <c r="EC14" i="68"/>
  <c r="EL14" i="68"/>
  <c r="EM14" i="68" s="1"/>
  <c r="EK14" i="68"/>
  <c r="EL12" i="68"/>
  <c r="EM12" i="68" s="1"/>
  <c r="EK12" i="68"/>
  <c r="DS119" i="68"/>
  <c r="DV119" i="68" s="1"/>
  <c r="DS60" i="68"/>
  <c r="DV60" i="68" s="1"/>
  <c r="EL100" i="68"/>
  <c r="EM100" i="68" s="1"/>
  <c r="EK100" i="68"/>
  <c r="ED13" i="68"/>
  <c r="EE13" i="68" s="1"/>
  <c r="DT118" i="68"/>
  <c r="DU118" i="68"/>
  <c r="ED16" i="68"/>
  <c r="EE16" i="68" s="1"/>
  <c r="EF9" i="68"/>
  <c r="ED103" i="68"/>
  <c r="EE103" i="68" s="1"/>
  <c r="ED10" i="68"/>
  <c r="EE10" i="68" s="1"/>
  <c r="EC96" i="68"/>
  <c r="EG96" i="68" s="1"/>
  <c r="ED12" i="68"/>
  <c r="EE12" i="68" s="1"/>
  <c r="DT119" i="68"/>
  <c r="DT60" i="68"/>
  <c r="EK99" i="68"/>
  <c r="EL99" i="68"/>
  <c r="EM99" i="68" s="1"/>
  <c r="DT117" i="68"/>
  <c r="EF8" i="68"/>
  <c r="EF104" i="68"/>
  <c r="EL97" i="68"/>
  <c r="EM97" i="68" s="1"/>
  <c r="EK97" i="68"/>
  <c r="EC104" i="68"/>
  <c r="EC101" i="68"/>
  <c r="EE47" i="68"/>
  <c r="EF37" i="68"/>
  <c r="EG37" i="68"/>
  <c r="DT57" i="68"/>
  <c r="EF43" i="68"/>
  <c r="EG43" i="68"/>
  <c r="EL103" i="68"/>
  <c r="EM103" i="68" s="1"/>
  <c r="EK103" i="68"/>
  <c r="EC98" i="68"/>
  <c r="EG98" i="68" s="1"/>
  <c r="DL116" i="68"/>
  <c r="DP116" i="68" s="1"/>
  <c r="EF46" i="68"/>
  <c r="EC7" i="68"/>
  <c r="ED21" i="68"/>
  <c r="EL7" i="68"/>
  <c r="EM7" i="68" s="1"/>
  <c r="EK7" i="68"/>
  <c r="DL30" i="68"/>
  <c r="DP30" i="68" s="1"/>
  <c r="DT58" i="68"/>
  <c r="EF38" i="68"/>
  <c r="ED100" i="68"/>
  <c r="EE100" i="68" s="1"/>
  <c r="DU60" i="68" l="1"/>
  <c r="DV58" i="68"/>
  <c r="DU119" i="68"/>
  <c r="EG11" i="68"/>
  <c r="DU59" i="68"/>
  <c r="EG8" i="68"/>
  <c r="DV57" i="68"/>
  <c r="ED37" i="74"/>
  <c r="EE37" i="74" s="1"/>
  <c r="EC41" i="74"/>
  <c r="EC46" i="74"/>
  <c r="ED43" i="74"/>
  <c r="EE43" i="74" s="1"/>
  <c r="EC38" i="74"/>
  <c r="EG38" i="74" s="1"/>
  <c r="EC37" i="74"/>
  <c r="EG37" i="74" s="1"/>
  <c r="ED46" i="74"/>
  <c r="EE46" i="74" s="1"/>
  <c r="EC43" i="74"/>
  <c r="EF38" i="74"/>
  <c r="EK42" i="74"/>
  <c r="EL42" i="74"/>
  <c r="EM42" i="74" s="1"/>
  <c r="EC39" i="74"/>
  <c r="EK39" i="74"/>
  <c r="EL39" i="74"/>
  <c r="EM39" i="74" s="1"/>
  <c r="ED40" i="74"/>
  <c r="EE40" i="74" s="1"/>
  <c r="EL45" i="74"/>
  <c r="EM45" i="74" s="1"/>
  <c r="EK45" i="74"/>
  <c r="DL57" i="74"/>
  <c r="DP57" i="74" s="1"/>
  <c r="DS57" i="74"/>
  <c r="DV57" i="74" s="1"/>
  <c r="EK44" i="74"/>
  <c r="EL44" i="74"/>
  <c r="EM44" i="74" s="1"/>
  <c r="EK43" i="74"/>
  <c r="EL43" i="74"/>
  <c r="EM43" i="74" s="1"/>
  <c r="ED41" i="74"/>
  <c r="EE41" i="74" s="1"/>
  <c r="EC42" i="74"/>
  <c r="EK41" i="74"/>
  <c r="EL41" i="74"/>
  <c r="EM41" i="74" s="1"/>
  <c r="ED42" i="74"/>
  <c r="EE42" i="74" s="1"/>
  <c r="DK58" i="74"/>
  <c r="DO58" i="74" s="1"/>
  <c r="DS58" i="74"/>
  <c r="DV58" i="74" s="1"/>
  <c r="EF43" i="74"/>
  <c r="EG43" i="74"/>
  <c r="EL40" i="74"/>
  <c r="EM40" i="74" s="1"/>
  <c r="EK40" i="74"/>
  <c r="DK59" i="74"/>
  <c r="DO59" i="74" s="1"/>
  <c r="DS59" i="74"/>
  <c r="EL38" i="74"/>
  <c r="EM38" i="74" s="1"/>
  <c r="EK38" i="74"/>
  <c r="EK46" i="74"/>
  <c r="EL46" i="74"/>
  <c r="EM46" i="74" s="1"/>
  <c r="EC45" i="74"/>
  <c r="EF37" i="74"/>
  <c r="EC44" i="74"/>
  <c r="ED44" i="74"/>
  <c r="EE44" i="74" s="1"/>
  <c r="ED39" i="74"/>
  <c r="EE39" i="74" s="1"/>
  <c r="EC40" i="74"/>
  <c r="EG46" i="74"/>
  <c r="EF46" i="74"/>
  <c r="ED45" i="74"/>
  <c r="EE45" i="74" s="1"/>
  <c r="ED51" i="74"/>
  <c r="EK37" i="74"/>
  <c r="EL37" i="74"/>
  <c r="EM37" i="74" s="1"/>
  <c r="DK60" i="74"/>
  <c r="DO60" i="74" s="1"/>
  <c r="DS60" i="74"/>
  <c r="EK106" i="74"/>
  <c r="EF99" i="74"/>
  <c r="EG99" i="74"/>
  <c r="EE106" i="74"/>
  <c r="DU117" i="74"/>
  <c r="DV116" i="74"/>
  <c r="EF103" i="74"/>
  <c r="EG103" i="74"/>
  <c r="EG99" i="68"/>
  <c r="EF17" i="74"/>
  <c r="DY18" i="74" s="1"/>
  <c r="EG17" i="74"/>
  <c r="EC18" i="74" s="1"/>
  <c r="EF21" i="74"/>
  <c r="EE21" i="74"/>
  <c r="EF99" i="68"/>
  <c r="EG102" i="68"/>
  <c r="EG105" i="68"/>
  <c r="DU117" i="68"/>
  <c r="EF10" i="68"/>
  <c r="EK106" i="68"/>
  <c r="EG104" i="68"/>
  <c r="EF100" i="68"/>
  <c r="EG100" i="68"/>
  <c r="EK17" i="68"/>
  <c r="EE106" i="68"/>
  <c r="EG16" i="68"/>
  <c r="EF16" i="68"/>
  <c r="EE17" i="68"/>
  <c r="EG7" i="68"/>
  <c r="EF7" i="68"/>
  <c r="EE51" i="68"/>
  <c r="EF51" i="68"/>
  <c r="EG10" i="68"/>
  <c r="EG47" i="68"/>
  <c r="EC48" i="68" s="1"/>
  <c r="EG103" i="68"/>
  <c r="EF103" i="68"/>
  <c r="EF13" i="68"/>
  <c r="EG13" i="68"/>
  <c r="EG101" i="68"/>
  <c r="DU116" i="68"/>
  <c r="EG14" i="68"/>
  <c r="EF14" i="68"/>
  <c r="EF15" i="68"/>
  <c r="EF47" i="68"/>
  <c r="DY48" i="68" s="1"/>
  <c r="EG12" i="68"/>
  <c r="EF12" i="68"/>
  <c r="DU58" i="74" l="1"/>
  <c r="EE47" i="74"/>
  <c r="EF41" i="74"/>
  <c r="EK47" i="74"/>
  <c r="DU59" i="74"/>
  <c r="DV59" i="74"/>
  <c r="DU57" i="74"/>
  <c r="EF40" i="74"/>
  <c r="EG40" i="74"/>
  <c r="DU60" i="74"/>
  <c r="DV60" i="74"/>
  <c r="EF45" i="74"/>
  <c r="EG45" i="74"/>
  <c r="EF44" i="74"/>
  <c r="EG44" i="74"/>
  <c r="EF42" i="74"/>
  <c r="EG42" i="74"/>
  <c r="EG41" i="74"/>
  <c r="EG39" i="74"/>
  <c r="EF39" i="74"/>
  <c r="EG106" i="74"/>
  <c r="EC107" i="74" s="1"/>
  <c r="EF106" i="74"/>
  <c r="DY107" i="74" s="1"/>
  <c r="EF110" i="74"/>
  <c r="EE110" i="74"/>
  <c r="EJ15" i="74"/>
  <c r="EI13" i="74"/>
  <c r="EI12" i="74"/>
  <c r="EI10" i="74"/>
  <c r="EI8" i="74"/>
  <c r="EI11" i="74"/>
  <c r="EI16" i="74"/>
  <c r="EI7" i="74"/>
  <c r="EI9" i="74"/>
  <c r="EI15" i="74"/>
  <c r="EI14" i="74"/>
  <c r="EH12" i="74"/>
  <c r="EJ13" i="74"/>
  <c r="EJ14" i="74"/>
  <c r="EH13" i="74"/>
  <c r="EH14" i="74"/>
  <c r="EJ7" i="74"/>
  <c r="EJ16" i="74"/>
  <c r="EH16" i="74"/>
  <c r="EH10" i="74"/>
  <c r="EH7" i="74"/>
  <c r="EJ10" i="74"/>
  <c r="EJ12" i="74"/>
  <c r="EJ8" i="74"/>
  <c r="EH8" i="74"/>
  <c r="EH11" i="74"/>
  <c r="EJ9" i="74"/>
  <c r="EH15" i="74"/>
  <c r="EJ11" i="74"/>
  <c r="EH9" i="74"/>
  <c r="EF106" i="68"/>
  <c r="DY107" i="68" s="1"/>
  <c r="EG106" i="68"/>
  <c r="EC107" i="68" s="1"/>
  <c r="EJ100" i="68" s="1"/>
  <c r="EJ41" i="68"/>
  <c r="EH40" i="68"/>
  <c r="EH42" i="68"/>
  <c r="EJ45" i="68"/>
  <c r="EJ44" i="68"/>
  <c r="EH44" i="68"/>
  <c r="EJ42" i="68"/>
  <c r="EH41" i="68"/>
  <c r="EJ39" i="68"/>
  <c r="EJ40" i="68"/>
  <c r="EH39" i="68"/>
  <c r="EH45" i="68"/>
  <c r="EJ38" i="68"/>
  <c r="EJ46" i="68"/>
  <c r="EH38" i="68"/>
  <c r="EH43" i="68"/>
  <c r="EH46" i="68"/>
  <c r="EH37" i="68"/>
  <c r="EJ37" i="68"/>
  <c r="EJ43" i="68"/>
  <c r="EE110" i="68"/>
  <c r="EF110" i="68"/>
  <c r="EP47" i="68"/>
  <c r="EI40" i="68"/>
  <c r="EI39" i="68"/>
  <c r="EI45" i="68"/>
  <c r="EI44" i="68"/>
  <c r="EI43" i="68"/>
  <c r="EI38" i="68"/>
  <c r="EI46" i="68"/>
  <c r="EI41" i="68"/>
  <c r="EI42" i="68"/>
  <c r="EI37" i="68"/>
  <c r="EF17" i="68"/>
  <c r="DY18" i="68" s="1"/>
  <c r="EG17" i="68"/>
  <c r="EC18" i="68" s="1"/>
  <c r="EE21" i="68"/>
  <c r="EF21" i="68"/>
  <c r="EJ104" i="68"/>
  <c r="EF47" i="74" l="1"/>
  <c r="DY48" i="74" s="1"/>
  <c r="EG47" i="74"/>
  <c r="EC48" i="74" s="1"/>
  <c r="EJ39" i="74" s="1"/>
  <c r="EH46" i="74"/>
  <c r="EJ46" i="74"/>
  <c r="EH37" i="74"/>
  <c r="EH38" i="74"/>
  <c r="EJ38" i="74"/>
  <c r="EH43" i="74"/>
  <c r="EH44" i="74"/>
  <c r="EJ42" i="74"/>
  <c r="EJ44" i="74"/>
  <c r="EJ41" i="74"/>
  <c r="EH41" i="74"/>
  <c r="EH45" i="74"/>
  <c r="EH40" i="74"/>
  <c r="EJ45" i="74"/>
  <c r="EH42" i="74"/>
  <c r="EH39" i="74"/>
  <c r="EJ40" i="74"/>
  <c r="EP47" i="74"/>
  <c r="EI37" i="74"/>
  <c r="EI46" i="74"/>
  <c r="EI38" i="74"/>
  <c r="EI42" i="74"/>
  <c r="EE51" i="74"/>
  <c r="EF51" i="74"/>
  <c r="EH97" i="74"/>
  <c r="EH98" i="74"/>
  <c r="EH104" i="74"/>
  <c r="EH103" i="74"/>
  <c r="EH102" i="74"/>
  <c r="EH101" i="74"/>
  <c r="EH96" i="74"/>
  <c r="EH99" i="74"/>
  <c r="EH105" i="74"/>
  <c r="EH100" i="74"/>
  <c r="EP106" i="74"/>
  <c r="EI104" i="74"/>
  <c r="EI96" i="74"/>
  <c r="EJ104" i="74"/>
  <c r="EI99" i="74"/>
  <c r="EJ99" i="74"/>
  <c r="EI103" i="74"/>
  <c r="EJ96" i="74"/>
  <c r="EI98" i="74"/>
  <c r="EI97" i="74"/>
  <c r="EJ98" i="74"/>
  <c r="EI105" i="74"/>
  <c r="EI101" i="74"/>
  <c r="EJ102" i="74"/>
  <c r="EJ100" i="74"/>
  <c r="EJ103" i="74"/>
  <c r="EI100" i="74"/>
  <c r="EJ105" i="74"/>
  <c r="EJ97" i="74"/>
  <c r="EI102" i="74"/>
  <c r="EJ101" i="74"/>
  <c r="EJ99" i="68"/>
  <c r="EJ97" i="68"/>
  <c r="EJ101" i="68"/>
  <c r="EI105" i="68"/>
  <c r="EH17" i="74"/>
  <c r="DZ21" i="74" s="1"/>
  <c r="EJ17" i="74"/>
  <c r="EI17" i="74"/>
  <c r="EH99" i="68"/>
  <c r="EH97" i="68"/>
  <c r="EH101" i="68"/>
  <c r="EH100" i="68"/>
  <c r="EH105" i="68"/>
  <c r="EH104" i="68"/>
  <c r="EH102" i="68"/>
  <c r="EH96" i="68"/>
  <c r="EH98" i="68"/>
  <c r="EH103" i="68"/>
  <c r="EI104" i="68"/>
  <c r="EI101" i="68"/>
  <c r="EJ102" i="68"/>
  <c r="EI100" i="68"/>
  <c r="EI96" i="68"/>
  <c r="EP106" i="68"/>
  <c r="EJ103" i="68"/>
  <c r="EI103" i="68"/>
  <c r="EJ105" i="68"/>
  <c r="EI99" i="68"/>
  <c r="EI97" i="68"/>
  <c r="EJ96" i="68"/>
  <c r="EI102" i="68"/>
  <c r="EJ98" i="68"/>
  <c r="EI98" i="68"/>
  <c r="EI8" i="68"/>
  <c r="EI9" i="68"/>
  <c r="EI11" i="68"/>
  <c r="EI7" i="68"/>
  <c r="EI14" i="68"/>
  <c r="EI10" i="68"/>
  <c r="EI16" i="68"/>
  <c r="EI15" i="68"/>
  <c r="EI13" i="68"/>
  <c r="EI12" i="68"/>
  <c r="EH9" i="68"/>
  <c r="EH11" i="68"/>
  <c r="EJ9" i="68"/>
  <c r="EH8" i="68"/>
  <c r="EJ11" i="68"/>
  <c r="EJ8" i="68"/>
  <c r="EJ10" i="68"/>
  <c r="EJ16" i="68"/>
  <c r="EJ15" i="68"/>
  <c r="EJ13" i="68"/>
  <c r="EH15" i="68"/>
  <c r="EH10" i="68"/>
  <c r="EH7" i="68"/>
  <c r="EH13" i="68"/>
  <c r="EH14" i="68"/>
  <c r="EH12" i="68"/>
  <c r="EH16" i="68"/>
  <c r="EJ7" i="68"/>
  <c r="EJ12" i="68"/>
  <c r="EJ14" i="68"/>
  <c r="EI47" i="68"/>
  <c r="EJ47" i="68"/>
  <c r="EH47" i="68"/>
  <c r="DZ51" i="68" s="1"/>
  <c r="DX21" i="74" l="1"/>
  <c r="EB21" i="74" s="1"/>
  <c r="EI40" i="74"/>
  <c r="EI41" i="74"/>
  <c r="EI45" i="74"/>
  <c r="EI44" i="74"/>
  <c r="EJ37" i="74"/>
  <c r="EI39" i="74"/>
  <c r="EJ43" i="74"/>
  <c r="EI43" i="74"/>
  <c r="EH47" i="74"/>
  <c r="DZ51" i="74" s="1"/>
  <c r="EA51" i="74" s="1"/>
  <c r="EH106" i="74"/>
  <c r="DZ110" i="74" s="1"/>
  <c r="EA110" i="74" s="1"/>
  <c r="EJ106" i="74"/>
  <c r="DX110" i="74" s="1"/>
  <c r="EG110" i="74" s="1"/>
  <c r="EI106" i="74"/>
  <c r="EH106" i="68"/>
  <c r="DZ110" i="68" s="1"/>
  <c r="EA110" i="68" s="1"/>
  <c r="DY21" i="74"/>
  <c r="EG21" i="74"/>
  <c r="EA21" i="74"/>
  <c r="EJ106" i="68"/>
  <c r="EI106" i="68"/>
  <c r="EA51" i="68"/>
  <c r="DX51" i="68"/>
  <c r="EG51" i="68" s="1"/>
  <c r="EH17" i="68"/>
  <c r="DZ21" i="68" s="1"/>
  <c r="EJ17" i="68"/>
  <c r="EI17" i="68"/>
  <c r="EB110" i="74"/>
  <c r="DY110" i="74"/>
  <c r="EI110" i="74"/>
  <c r="EJ110" i="74" s="1"/>
  <c r="EI47" i="74" l="1"/>
  <c r="EJ47" i="74"/>
  <c r="DX51" i="74" s="1"/>
  <c r="DX21" i="68"/>
  <c r="DY21" i="68" s="1"/>
  <c r="DX110" i="68"/>
  <c r="EG110" i="68" s="1"/>
  <c r="EQ12" i="74"/>
  <c r="EC21" i="74"/>
  <c r="DZ27" i="74"/>
  <c r="EQ8" i="74"/>
  <c r="DZ29" i="74"/>
  <c r="EQ14" i="74"/>
  <c r="EQ7" i="74"/>
  <c r="EQ13" i="74"/>
  <c r="EQ11" i="74"/>
  <c r="DZ28" i="74"/>
  <c r="EQ10" i="74"/>
  <c r="EQ9" i="74"/>
  <c r="EQ15" i="74"/>
  <c r="EQ16" i="74"/>
  <c r="DZ30" i="74"/>
  <c r="EG21" i="68"/>
  <c r="EA21" i="68"/>
  <c r="EI51" i="68"/>
  <c r="EJ51" i="68" s="1"/>
  <c r="EB21" i="68"/>
  <c r="EB51" i="68"/>
  <c r="DY51" i="68"/>
  <c r="EQ96" i="74"/>
  <c r="EQ100" i="74"/>
  <c r="EQ102" i="74"/>
  <c r="EQ99" i="74"/>
  <c r="EQ101" i="74"/>
  <c r="EQ97" i="74"/>
  <c r="EQ98" i="74"/>
  <c r="EQ103" i="74"/>
  <c r="EC110" i="74"/>
  <c r="DZ116" i="74"/>
  <c r="EQ105" i="74"/>
  <c r="DZ119" i="74"/>
  <c r="EQ104" i="74"/>
  <c r="DZ117" i="74"/>
  <c r="DZ118" i="74"/>
  <c r="EB51" i="74" l="1"/>
  <c r="DY51" i="74"/>
  <c r="EI51" i="74"/>
  <c r="EJ51" i="74" s="1"/>
  <c r="EG51" i="74"/>
  <c r="DY110" i="68"/>
  <c r="EQ103" i="68" s="1"/>
  <c r="EB110" i="68"/>
  <c r="EQ100" i="68"/>
  <c r="ES100" i="68" s="1"/>
  <c r="EI110" i="68"/>
  <c r="EJ110" i="68" s="1"/>
  <c r="ER15" i="74"/>
  <c r="ES15" i="74"/>
  <c r="ES11" i="74"/>
  <c r="ER11" i="74"/>
  <c r="EE29" i="74"/>
  <c r="EA29" i="74"/>
  <c r="EB29" i="74" s="1"/>
  <c r="EF29" i="74" s="1"/>
  <c r="ER12" i="74"/>
  <c r="ES12" i="74"/>
  <c r="ES9" i="74"/>
  <c r="ER9" i="74"/>
  <c r="ER13" i="74"/>
  <c r="ES13" i="74"/>
  <c r="ER8" i="74"/>
  <c r="ES8" i="74"/>
  <c r="EE30" i="74"/>
  <c r="EA30" i="74"/>
  <c r="ES10" i="74"/>
  <c r="ER10" i="74"/>
  <c r="ER7" i="74"/>
  <c r="ES7" i="74"/>
  <c r="EA27" i="74"/>
  <c r="EE27" i="74"/>
  <c r="ER16" i="74"/>
  <c r="ES16" i="74"/>
  <c r="EA28" i="74"/>
  <c r="EB28" i="74" s="1"/>
  <c r="EF28" i="74" s="1"/>
  <c r="EE28" i="74"/>
  <c r="ER14" i="74"/>
  <c r="ES14" i="74"/>
  <c r="EQ16" i="68"/>
  <c r="EQ8" i="68"/>
  <c r="EQ10" i="68"/>
  <c r="EQ12" i="68"/>
  <c r="EQ11" i="68"/>
  <c r="EQ14" i="68"/>
  <c r="EQ13" i="68"/>
  <c r="EQ7" i="68"/>
  <c r="EQ15" i="68"/>
  <c r="EQ9" i="68"/>
  <c r="EC21" i="68"/>
  <c r="DZ29" i="68"/>
  <c r="DZ28" i="68"/>
  <c r="DZ27" i="68"/>
  <c r="DZ30" i="68"/>
  <c r="EQ46" i="68"/>
  <c r="EQ44" i="68"/>
  <c r="EQ38" i="68"/>
  <c r="EQ42" i="68"/>
  <c r="EQ45" i="68"/>
  <c r="EQ40" i="68"/>
  <c r="EQ39" i="68"/>
  <c r="EQ43" i="68"/>
  <c r="EQ37" i="68"/>
  <c r="EQ41" i="68"/>
  <c r="DZ60" i="68"/>
  <c r="EC51" i="68"/>
  <c r="DZ57" i="68"/>
  <c r="DZ58" i="68"/>
  <c r="DZ59" i="68"/>
  <c r="EE118" i="74"/>
  <c r="EA118" i="74"/>
  <c r="EI118" i="74"/>
  <c r="ER105" i="74"/>
  <c r="ES105" i="74"/>
  <c r="ER98" i="74"/>
  <c r="ES98" i="74"/>
  <c r="ER102" i="74"/>
  <c r="ES102" i="74"/>
  <c r="EE117" i="74"/>
  <c r="EA117" i="74"/>
  <c r="EI117" i="74"/>
  <c r="EE116" i="74"/>
  <c r="EA116" i="74"/>
  <c r="EI116" i="74"/>
  <c r="ER97" i="74"/>
  <c r="ES97" i="74"/>
  <c r="ER100" i="74"/>
  <c r="ES100" i="74"/>
  <c r="ER104" i="74"/>
  <c r="ES104" i="74"/>
  <c r="ES101" i="74"/>
  <c r="ER101" i="74"/>
  <c r="ER96" i="74"/>
  <c r="ES96" i="74"/>
  <c r="EE119" i="74"/>
  <c r="EA119" i="74"/>
  <c r="EI119" i="74"/>
  <c r="ES103" i="74"/>
  <c r="ER103" i="74"/>
  <c r="ES99" i="74"/>
  <c r="ER99" i="74"/>
  <c r="EQ40" i="74" l="1"/>
  <c r="DZ57" i="74"/>
  <c r="EQ41" i="74"/>
  <c r="EQ38" i="74"/>
  <c r="DZ60" i="74"/>
  <c r="EQ42" i="74"/>
  <c r="DZ59" i="74"/>
  <c r="EC51" i="74"/>
  <c r="EQ45" i="74"/>
  <c r="EQ37" i="74"/>
  <c r="EQ39" i="74"/>
  <c r="DZ58" i="74"/>
  <c r="EQ44" i="74"/>
  <c r="EQ43" i="74"/>
  <c r="EQ46" i="74"/>
  <c r="EJ118" i="74"/>
  <c r="EM118" i="74" s="1"/>
  <c r="EJ119" i="74"/>
  <c r="EC29" i="74"/>
  <c r="EG29" i="74" s="1"/>
  <c r="ET11" i="74"/>
  <c r="ET9" i="74"/>
  <c r="ET16" i="74"/>
  <c r="EU10" i="74"/>
  <c r="EV10" i="74" s="1"/>
  <c r="EW10" i="74" s="1"/>
  <c r="EJ116" i="74"/>
  <c r="EU12" i="74"/>
  <c r="EV12" i="74" s="1"/>
  <c r="EW12" i="74" s="1"/>
  <c r="ET15" i="74"/>
  <c r="EU7" i="74"/>
  <c r="EV7" i="74" s="1"/>
  <c r="EW7" i="74" s="1"/>
  <c r="ET14" i="74"/>
  <c r="EC28" i="74"/>
  <c r="EG28" i="74" s="1"/>
  <c r="EU9" i="74"/>
  <c r="EV9" i="74" s="1"/>
  <c r="ET12" i="74"/>
  <c r="ET7" i="74"/>
  <c r="ET8" i="74"/>
  <c r="EU16" i="74"/>
  <c r="EV16" i="74" s="1"/>
  <c r="EU13" i="74"/>
  <c r="EV13" i="74" s="1"/>
  <c r="EW13" i="74" s="1"/>
  <c r="EU15" i="74"/>
  <c r="EV15" i="74" s="1"/>
  <c r="EW15" i="74" s="1"/>
  <c r="ER100" i="68"/>
  <c r="EQ99" i="68"/>
  <c r="EQ96" i="68"/>
  <c r="ER96" i="68" s="1"/>
  <c r="ER103" i="68"/>
  <c r="ES103" i="68"/>
  <c r="ES96" i="68"/>
  <c r="EQ98" i="68"/>
  <c r="DZ118" i="68"/>
  <c r="EQ104" i="68"/>
  <c r="DZ117" i="68"/>
  <c r="EE117" i="68" s="1"/>
  <c r="EC110" i="68"/>
  <c r="DZ116" i="68"/>
  <c r="EQ105" i="68"/>
  <c r="EQ102" i="68"/>
  <c r="EQ97" i="68"/>
  <c r="EQ101" i="68"/>
  <c r="DZ119" i="68"/>
  <c r="EU105" i="74"/>
  <c r="EV105" i="74" s="1"/>
  <c r="EW105" i="74" s="1"/>
  <c r="EC27" i="74"/>
  <c r="EG27" i="74" s="1"/>
  <c r="ET10" i="74"/>
  <c r="EU11" i="74"/>
  <c r="EV11" i="74" s="1"/>
  <c r="EJ117" i="74"/>
  <c r="EL117" i="74" s="1"/>
  <c r="EU14" i="74"/>
  <c r="EV14" i="74" s="1"/>
  <c r="EB27" i="74"/>
  <c r="EF27" i="74" s="1"/>
  <c r="FB10" i="74"/>
  <c r="FC10" i="74"/>
  <c r="FD10" i="74" s="1"/>
  <c r="EU8" i="74"/>
  <c r="EV8" i="74" s="1"/>
  <c r="FB13" i="74"/>
  <c r="FC13" i="74"/>
  <c r="FD13" i="74" s="1"/>
  <c r="FB14" i="74"/>
  <c r="FC14" i="74"/>
  <c r="FD14" i="74" s="1"/>
  <c r="EB30" i="74"/>
  <c r="EF30" i="74" s="1"/>
  <c r="FC8" i="74"/>
  <c r="FD8" i="74" s="1"/>
  <c r="FB8" i="74"/>
  <c r="FB16" i="74"/>
  <c r="FC16" i="74"/>
  <c r="FD16" i="74" s="1"/>
  <c r="FB7" i="74"/>
  <c r="FC7" i="74"/>
  <c r="FD7" i="74" s="1"/>
  <c r="EU21" i="74"/>
  <c r="EC30" i="74"/>
  <c r="EG30" i="74" s="1"/>
  <c r="ET13" i="74"/>
  <c r="FB9" i="74"/>
  <c r="FC9" i="74"/>
  <c r="FD9" i="74" s="1"/>
  <c r="FB12" i="74"/>
  <c r="FC12" i="74"/>
  <c r="FD12" i="74" s="1"/>
  <c r="FB11" i="74"/>
  <c r="FC11" i="74"/>
  <c r="FD11" i="74" s="1"/>
  <c r="FB15" i="74"/>
  <c r="FC15" i="74"/>
  <c r="FD15" i="74" s="1"/>
  <c r="ET101" i="74"/>
  <c r="ET104" i="74"/>
  <c r="EC119" i="74"/>
  <c r="EG119" i="74" s="1"/>
  <c r="EC117" i="74"/>
  <c r="EG117" i="74" s="1"/>
  <c r="ET102" i="74"/>
  <c r="EB119" i="74"/>
  <c r="EF119" i="74" s="1"/>
  <c r="EU96" i="74"/>
  <c r="EV96" i="74" s="1"/>
  <c r="EU104" i="74"/>
  <c r="EV104" i="74" s="1"/>
  <c r="EW104" i="74" s="1"/>
  <c r="ES42" i="68"/>
  <c r="ER42" i="68"/>
  <c r="ER13" i="68"/>
  <c r="ES13" i="68"/>
  <c r="FC96" i="68"/>
  <c r="FD96" i="68" s="1"/>
  <c r="FB96" i="68"/>
  <c r="EU103" i="68"/>
  <c r="EV103" i="68" s="1"/>
  <c r="FC100" i="68"/>
  <c r="FD100" i="68" s="1"/>
  <c r="FB100" i="68"/>
  <c r="ER43" i="68"/>
  <c r="ES43" i="68"/>
  <c r="EI119" i="68"/>
  <c r="EE30" i="68"/>
  <c r="EA30" i="68"/>
  <c r="ER10" i="68"/>
  <c r="ES10" i="68"/>
  <c r="EE59" i="68"/>
  <c r="EA59" i="68"/>
  <c r="EB59" i="68" s="1"/>
  <c r="EF59" i="68" s="1"/>
  <c r="EI60" i="68"/>
  <c r="EB60" i="68"/>
  <c r="EF60" i="68" s="1"/>
  <c r="EE60" i="68"/>
  <c r="EA60" i="68"/>
  <c r="EC60" i="68" s="1"/>
  <c r="EG60" i="68" s="1"/>
  <c r="ER39" i="68"/>
  <c r="ES39" i="68"/>
  <c r="ES38" i="68"/>
  <c r="ER38" i="68"/>
  <c r="EE27" i="68"/>
  <c r="EI57" i="68"/>
  <c r="EI116" i="68"/>
  <c r="EA27" i="68"/>
  <c r="EB27" i="68" s="1"/>
  <c r="EF27" i="68" s="1"/>
  <c r="ES9" i="68"/>
  <c r="ER9" i="68"/>
  <c r="ES14" i="68"/>
  <c r="ER14" i="68"/>
  <c r="ES8" i="68"/>
  <c r="ER8" i="68"/>
  <c r="FC103" i="68"/>
  <c r="FD103" i="68" s="1"/>
  <c r="FB103" i="68"/>
  <c r="EE58" i="68"/>
  <c r="EA58" i="68"/>
  <c r="EB58" i="68" s="1"/>
  <c r="EF58" i="68" s="1"/>
  <c r="ES41" i="68"/>
  <c r="ER41" i="68"/>
  <c r="ES40" i="68"/>
  <c r="ER40" i="68"/>
  <c r="ER44" i="68"/>
  <c r="ES44" i="68"/>
  <c r="EE28" i="68"/>
  <c r="EI58" i="68"/>
  <c r="EA28" i="68"/>
  <c r="EC28" i="68" s="1"/>
  <c r="EG28" i="68" s="1"/>
  <c r="ER15" i="68"/>
  <c r="ES15" i="68"/>
  <c r="ES11" i="68"/>
  <c r="ER11" i="68"/>
  <c r="ER16" i="68"/>
  <c r="ES16" i="68"/>
  <c r="ET96" i="68"/>
  <c r="ET100" i="68"/>
  <c r="EE57" i="68"/>
  <c r="EA57" i="68"/>
  <c r="EC57" i="68" s="1"/>
  <c r="EG57" i="68" s="1"/>
  <c r="ES37" i="68"/>
  <c r="ER37" i="68"/>
  <c r="ER45" i="68"/>
  <c r="ES45" i="68"/>
  <c r="ES46" i="68"/>
  <c r="ER46" i="68"/>
  <c r="EI118" i="68"/>
  <c r="EE29" i="68"/>
  <c r="EI59" i="68"/>
  <c r="EA29" i="68"/>
  <c r="EC29" i="68" s="1"/>
  <c r="EG29" i="68" s="1"/>
  <c r="ES7" i="68"/>
  <c r="ER7" i="68"/>
  <c r="ES12" i="68"/>
  <c r="ER12" i="68"/>
  <c r="EU96" i="68"/>
  <c r="EV96" i="68" s="1"/>
  <c r="ET103" i="68"/>
  <c r="EU100" i="68"/>
  <c r="EV100" i="68" s="1"/>
  <c r="ET97" i="74"/>
  <c r="ET99" i="74"/>
  <c r="EU100" i="74"/>
  <c r="EV100" i="74" s="1"/>
  <c r="EU102" i="74"/>
  <c r="EV102" i="74" s="1"/>
  <c r="EW102" i="74" s="1"/>
  <c r="ET96" i="74"/>
  <c r="EK117" i="74"/>
  <c r="EM117" i="74"/>
  <c r="FB98" i="74"/>
  <c r="FC98" i="74"/>
  <c r="FD98" i="74" s="1"/>
  <c r="FB105" i="74"/>
  <c r="FC105" i="74"/>
  <c r="FD105" i="74" s="1"/>
  <c r="FB103" i="74"/>
  <c r="FC103" i="74"/>
  <c r="FD103" i="74" s="1"/>
  <c r="EU103" i="74"/>
  <c r="EV103" i="74" s="1"/>
  <c r="FB101" i="74"/>
  <c r="FC101" i="74"/>
  <c r="FD101" i="74" s="1"/>
  <c r="FB104" i="74"/>
  <c r="FC104" i="74"/>
  <c r="FD104" i="74" s="1"/>
  <c r="ET100" i="74"/>
  <c r="EU97" i="74"/>
  <c r="EV97" i="74" s="1"/>
  <c r="EB116" i="74"/>
  <c r="EF116" i="74" s="1"/>
  <c r="FC102" i="74"/>
  <c r="FD102" i="74" s="1"/>
  <c r="FB102" i="74"/>
  <c r="ET98" i="74"/>
  <c r="EK118" i="74"/>
  <c r="EC118" i="74"/>
  <c r="EG118" i="74" s="1"/>
  <c r="EK119" i="74"/>
  <c r="EL119" i="74"/>
  <c r="EM119" i="74"/>
  <c r="FB99" i="74"/>
  <c r="FC99" i="74"/>
  <c r="FD99" i="74" s="1"/>
  <c r="EU99" i="74"/>
  <c r="EV99" i="74" s="1"/>
  <c r="EW96" i="74"/>
  <c r="FC97" i="74"/>
  <c r="FD97" i="74" s="1"/>
  <c r="FB97" i="74"/>
  <c r="ET103" i="74"/>
  <c r="FB96" i="74"/>
  <c r="FC96" i="74"/>
  <c r="FD96" i="74" s="1"/>
  <c r="EU110" i="74"/>
  <c r="EU101" i="74"/>
  <c r="EV101" i="74" s="1"/>
  <c r="FC100" i="74"/>
  <c r="FD100" i="74" s="1"/>
  <c r="FB100" i="74"/>
  <c r="EL116" i="74"/>
  <c r="EM116" i="74"/>
  <c r="EK116" i="74"/>
  <c r="EC116" i="74"/>
  <c r="EG116" i="74" s="1"/>
  <c r="EB117" i="74"/>
  <c r="EF117" i="74" s="1"/>
  <c r="EU98" i="74"/>
  <c r="EV98" i="74" s="1"/>
  <c r="ET105" i="74"/>
  <c r="EB118" i="74"/>
  <c r="EF118" i="74" s="1"/>
  <c r="EU46" i="68" l="1"/>
  <c r="EV46" i="68" s="1"/>
  <c r="ET39" i="68"/>
  <c r="ET37" i="68"/>
  <c r="ET12" i="68"/>
  <c r="ET10" i="68"/>
  <c r="ET16" i="68"/>
  <c r="ET15" i="68"/>
  <c r="EU9" i="68"/>
  <c r="EV9" i="68" s="1"/>
  <c r="EL118" i="74"/>
  <c r="EX10" i="74"/>
  <c r="EX12" i="74"/>
  <c r="EX9" i="74"/>
  <c r="ES46" i="74"/>
  <c r="ER46" i="74"/>
  <c r="EE59" i="74"/>
  <c r="EA59" i="74"/>
  <c r="EB59" i="74" s="1"/>
  <c r="EF59" i="74" s="1"/>
  <c r="EI59" i="74"/>
  <c r="EK59" i="74" s="1"/>
  <c r="ER43" i="74"/>
  <c r="ES43" i="74"/>
  <c r="ES42" i="74"/>
  <c r="ER42" i="74"/>
  <c r="ES44" i="74"/>
  <c r="ER44" i="74"/>
  <c r="EE60" i="74"/>
  <c r="EA60" i="74"/>
  <c r="EJ60" i="74" s="1"/>
  <c r="EC60" i="74"/>
  <c r="EG60" i="74" s="1"/>
  <c r="EI60" i="74"/>
  <c r="EK60" i="74" s="1"/>
  <c r="EE58" i="74"/>
  <c r="EA58" i="74"/>
  <c r="EB58" i="74" s="1"/>
  <c r="EF58" i="74" s="1"/>
  <c r="EI58" i="74"/>
  <c r="EK58" i="74" s="1"/>
  <c r="ES38" i="74"/>
  <c r="ER38" i="74"/>
  <c r="ER39" i="74"/>
  <c r="ES39" i="74"/>
  <c r="ER41" i="74"/>
  <c r="ES41" i="74"/>
  <c r="ES37" i="74"/>
  <c r="ER37" i="74"/>
  <c r="EA57" i="74"/>
  <c r="EC57" i="74" s="1"/>
  <c r="EG57" i="74" s="1"/>
  <c r="EE57" i="74"/>
  <c r="EI57" i="74"/>
  <c r="EK57" i="74" s="1"/>
  <c r="ER45" i="74"/>
  <c r="ES45" i="74"/>
  <c r="ES40" i="74"/>
  <c r="ER40" i="74"/>
  <c r="EX16" i="74"/>
  <c r="EX7" i="74"/>
  <c r="EW9" i="74"/>
  <c r="EX15" i="74"/>
  <c r="EV17" i="74"/>
  <c r="EU45" i="68"/>
  <c r="EV45" i="68" s="1"/>
  <c r="EW45" i="68" s="1"/>
  <c r="ET40" i="68"/>
  <c r="EU43" i="68"/>
  <c r="EV43" i="68" s="1"/>
  <c r="EI117" i="68"/>
  <c r="EW16" i="74"/>
  <c r="EU11" i="68"/>
  <c r="EV11" i="68" s="1"/>
  <c r="EW11" i="68" s="1"/>
  <c r="EU15" i="68"/>
  <c r="EV15" i="68" s="1"/>
  <c r="EU44" i="68"/>
  <c r="EV44" i="68" s="1"/>
  <c r="EA117" i="68"/>
  <c r="EC117" i="68" s="1"/>
  <c r="EG117" i="68" s="1"/>
  <c r="ES99" i="68"/>
  <c r="ER99" i="68"/>
  <c r="ER102" i="68"/>
  <c r="ES102" i="68"/>
  <c r="ES98" i="68"/>
  <c r="ER98" i="68"/>
  <c r="EE119" i="68"/>
  <c r="EA119" i="68"/>
  <c r="ES105" i="68"/>
  <c r="ER105" i="68"/>
  <c r="ES101" i="68"/>
  <c r="EU101" i="68" s="1"/>
  <c r="EV101" i="68" s="1"/>
  <c r="EW101" i="68" s="1"/>
  <c r="ER101" i="68"/>
  <c r="ER104" i="68"/>
  <c r="ES104" i="68"/>
  <c r="ES97" i="68"/>
  <c r="ER97" i="68"/>
  <c r="EA116" i="68"/>
  <c r="EJ116" i="68" s="1"/>
  <c r="EL116" i="68" s="1"/>
  <c r="EE116" i="68"/>
  <c r="EE118" i="68"/>
  <c r="EA118" i="68"/>
  <c r="EX104" i="74"/>
  <c r="EB117" i="68"/>
  <c r="EF117" i="68" s="1"/>
  <c r="EW14" i="74"/>
  <c r="EX14" i="74"/>
  <c r="EW11" i="74"/>
  <c r="EX11" i="74"/>
  <c r="FB17" i="74"/>
  <c r="EX8" i="74"/>
  <c r="EW8" i="74"/>
  <c r="EX13" i="74"/>
  <c r="EX96" i="74"/>
  <c r="EX100" i="74"/>
  <c r="EW100" i="74"/>
  <c r="EX102" i="74"/>
  <c r="EV106" i="74"/>
  <c r="EU7" i="68"/>
  <c r="EV7" i="68" s="1"/>
  <c r="EU37" i="68"/>
  <c r="EV37" i="68" s="1"/>
  <c r="FC16" i="68"/>
  <c r="FD16" i="68" s="1"/>
  <c r="FB16" i="68"/>
  <c r="EK58" i="68"/>
  <c r="ET44" i="68"/>
  <c r="FC14" i="68"/>
  <c r="FD14" i="68" s="1"/>
  <c r="FB14" i="68"/>
  <c r="EW9" i="68"/>
  <c r="FB12" i="68"/>
  <c r="FC12" i="68"/>
  <c r="FD12" i="68" s="1"/>
  <c r="EB29" i="68"/>
  <c r="EF29" i="68" s="1"/>
  <c r="EJ118" i="68"/>
  <c r="EM118" i="68" s="1"/>
  <c r="EJ59" i="68"/>
  <c r="EL59" i="68" s="1"/>
  <c r="EK118" i="68"/>
  <c r="ET46" i="68"/>
  <c r="EX46" i="68" s="1"/>
  <c r="ET45" i="68"/>
  <c r="FC45" i="68"/>
  <c r="FD45" i="68" s="1"/>
  <c r="FB45" i="68"/>
  <c r="EU14" i="68"/>
  <c r="EV14" i="68" s="1"/>
  <c r="EJ57" i="68"/>
  <c r="EM57" i="68" s="1"/>
  <c r="FB38" i="68"/>
  <c r="FC38" i="68"/>
  <c r="FD38" i="68" s="1"/>
  <c r="FC39" i="68"/>
  <c r="FD39" i="68" s="1"/>
  <c r="FB39" i="68"/>
  <c r="EJ119" i="68"/>
  <c r="EL119" i="68" s="1"/>
  <c r="FC13" i="68"/>
  <c r="FD13" i="68" s="1"/>
  <c r="FB13" i="68"/>
  <c r="EU40" i="68"/>
  <c r="EV40" i="68" s="1"/>
  <c r="EU8" i="68"/>
  <c r="EV8" i="68" s="1"/>
  <c r="FC8" i="68"/>
  <c r="FD8" i="68" s="1"/>
  <c r="FB8" i="68"/>
  <c r="ET11" i="68"/>
  <c r="EW15" i="68"/>
  <c r="FC44" i="68"/>
  <c r="FD44" i="68" s="1"/>
  <c r="FB44" i="68"/>
  <c r="ET41" i="68"/>
  <c r="FC41" i="68"/>
  <c r="FD41" i="68" s="1"/>
  <c r="FB41" i="68"/>
  <c r="EC58" i="68"/>
  <c r="EG58" i="68" s="1"/>
  <c r="ET8" i="68"/>
  <c r="EX96" i="68"/>
  <c r="EW96" i="68"/>
  <c r="EU12" i="68"/>
  <c r="EV12" i="68" s="1"/>
  <c r="EK59" i="68"/>
  <c r="FB46" i="68"/>
  <c r="FC46" i="68"/>
  <c r="FD46" i="68" s="1"/>
  <c r="EB57" i="68"/>
  <c r="EF57" i="68" s="1"/>
  <c r="EU16" i="68"/>
  <c r="EV16" i="68" s="1"/>
  <c r="FC11" i="68"/>
  <c r="FD11" i="68" s="1"/>
  <c r="FB11" i="68"/>
  <c r="FC15" i="68"/>
  <c r="FD15" i="68" s="1"/>
  <c r="FB15" i="68"/>
  <c r="EK117" i="68"/>
  <c r="EU41" i="68"/>
  <c r="EV41" i="68" s="1"/>
  <c r="FC9" i="68"/>
  <c r="FD9" i="68" s="1"/>
  <c r="FB9" i="68"/>
  <c r="EC27" i="68"/>
  <c r="EG27" i="68" s="1"/>
  <c r="EK57" i="68"/>
  <c r="EU38" i="68"/>
  <c r="EV38" i="68" s="1"/>
  <c r="EJ60" i="68"/>
  <c r="EL60" i="68" s="1"/>
  <c r="EK60" i="68"/>
  <c r="EU10" i="68"/>
  <c r="EV10" i="68" s="1"/>
  <c r="EB30" i="68"/>
  <c r="EF30" i="68" s="1"/>
  <c r="EK119" i="68"/>
  <c r="ET43" i="68"/>
  <c r="EX43" i="68" s="1"/>
  <c r="EW100" i="68"/>
  <c r="EX100" i="68"/>
  <c r="ET7" i="68"/>
  <c r="EU21" i="68"/>
  <c r="FC7" i="68"/>
  <c r="FD7" i="68" s="1"/>
  <c r="FB7" i="68"/>
  <c r="EW46" i="68"/>
  <c r="FC37" i="68"/>
  <c r="FD37" i="68" s="1"/>
  <c r="EU51" i="68"/>
  <c r="FB37" i="68"/>
  <c r="EB28" i="68"/>
  <c r="EF28" i="68" s="1"/>
  <c r="EJ117" i="68"/>
  <c r="EJ58" i="68"/>
  <c r="EL58" i="68" s="1"/>
  <c r="FC40" i="68"/>
  <c r="FD40" i="68" s="1"/>
  <c r="FB40" i="68"/>
  <c r="ET14" i="68"/>
  <c r="EX14" i="68" s="1"/>
  <c r="ET9" i="68"/>
  <c r="EK116" i="68"/>
  <c r="EW43" i="68"/>
  <c r="EX103" i="68"/>
  <c r="EW103" i="68"/>
  <c r="ET13" i="68"/>
  <c r="ET42" i="68"/>
  <c r="FC42" i="68"/>
  <c r="FD42" i="68" s="1"/>
  <c r="FB42" i="68"/>
  <c r="ET38" i="68"/>
  <c r="EU39" i="68"/>
  <c r="EV39" i="68" s="1"/>
  <c r="EC59" i="68"/>
  <c r="EG59" i="68" s="1"/>
  <c r="FC10" i="68"/>
  <c r="FD10" i="68" s="1"/>
  <c r="FB10" i="68"/>
  <c r="EC30" i="68"/>
  <c r="EG30" i="68" s="1"/>
  <c r="FC43" i="68"/>
  <c r="FD43" i="68" s="1"/>
  <c r="FB43" i="68"/>
  <c r="EU13" i="68"/>
  <c r="EV13" i="68" s="1"/>
  <c r="EU42" i="68"/>
  <c r="EV42" i="68" s="1"/>
  <c r="EW101" i="74"/>
  <c r="EX101" i="74"/>
  <c r="EX105" i="74"/>
  <c r="EX97" i="74"/>
  <c r="EW97" i="74"/>
  <c r="EW99" i="74"/>
  <c r="EX99" i="74"/>
  <c r="EX98" i="74"/>
  <c r="EW98" i="74"/>
  <c r="FB106" i="74"/>
  <c r="EW103" i="74"/>
  <c r="EX103" i="74"/>
  <c r="EX44" i="68" l="1"/>
  <c r="EW44" i="68"/>
  <c r="EX45" i="68"/>
  <c r="EM117" i="68"/>
  <c r="EX11" i="68"/>
  <c r="EM59" i="68"/>
  <c r="EX15" i="68"/>
  <c r="ET46" i="74"/>
  <c r="EU39" i="74"/>
  <c r="EV39" i="74" s="1"/>
  <c r="EW39" i="74" s="1"/>
  <c r="EB60" i="74"/>
  <c r="EF60" i="74" s="1"/>
  <c r="EU40" i="74"/>
  <c r="EV40" i="74" s="1"/>
  <c r="EW40" i="74" s="1"/>
  <c r="EL60" i="74"/>
  <c r="ET38" i="74"/>
  <c r="EM60" i="74"/>
  <c r="ET44" i="74"/>
  <c r="EU45" i="74"/>
  <c r="EV45" i="74" s="1"/>
  <c r="EW45" i="74" s="1"/>
  <c r="ET45" i="74"/>
  <c r="ET39" i="74"/>
  <c r="EX39" i="74" s="1"/>
  <c r="FB41" i="74"/>
  <c r="FC41" i="74"/>
  <c r="FD41" i="74" s="1"/>
  <c r="EC58" i="74"/>
  <c r="EG58" i="74" s="1"/>
  <c r="EJ58" i="74"/>
  <c r="FC43" i="74"/>
  <c r="FD43" i="74" s="1"/>
  <c r="FB43" i="74"/>
  <c r="FB44" i="74"/>
  <c r="FC44" i="74"/>
  <c r="FD44" i="74" s="1"/>
  <c r="FB42" i="74"/>
  <c r="FC42" i="74"/>
  <c r="FD42" i="74" s="1"/>
  <c r="ET40" i="74"/>
  <c r="EU44" i="74"/>
  <c r="EV44" i="74" s="1"/>
  <c r="EC59" i="74"/>
  <c r="EG59" i="74" s="1"/>
  <c r="EJ59" i="74"/>
  <c r="FC40" i="74"/>
  <c r="FD40" i="74" s="1"/>
  <c r="FB40" i="74"/>
  <c r="EB57" i="74"/>
  <c r="EF57" i="74" s="1"/>
  <c r="EJ57" i="74"/>
  <c r="FC39" i="74"/>
  <c r="FD39" i="74" s="1"/>
  <c r="FB39" i="74"/>
  <c r="ET42" i="74"/>
  <c r="ET37" i="74"/>
  <c r="FB37" i="74"/>
  <c r="EU51" i="74"/>
  <c r="FC37" i="74"/>
  <c r="FD37" i="74" s="1"/>
  <c r="EU42" i="74"/>
  <c r="EV42" i="74" s="1"/>
  <c r="FC38" i="74"/>
  <c r="FD38" i="74" s="1"/>
  <c r="FB38" i="74"/>
  <c r="ET41" i="74"/>
  <c r="EU38" i="74"/>
  <c r="EV38" i="74" s="1"/>
  <c r="ET43" i="74"/>
  <c r="FC46" i="74"/>
  <c r="FD46" i="74" s="1"/>
  <c r="FB46" i="74"/>
  <c r="EU37" i="74"/>
  <c r="EV37" i="74" s="1"/>
  <c r="FB45" i="74"/>
  <c r="FC45" i="74"/>
  <c r="FD45" i="74" s="1"/>
  <c r="EU41" i="74"/>
  <c r="EV41" i="74" s="1"/>
  <c r="EU43" i="74"/>
  <c r="EV43" i="74" s="1"/>
  <c r="EU46" i="74"/>
  <c r="EV46" i="74" s="1"/>
  <c r="EX17" i="74"/>
  <c r="ET18" i="74" s="1"/>
  <c r="EZ16" i="74" s="1"/>
  <c r="EL57" i="68"/>
  <c r="EU97" i="68"/>
  <c r="EV97" i="68" s="1"/>
  <c r="EW97" i="68" s="1"/>
  <c r="EM119" i="68"/>
  <c r="EW17" i="74"/>
  <c r="EP18" i="74" s="1"/>
  <c r="EY16" i="74" s="1"/>
  <c r="FB99" i="68"/>
  <c r="ET99" i="68"/>
  <c r="FC99" i="68"/>
  <c r="FD99" i="68" s="1"/>
  <c r="EU104" i="68"/>
  <c r="EV104" i="68" s="1"/>
  <c r="EW104" i="68" s="1"/>
  <c r="EU99" i="68"/>
  <c r="EV99" i="68" s="1"/>
  <c r="FB105" i="68"/>
  <c r="ET105" i="68"/>
  <c r="FC105" i="68"/>
  <c r="FD105" i="68" s="1"/>
  <c r="ET98" i="68"/>
  <c r="FB98" i="68"/>
  <c r="FC98" i="68"/>
  <c r="FD98" i="68" s="1"/>
  <c r="EC116" i="68"/>
  <c r="EG116" i="68" s="1"/>
  <c r="EB116" i="68"/>
  <c r="EF116" i="68" s="1"/>
  <c r="ET104" i="68"/>
  <c r="EX104" i="68" s="1"/>
  <c r="FB104" i="68"/>
  <c r="FC104" i="68"/>
  <c r="FD104" i="68" s="1"/>
  <c r="EU105" i="68"/>
  <c r="EV105" i="68" s="1"/>
  <c r="EU98" i="68"/>
  <c r="EV98" i="68" s="1"/>
  <c r="EC118" i="68"/>
  <c r="EG118" i="68" s="1"/>
  <c r="EB118" i="68"/>
  <c r="EF118" i="68" s="1"/>
  <c r="FB97" i="68"/>
  <c r="EU110" i="68"/>
  <c r="FC97" i="68"/>
  <c r="FD97" i="68" s="1"/>
  <c r="ET97" i="68"/>
  <c r="EX97" i="68" s="1"/>
  <c r="ET101" i="68"/>
  <c r="EX101" i="68" s="1"/>
  <c r="FC101" i="68"/>
  <c r="FD101" i="68" s="1"/>
  <c r="FB101" i="68"/>
  <c r="EC119" i="68"/>
  <c r="EG119" i="68" s="1"/>
  <c r="EB119" i="68"/>
  <c r="EF119" i="68" s="1"/>
  <c r="EU102" i="68"/>
  <c r="EV102" i="68" s="1"/>
  <c r="EL118" i="68"/>
  <c r="FB102" i="68"/>
  <c r="FC102" i="68"/>
  <c r="FD102" i="68" s="1"/>
  <c r="ET102" i="68"/>
  <c r="EV21" i="74"/>
  <c r="EW21" i="74"/>
  <c r="EM116" i="68"/>
  <c r="EX10" i="68"/>
  <c r="EW10" i="68"/>
  <c r="EM60" i="68"/>
  <c r="EX8" i="68"/>
  <c r="EW8" i="68"/>
  <c r="FB47" i="68"/>
  <c r="EM58" i="68"/>
  <c r="EW7" i="68"/>
  <c r="EX7" i="68"/>
  <c r="EV17" i="68"/>
  <c r="EW39" i="68"/>
  <c r="EX39" i="68"/>
  <c r="EL117" i="68"/>
  <c r="EW40" i="68"/>
  <c r="EX40" i="68"/>
  <c r="EW13" i="68"/>
  <c r="EX13" i="68"/>
  <c r="FB17" i="68"/>
  <c r="EX38" i="68"/>
  <c r="EW38" i="68"/>
  <c r="EX42" i="68"/>
  <c r="EW42" i="68"/>
  <c r="EW41" i="68"/>
  <c r="EX41" i="68"/>
  <c r="EX9" i="68"/>
  <c r="EW16" i="68"/>
  <c r="EX16" i="68"/>
  <c r="EW12" i="68"/>
  <c r="EX12" i="68"/>
  <c r="EW14" i="68"/>
  <c r="EW37" i="68"/>
  <c r="EX37" i="68"/>
  <c r="EV47" i="68"/>
  <c r="EW106" i="74"/>
  <c r="EP107" i="74" s="1"/>
  <c r="EY100" i="74" s="1"/>
  <c r="EX106" i="74"/>
  <c r="ET107" i="74" s="1"/>
  <c r="EZ102" i="74" s="1"/>
  <c r="EW110" i="74"/>
  <c r="EV110" i="74"/>
  <c r="EZ12" i="74" l="1"/>
  <c r="EZ8" i="74"/>
  <c r="EZ9" i="74"/>
  <c r="EZ7" i="74"/>
  <c r="EZ13" i="74"/>
  <c r="EZ11" i="74"/>
  <c r="EZ14" i="74"/>
  <c r="EZ10" i="74"/>
  <c r="EZ15" i="74"/>
  <c r="EX45" i="74"/>
  <c r="EW44" i="74"/>
  <c r="EX44" i="74"/>
  <c r="EW42" i="74"/>
  <c r="EX42" i="74"/>
  <c r="EL57" i="74"/>
  <c r="EM57" i="74"/>
  <c r="EM58" i="74"/>
  <c r="EL58" i="74"/>
  <c r="EX38" i="74"/>
  <c r="EW38" i="74"/>
  <c r="FB47" i="74"/>
  <c r="EX37" i="74"/>
  <c r="EW37" i="74"/>
  <c r="EV47" i="74"/>
  <c r="EX46" i="74"/>
  <c r="EW46" i="74"/>
  <c r="EX43" i="74"/>
  <c r="EW43" i="74"/>
  <c r="EW41" i="74"/>
  <c r="EX41" i="74"/>
  <c r="EX40" i="74"/>
  <c r="EM59" i="74"/>
  <c r="EL59" i="74"/>
  <c r="FA10" i="74"/>
  <c r="EY12" i="74"/>
  <c r="EY8" i="74"/>
  <c r="EY10" i="74"/>
  <c r="EY13" i="74"/>
  <c r="EY9" i="74"/>
  <c r="EY14" i="74"/>
  <c r="EY15" i="74"/>
  <c r="FA15" i="74"/>
  <c r="EY11" i="74"/>
  <c r="FA9" i="74"/>
  <c r="FA14" i="74"/>
  <c r="FA11" i="74"/>
  <c r="FA13" i="74"/>
  <c r="FA8" i="74"/>
  <c r="EY7" i="74"/>
  <c r="FA7" i="74"/>
  <c r="FA12" i="74"/>
  <c r="FA16" i="74"/>
  <c r="EX47" i="68"/>
  <c r="ET48" i="68" s="1"/>
  <c r="EZ45" i="68" s="1"/>
  <c r="EX17" i="68"/>
  <c r="ET18" i="68" s="1"/>
  <c r="EZ12" i="68" s="1"/>
  <c r="EX99" i="68"/>
  <c r="EW99" i="68"/>
  <c r="EW102" i="68"/>
  <c r="EX102" i="68"/>
  <c r="EW98" i="68"/>
  <c r="EX98" i="68"/>
  <c r="EV106" i="68"/>
  <c r="FB106" i="68"/>
  <c r="EW105" i="68"/>
  <c r="EX105" i="68"/>
  <c r="FA101" i="74"/>
  <c r="EZ105" i="74"/>
  <c r="FA105" i="74"/>
  <c r="FA102" i="74"/>
  <c r="EY101" i="74"/>
  <c r="EY97" i="74"/>
  <c r="FA100" i="74"/>
  <c r="FA99" i="74"/>
  <c r="FA98" i="74"/>
  <c r="EZ101" i="74"/>
  <c r="FA96" i="74"/>
  <c r="EZ104" i="74"/>
  <c r="EY104" i="74"/>
  <c r="FA103" i="74"/>
  <c r="FA104" i="74"/>
  <c r="EZ97" i="74"/>
  <c r="FA97" i="74"/>
  <c r="EZ103" i="74"/>
  <c r="EZ100" i="74"/>
  <c r="FG106" i="74"/>
  <c r="EY96" i="74"/>
  <c r="EY99" i="74"/>
  <c r="EY98" i="74"/>
  <c r="EY102" i="74"/>
  <c r="EZ98" i="74"/>
  <c r="EZ99" i="74"/>
  <c r="EZ96" i="74"/>
  <c r="EY103" i="74"/>
  <c r="EY105" i="74"/>
  <c r="EV51" i="68"/>
  <c r="EW51" i="68"/>
  <c r="EW21" i="68"/>
  <c r="EV21" i="68"/>
  <c r="EW47" i="68"/>
  <c r="EP48" i="68" s="1"/>
  <c r="EW17" i="68"/>
  <c r="EP18" i="68" s="1"/>
  <c r="EZ43" i="68" l="1"/>
  <c r="EZ41" i="68"/>
  <c r="EZ37" i="68"/>
  <c r="EZ46" i="68"/>
  <c r="EZ40" i="68"/>
  <c r="EZ44" i="68"/>
  <c r="EZ42" i="68"/>
  <c r="FG47" i="68"/>
  <c r="EZ39" i="68"/>
  <c r="EZ38" i="68"/>
  <c r="EZ13" i="68"/>
  <c r="EZ14" i="68"/>
  <c r="EZ15" i="68"/>
  <c r="EZ9" i="68"/>
  <c r="EZ16" i="68"/>
  <c r="EZ10" i="68"/>
  <c r="EZ8" i="68"/>
  <c r="EZ17" i="74"/>
  <c r="EW47" i="74"/>
  <c r="EP48" i="74" s="1"/>
  <c r="EV51" i="74"/>
  <c r="EW51" i="74"/>
  <c r="EX47" i="74"/>
  <c r="ET48" i="74" s="1"/>
  <c r="EY17" i="74"/>
  <c r="EQ21" i="74" s="1"/>
  <c r="ER21" i="74" s="1"/>
  <c r="FA17" i="74"/>
  <c r="EZ7" i="68"/>
  <c r="EZ11" i="68"/>
  <c r="EX106" i="68"/>
  <c r="ET107" i="68" s="1"/>
  <c r="EW106" i="68"/>
  <c r="EP107" i="68" s="1"/>
  <c r="EW110" i="68"/>
  <c r="EV110" i="68"/>
  <c r="EY106" i="74"/>
  <c r="EQ110" i="74" s="1"/>
  <c r="ER110" i="74" s="1"/>
  <c r="FA106" i="74"/>
  <c r="EZ106" i="74"/>
  <c r="FA15" i="68"/>
  <c r="FA9" i="68"/>
  <c r="EY11" i="68"/>
  <c r="EY9" i="68"/>
  <c r="EY15" i="68"/>
  <c r="FA11" i="68"/>
  <c r="EY7" i="68"/>
  <c r="EY12" i="68"/>
  <c r="EY14" i="68"/>
  <c r="FA16" i="68"/>
  <c r="FA10" i="68"/>
  <c r="FA8" i="68"/>
  <c r="FA13" i="68"/>
  <c r="EY16" i="68"/>
  <c r="EY13" i="68"/>
  <c r="EY10" i="68"/>
  <c r="EY8" i="68"/>
  <c r="FA14" i="68"/>
  <c r="FA7" i="68"/>
  <c r="FA12" i="68"/>
  <c r="FA46" i="68"/>
  <c r="FA44" i="68"/>
  <c r="FA43" i="68"/>
  <c r="EY44" i="68"/>
  <c r="EY45" i="68"/>
  <c r="FA45" i="68"/>
  <c r="EY46" i="68"/>
  <c r="EY43" i="68"/>
  <c r="EY39" i="68"/>
  <c r="FA40" i="68"/>
  <c r="EY42" i="68"/>
  <c r="EY41" i="68"/>
  <c r="FA41" i="68"/>
  <c r="FA37" i="68"/>
  <c r="EY37" i="68"/>
  <c r="EY38" i="68"/>
  <c r="EY40" i="68"/>
  <c r="FA38" i="68"/>
  <c r="FA42" i="68"/>
  <c r="FA39" i="68"/>
  <c r="EO110" i="74"/>
  <c r="EZ47" i="68" l="1"/>
  <c r="EZ17" i="68"/>
  <c r="FA45" i="74"/>
  <c r="EY39" i="74"/>
  <c r="EY45" i="74"/>
  <c r="FA39" i="74"/>
  <c r="FA40" i="74"/>
  <c r="EY40" i="74"/>
  <c r="EY42" i="74"/>
  <c r="EY37" i="74"/>
  <c r="EY41" i="74"/>
  <c r="FA43" i="74"/>
  <c r="FA42" i="74"/>
  <c r="EY38" i="74"/>
  <c r="FA41" i="74"/>
  <c r="FA46" i="74"/>
  <c r="FA38" i="74"/>
  <c r="FA37" i="74"/>
  <c r="EY43" i="74"/>
  <c r="FA44" i="74"/>
  <c r="EY44" i="74"/>
  <c r="EY46" i="74"/>
  <c r="FG47" i="74"/>
  <c r="EZ45" i="74"/>
  <c r="EZ39" i="74"/>
  <c r="EZ40" i="74"/>
  <c r="EZ37" i="74"/>
  <c r="EZ42" i="74"/>
  <c r="EZ44" i="74"/>
  <c r="EZ38" i="74"/>
  <c r="EZ43" i="74"/>
  <c r="EZ46" i="74"/>
  <c r="EZ41" i="74"/>
  <c r="EO21" i="74"/>
  <c r="EZ110" i="74" s="1"/>
  <c r="FA110" i="74" s="1"/>
  <c r="EY97" i="68"/>
  <c r="EY96" i="68"/>
  <c r="EY104" i="68"/>
  <c r="EY98" i="68"/>
  <c r="EY103" i="68"/>
  <c r="EY105" i="68"/>
  <c r="EY101" i="68"/>
  <c r="EY102" i="68"/>
  <c r="EY100" i="68"/>
  <c r="EY99" i="68"/>
  <c r="FA105" i="68"/>
  <c r="FA97" i="68"/>
  <c r="FA100" i="68"/>
  <c r="FA104" i="68"/>
  <c r="EZ101" i="68"/>
  <c r="FA99" i="68"/>
  <c r="FA102" i="68"/>
  <c r="EZ96" i="68"/>
  <c r="EZ104" i="68"/>
  <c r="EZ99" i="68"/>
  <c r="FA101" i="68"/>
  <c r="EZ102" i="68"/>
  <c r="EZ103" i="68"/>
  <c r="EZ105" i="68"/>
  <c r="FG106" i="68"/>
  <c r="FA103" i="68"/>
  <c r="EZ98" i="68"/>
  <c r="EZ97" i="68"/>
  <c r="FA98" i="68"/>
  <c r="EZ100" i="68"/>
  <c r="FA96" i="68"/>
  <c r="EY47" i="68"/>
  <c r="EQ51" i="68" s="1"/>
  <c r="FA17" i="68"/>
  <c r="EY17" i="68"/>
  <c r="EQ21" i="68" s="1"/>
  <c r="FA47" i="68"/>
  <c r="ES110" i="74"/>
  <c r="EP110" i="74"/>
  <c r="EX110" i="74"/>
  <c r="EZ47" i="74" l="1"/>
  <c r="FA47" i="74"/>
  <c r="EY47" i="74"/>
  <c r="EQ51" i="74" s="1"/>
  <c r="ER51" i="74" s="1"/>
  <c r="EX21" i="74"/>
  <c r="EP21" i="74"/>
  <c r="ES21" i="74"/>
  <c r="EO51" i="68"/>
  <c r="EP51" i="68" s="1"/>
  <c r="FA106" i="68"/>
  <c r="EY106" i="68"/>
  <c r="EQ110" i="68" s="1"/>
  <c r="ER110" i="68" s="1"/>
  <c r="EZ106" i="68"/>
  <c r="ER21" i="68"/>
  <c r="EO21" i="68"/>
  <c r="EX21" i="68" s="1"/>
  <c r="ER51" i="68"/>
  <c r="EX51" i="68"/>
  <c r="FH96" i="74"/>
  <c r="FH98" i="74"/>
  <c r="FH99" i="74"/>
  <c r="FH101" i="74"/>
  <c r="FH97" i="74"/>
  <c r="FH100" i="74"/>
  <c r="FH102" i="74"/>
  <c r="FH104" i="74"/>
  <c r="FH103" i="74"/>
  <c r="FH105" i="74"/>
  <c r="ET110" i="74"/>
  <c r="EQ118" i="74"/>
  <c r="EQ117" i="74"/>
  <c r="EQ119" i="74"/>
  <c r="EQ116" i="74"/>
  <c r="ES51" i="68" l="1"/>
  <c r="EO51" i="74"/>
  <c r="EZ51" i="74" s="1"/>
  <c r="FA51" i="74" s="1"/>
  <c r="EX51" i="74"/>
  <c r="ES51" i="74"/>
  <c r="EP51" i="74"/>
  <c r="FH14" i="74"/>
  <c r="FH15" i="74"/>
  <c r="FH16" i="74"/>
  <c r="EQ29" i="74"/>
  <c r="EZ118" i="74" s="1"/>
  <c r="EQ28" i="74"/>
  <c r="EZ117" i="74" s="1"/>
  <c r="ET21" i="74"/>
  <c r="FH10" i="74"/>
  <c r="FH8" i="74"/>
  <c r="FH12" i="74"/>
  <c r="FH11" i="74"/>
  <c r="EQ27" i="74"/>
  <c r="EZ116" i="74" s="1"/>
  <c r="FH9" i="74"/>
  <c r="EQ30" i="74"/>
  <c r="EZ119" i="74" s="1"/>
  <c r="FH13" i="74"/>
  <c r="FH7" i="74"/>
  <c r="EO110" i="68"/>
  <c r="EP110" i="68" s="1"/>
  <c r="FH38" i="68"/>
  <c r="FH46" i="68"/>
  <c r="FH42" i="68"/>
  <c r="FH40" i="68"/>
  <c r="FH45" i="68"/>
  <c r="FH43" i="68"/>
  <c r="FH44" i="68"/>
  <c r="FH37" i="68"/>
  <c r="FH39" i="68"/>
  <c r="FH41" i="68"/>
  <c r="ET51" i="68"/>
  <c r="EQ59" i="68"/>
  <c r="EQ60" i="68"/>
  <c r="EQ58" i="68"/>
  <c r="EQ57" i="68"/>
  <c r="EZ51" i="68"/>
  <c r="FA51" i="68" s="1"/>
  <c r="ES21" i="68"/>
  <c r="EZ110" i="68"/>
  <c r="FA110" i="68" s="1"/>
  <c r="EP21" i="68"/>
  <c r="EV117" i="74"/>
  <c r="ER117" i="74"/>
  <c r="FJ97" i="74"/>
  <c r="FI97" i="74"/>
  <c r="FI96" i="74"/>
  <c r="FJ96" i="74"/>
  <c r="EV118" i="74"/>
  <c r="ER118" i="74"/>
  <c r="FJ104" i="74"/>
  <c r="FI104" i="74"/>
  <c r="FJ101" i="74"/>
  <c r="FI101" i="74"/>
  <c r="EV116" i="74"/>
  <c r="ER116" i="74"/>
  <c r="FI102" i="74"/>
  <c r="FJ102" i="74"/>
  <c r="FI99" i="74"/>
  <c r="FJ99" i="74"/>
  <c r="FJ103" i="74"/>
  <c r="FI103" i="74"/>
  <c r="EV119" i="74"/>
  <c r="ER119" i="74"/>
  <c r="FJ105" i="74"/>
  <c r="FI105" i="74"/>
  <c r="FI100" i="74"/>
  <c r="FJ100" i="74"/>
  <c r="FJ98" i="74"/>
  <c r="FI98" i="74"/>
  <c r="FH40" i="74" l="1"/>
  <c r="FH45" i="74"/>
  <c r="FH38" i="74"/>
  <c r="FH46" i="74"/>
  <c r="FH44" i="74"/>
  <c r="FH43" i="74"/>
  <c r="EQ57" i="74"/>
  <c r="EZ57" i="74" s="1"/>
  <c r="EQ58" i="74"/>
  <c r="FH41" i="74"/>
  <c r="EQ60" i="74"/>
  <c r="EZ60" i="74" s="1"/>
  <c r="ET51" i="74"/>
  <c r="FH42" i="74"/>
  <c r="FH37" i="74"/>
  <c r="EQ59" i="74"/>
  <c r="EZ59" i="74" s="1"/>
  <c r="FH39" i="74"/>
  <c r="EV30" i="74"/>
  <c r="ER30" i="74"/>
  <c r="ER28" i="74"/>
  <c r="FA117" i="74" s="1"/>
  <c r="EV28" i="74"/>
  <c r="FI9" i="74"/>
  <c r="FJ9" i="74"/>
  <c r="EV29" i="74"/>
  <c r="ER29" i="74"/>
  <c r="FA118" i="74" s="1"/>
  <c r="EV27" i="74"/>
  <c r="ER27" i="74"/>
  <c r="ET27" i="74" s="1"/>
  <c r="EX27" i="74" s="1"/>
  <c r="FJ16" i="74"/>
  <c r="FI16" i="74"/>
  <c r="FJ11" i="74"/>
  <c r="FI11" i="74"/>
  <c r="FJ15" i="74"/>
  <c r="FI15" i="74"/>
  <c r="FI14" i="74"/>
  <c r="FJ14" i="74"/>
  <c r="FI12" i="74"/>
  <c r="FJ12" i="74"/>
  <c r="FJ8" i="74"/>
  <c r="FI8" i="74"/>
  <c r="FI7" i="74"/>
  <c r="FJ7" i="74"/>
  <c r="FI10" i="74"/>
  <c r="FJ10" i="74"/>
  <c r="FJ13" i="74"/>
  <c r="FI13" i="74"/>
  <c r="ES110" i="68"/>
  <c r="FK104" i="74"/>
  <c r="EX110" i="68"/>
  <c r="FH102" i="68"/>
  <c r="FH101" i="68"/>
  <c r="FH98" i="68"/>
  <c r="EQ119" i="68"/>
  <c r="FH96" i="68"/>
  <c r="FH99" i="68"/>
  <c r="FH104" i="68"/>
  <c r="FH100" i="68"/>
  <c r="EQ117" i="68"/>
  <c r="EQ116" i="68"/>
  <c r="FH97" i="68"/>
  <c r="FH105" i="68"/>
  <c r="EQ118" i="68"/>
  <c r="ET110" i="68"/>
  <c r="FH103" i="68"/>
  <c r="FL96" i="74"/>
  <c r="FM96" i="74" s="1"/>
  <c r="FK96" i="74"/>
  <c r="FK100" i="74"/>
  <c r="FK103" i="74"/>
  <c r="FL98" i="74"/>
  <c r="FM98" i="74" s="1"/>
  <c r="ES116" i="74"/>
  <c r="EW116" i="74" s="1"/>
  <c r="FH8" i="68"/>
  <c r="FH12" i="68"/>
  <c r="FH14" i="68"/>
  <c r="FH16" i="68"/>
  <c r="FH15" i="68"/>
  <c r="FH10" i="68"/>
  <c r="FH7" i="68"/>
  <c r="FH9" i="68"/>
  <c r="FH13" i="68"/>
  <c r="FH11" i="68"/>
  <c r="EQ27" i="68"/>
  <c r="EQ29" i="68"/>
  <c r="ET21" i="68"/>
  <c r="EQ30" i="68"/>
  <c r="EQ28" i="68"/>
  <c r="EV57" i="68"/>
  <c r="ER57" i="68"/>
  <c r="ES57" i="68" s="1"/>
  <c r="EW57" i="68" s="1"/>
  <c r="FI44" i="68"/>
  <c r="FJ44" i="68"/>
  <c r="FJ42" i="68"/>
  <c r="FI42" i="68"/>
  <c r="EV58" i="68"/>
  <c r="ER58" i="68"/>
  <c r="ET58" i="68" s="1"/>
  <c r="EX58" i="68" s="1"/>
  <c r="FI46" i="68"/>
  <c r="FJ46" i="68"/>
  <c r="FI43" i="68"/>
  <c r="FJ43" i="68"/>
  <c r="EV60" i="68"/>
  <c r="ER60" i="68"/>
  <c r="ET60" i="68" s="1"/>
  <c r="EX60" i="68" s="1"/>
  <c r="FI39" i="68"/>
  <c r="FJ39" i="68"/>
  <c r="FJ45" i="68"/>
  <c r="FI45" i="68"/>
  <c r="FJ38" i="68"/>
  <c r="FI38" i="68"/>
  <c r="FJ41" i="68"/>
  <c r="FI41" i="68"/>
  <c r="EV59" i="68"/>
  <c r="ER59" i="68"/>
  <c r="ES59" i="68" s="1"/>
  <c r="EW59" i="68" s="1"/>
  <c r="FJ37" i="68"/>
  <c r="FI37" i="68"/>
  <c r="FI40" i="68"/>
  <c r="FJ40" i="68"/>
  <c r="FL103" i="74"/>
  <c r="FM103" i="74" s="1"/>
  <c r="FN103" i="74" s="1"/>
  <c r="FK99" i="74"/>
  <c r="FK97" i="74"/>
  <c r="FK102" i="74"/>
  <c r="FT98" i="74"/>
  <c r="FU98" i="74" s="1"/>
  <c r="FS98" i="74"/>
  <c r="FL100" i="74"/>
  <c r="FM100" i="74" s="1"/>
  <c r="FL105" i="74"/>
  <c r="FM105" i="74" s="1"/>
  <c r="ET119" i="74"/>
  <c r="EX119" i="74" s="1"/>
  <c r="FB116" i="74"/>
  <c r="FS101" i="74"/>
  <c r="FT101" i="74"/>
  <c r="FU101" i="74" s="1"/>
  <c r="ET118" i="74"/>
  <c r="EX118" i="74" s="1"/>
  <c r="ET117" i="74"/>
  <c r="EX117" i="74" s="1"/>
  <c r="FK98" i="74"/>
  <c r="FO98" i="74" s="1"/>
  <c r="FS100" i="74"/>
  <c r="FT100" i="74"/>
  <c r="FU100" i="74" s="1"/>
  <c r="FB119" i="74"/>
  <c r="ES119" i="74"/>
  <c r="EW119" i="74" s="1"/>
  <c r="FL101" i="74"/>
  <c r="FM101" i="74" s="1"/>
  <c r="FL104" i="74"/>
  <c r="FM104" i="74" s="1"/>
  <c r="ES118" i="74"/>
  <c r="EW118" i="74" s="1"/>
  <c r="FN96" i="74"/>
  <c r="FO96" i="74"/>
  <c r="FL97" i="74"/>
  <c r="FM97" i="74" s="1"/>
  <c r="ES117" i="74"/>
  <c r="EW117" i="74" s="1"/>
  <c r="FS105" i="74"/>
  <c r="FT105" i="74"/>
  <c r="FU105" i="74" s="1"/>
  <c r="FN98" i="74"/>
  <c r="FK105" i="74"/>
  <c r="FS103" i="74"/>
  <c r="FT103" i="74"/>
  <c r="FU103" i="74" s="1"/>
  <c r="FL99" i="74"/>
  <c r="FM99" i="74" s="1"/>
  <c r="FL102" i="74"/>
  <c r="FM102" i="74" s="1"/>
  <c r="ET116" i="74"/>
  <c r="EX116" i="74" s="1"/>
  <c r="FK101" i="74"/>
  <c r="FB118" i="74"/>
  <c r="FT96" i="74"/>
  <c r="FU96" i="74" s="1"/>
  <c r="FS96" i="74"/>
  <c r="FL110" i="74"/>
  <c r="FB117" i="74"/>
  <c r="FS99" i="74"/>
  <c r="FT99" i="74"/>
  <c r="FU99" i="74" s="1"/>
  <c r="FT102" i="74"/>
  <c r="FU102" i="74" s="1"/>
  <c r="FS102" i="74"/>
  <c r="FT104" i="74"/>
  <c r="FU104" i="74" s="1"/>
  <c r="FS104" i="74"/>
  <c r="FS97" i="74"/>
  <c r="FT97" i="74"/>
  <c r="FU97" i="74" s="1"/>
  <c r="FL44" i="68" l="1"/>
  <c r="FM44" i="68" s="1"/>
  <c r="FK39" i="68"/>
  <c r="ES58" i="68"/>
  <c r="EW58" i="68" s="1"/>
  <c r="FL41" i="68"/>
  <c r="FM41" i="68" s="1"/>
  <c r="FN41" i="68" s="1"/>
  <c r="FL38" i="68"/>
  <c r="FM38" i="68" s="1"/>
  <c r="FN38" i="68" s="1"/>
  <c r="FL40" i="68"/>
  <c r="FM40" i="68" s="1"/>
  <c r="FN40" i="68" s="1"/>
  <c r="FK41" i="68"/>
  <c r="FL12" i="74"/>
  <c r="FM12" i="74" s="1"/>
  <c r="FN12" i="74" s="1"/>
  <c r="EV58" i="74"/>
  <c r="ER58" i="74"/>
  <c r="ES58" i="74"/>
  <c r="EW58" i="74" s="1"/>
  <c r="ET58" i="74"/>
  <c r="EX58" i="74" s="1"/>
  <c r="FI39" i="74"/>
  <c r="FJ39" i="74"/>
  <c r="ER57" i="74"/>
  <c r="ET57" i="74" s="1"/>
  <c r="EX57" i="74" s="1"/>
  <c r="EV57" i="74"/>
  <c r="EV59" i="74"/>
  <c r="ER59" i="74"/>
  <c r="FA59" i="74" s="1"/>
  <c r="FC59" i="74" s="1"/>
  <c r="ET59" i="74"/>
  <c r="EX59" i="74" s="1"/>
  <c r="FI43" i="74"/>
  <c r="FJ43" i="74"/>
  <c r="FJ46" i="74"/>
  <c r="FI46" i="74"/>
  <c r="FK46" i="74" s="1"/>
  <c r="EZ58" i="74"/>
  <c r="FB58" i="74" s="1"/>
  <c r="FJ42" i="74"/>
  <c r="FI42" i="74"/>
  <c r="FK42" i="74" s="1"/>
  <c r="FJ38" i="74"/>
  <c r="FI38" i="74"/>
  <c r="FI44" i="74"/>
  <c r="FJ44" i="74"/>
  <c r="EV60" i="74"/>
  <c r="ER60" i="74"/>
  <c r="ES60" i="74" s="1"/>
  <c r="EW60" i="74" s="1"/>
  <c r="FJ45" i="74"/>
  <c r="FI45" i="74"/>
  <c r="FI37" i="74"/>
  <c r="FJ37" i="74"/>
  <c r="FJ41" i="74"/>
  <c r="FI41" i="74"/>
  <c r="FJ40" i="74"/>
  <c r="FI40" i="74"/>
  <c r="FK11" i="74"/>
  <c r="FA116" i="74"/>
  <c r="FC116" i="74" s="1"/>
  <c r="ES27" i="74"/>
  <c r="EW27" i="74" s="1"/>
  <c r="ET29" i="74"/>
  <c r="EX29" i="74" s="1"/>
  <c r="FL14" i="74"/>
  <c r="FM14" i="74" s="1"/>
  <c r="FN14" i="74" s="1"/>
  <c r="FC117" i="74"/>
  <c r="FD117" i="74"/>
  <c r="FD118" i="74"/>
  <c r="FC118" i="74"/>
  <c r="FL16" i="74"/>
  <c r="FM16" i="74" s="1"/>
  <c r="FN16" i="74" s="1"/>
  <c r="FL8" i="74"/>
  <c r="FM8" i="74" s="1"/>
  <c r="FN8" i="74" s="1"/>
  <c r="FD116" i="74"/>
  <c r="FL9" i="74"/>
  <c r="FM9" i="74" s="1"/>
  <c r="FN9" i="74" s="1"/>
  <c r="FL13" i="74"/>
  <c r="FM13" i="74" s="1"/>
  <c r="FN13" i="74" s="1"/>
  <c r="FS10" i="74"/>
  <c r="FT10" i="74"/>
  <c r="FU10" i="74" s="1"/>
  <c r="FK10" i="74"/>
  <c r="FL7" i="74"/>
  <c r="FM7" i="74" s="1"/>
  <c r="FT12" i="74"/>
  <c r="FU12" i="74" s="1"/>
  <c r="FS12" i="74"/>
  <c r="FK16" i="74"/>
  <c r="FT16" i="74"/>
  <c r="FU16" i="74" s="1"/>
  <c r="FS16" i="74"/>
  <c r="FB59" i="74"/>
  <c r="FL21" i="74"/>
  <c r="FS7" i="74"/>
  <c r="FK7" i="74"/>
  <c r="FT7" i="74"/>
  <c r="FU7" i="74" s="1"/>
  <c r="ES28" i="74"/>
  <c r="EW28" i="74" s="1"/>
  <c r="ET28" i="74"/>
  <c r="EX28" i="74" s="1"/>
  <c r="FA58" i="74"/>
  <c r="FS13" i="74"/>
  <c r="FT13" i="74"/>
  <c r="FU13" i="74" s="1"/>
  <c r="FK13" i="74"/>
  <c r="FK8" i="74"/>
  <c r="FT8" i="74"/>
  <c r="FU8" i="74" s="1"/>
  <c r="FS8" i="74"/>
  <c r="FT14" i="74"/>
  <c r="FU14" i="74" s="1"/>
  <c r="FS14" i="74"/>
  <c r="ES29" i="74"/>
  <c r="EW29" i="74" s="1"/>
  <c r="ES30" i="74"/>
  <c r="EW30" i="74" s="1"/>
  <c r="ET30" i="74"/>
  <c r="EX30" i="74" s="1"/>
  <c r="FK15" i="74"/>
  <c r="FT15" i="74"/>
  <c r="FU15" i="74" s="1"/>
  <c r="FS15" i="74"/>
  <c r="FL15" i="74"/>
  <c r="FM15" i="74" s="1"/>
  <c r="FK12" i="74"/>
  <c r="FO12" i="74" s="1"/>
  <c r="FS11" i="74"/>
  <c r="FT11" i="74"/>
  <c r="FU11" i="74" s="1"/>
  <c r="FL10" i="74"/>
  <c r="FM10" i="74" s="1"/>
  <c r="FA119" i="74"/>
  <c r="FL11" i="74"/>
  <c r="FM11" i="74" s="1"/>
  <c r="FB57" i="74"/>
  <c r="FT9" i="74"/>
  <c r="FU9" i="74" s="1"/>
  <c r="FS9" i="74"/>
  <c r="FK9" i="74"/>
  <c r="FB60" i="74"/>
  <c r="FK14" i="74"/>
  <c r="ES60" i="68"/>
  <c r="EW60" i="68" s="1"/>
  <c r="FK42" i="68"/>
  <c r="FL46" i="68"/>
  <c r="FM46" i="68" s="1"/>
  <c r="FN46" i="68" s="1"/>
  <c r="FI105" i="68"/>
  <c r="FJ105" i="68"/>
  <c r="FJ100" i="68"/>
  <c r="FI100" i="68"/>
  <c r="EV119" i="68"/>
  <c r="ER119" i="68"/>
  <c r="FI103" i="68"/>
  <c r="FJ103" i="68"/>
  <c r="FI97" i="68"/>
  <c r="FJ97" i="68"/>
  <c r="FI104" i="68"/>
  <c r="FJ104" i="68"/>
  <c r="FI98" i="68"/>
  <c r="FJ98" i="68"/>
  <c r="EV116" i="68"/>
  <c r="ER116" i="68"/>
  <c r="ES116" i="68" s="1"/>
  <c r="EW116" i="68" s="1"/>
  <c r="FI99" i="68"/>
  <c r="FJ99" i="68"/>
  <c r="FI101" i="68"/>
  <c r="FJ101" i="68"/>
  <c r="EV118" i="68"/>
  <c r="ER118" i="68"/>
  <c r="EV117" i="68"/>
  <c r="ER117" i="68"/>
  <c r="FI96" i="68"/>
  <c r="FJ96" i="68"/>
  <c r="FI102" i="68"/>
  <c r="FJ102" i="68"/>
  <c r="FO103" i="74"/>
  <c r="FT43" i="68"/>
  <c r="FU43" i="68" s="1"/>
  <c r="FS43" i="68"/>
  <c r="FK37" i="68"/>
  <c r="FL51" i="68"/>
  <c r="FT37" i="68"/>
  <c r="FU37" i="68" s="1"/>
  <c r="FS37" i="68"/>
  <c r="FK43" i="68"/>
  <c r="FK46" i="68"/>
  <c r="FN44" i="68"/>
  <c r="EZ117" i="68"/>
  <c r="EV28" i="68"/>
  <c r="EZ58" i="68"/>
  <c r="ER28" i="68"/>
  <c r="ET28" i="68" s="1"/>
  <c r="EX28" i="68" s="1"/>
  <c r="EV27" i="68"/>
  <c r="EZ116" i="68"/>
  <c r="EZ57" i="68"/>
  <c r="ER27" i="68"/>
  <c r="ET27" i="68" s="1"/>
  <c r="EX27" i="68" s="1"/>
  <c r="FJ7" i="68"/>
  <c r="FI7" i="68"/>
  <c r="FI14" i="68"/>
  <c r="FJ14" i="68"/>
  <c r="FL45" i="68"/>
  <c r="FM45" i="68" s="1"/>
  <c r="FT45" i="68"/>
  <c r="FU45" i="68" s="1"/>
  <c r="FS45" i="68"/>
  <c r="FT39" i="68"/>
  <c r="FU39" i="68" s="1"/>
  <c r="FS39" i="68"/>
  <c r="FL37" i="68"/>
  <c r="FM37" i="68" s="1"/>
  <c r="FK38" i="68"/>
  <c r="FO38" i="68" s="1"/>
  <c r="FT38" i="68"/>
  <c r="FU38" i="68" s="1"/>
  <c r="FS38" i="68"/>
  <c r="FL43" i="68"/>
  <c r="FM43" i="68" s="1"/>
  <c r="FK44" i="68"/>
  <c r="FT44" i="68"/>
  <c r="FU44" i="68" s="1"/>
  <c r="FS44" i="68"/>
  <c r="EZ119" i="68"/>
  <c r="EV30" i="68"/>
  <c r="EZ60" i="68"/>
  <c r="ER30" i="68"/>
  <c r="FJ11" i="68"/>
  <c r="FI11" i="68"/>
  <c r="FJ10" i="68"/>
  <c r="FI10" i="68"/>
  <c r="FI12" i="68"/>
  <c r="FJ12" i="68"/>
  <c r="FS42" i="68"/>
  <c r="FT42" i="68"/>
  <c r="FU42" i="68" s="1"/>
  <c r="FI13" i="68"/>
  <c r="FJ13" i="68"/>
  <c r="FJ15" i="68"/>
  <c r="FL15" i="68" s="1"/>
  <c r="FM15" i="68" s="1"/>
  <c r="FI15" i="68"/>
  <c r="FI8" i="68"/>
  <c r="FJ8" i="68"/>
  <c r="FL8" i="68" s="1"/>
  <c r="FM8" i="68" s="1"/>
  <c r="FK40" i="68"/>
  <c r="FT40" i="68"/>
  <c r="FU40" i="68" s="1"/>
  <c r="FS40" i="68"/>
  <c r="ET59" i="68"/>
  <c r="EX59" i="68" s="1"/>
  <c r="FS41" i="68"/>
  <c r="FT41" i="68"/>
  <c r="FU41" i="68" s="1"/>
  <c r="FK45" i="68"/>
  <c r="FO45" i="68" s="1"/>
  <c r="FL39" i="68"/>
  <c r="FM39" i="68" s="1"/>
  <c r="FT46" i="68"/>
  <c r="FU46" i="68" s="1"/>
  <c r="FS46" i="68"/>
  <c r="FL42" i="68"/>
  <c r="FM42" i="68" s="1"/>
  <c r="ET57" i="68"/>
  <c r="EX57" i="68" s="1"/>
  <c r="EZ59" i="68"/>
  <c r="EZ118" i="68"/>
  <c r="EV29" i="68"/>
  <c r="ER29" i="68"/>
  <c r="ES29" i="68" s="1"/>
  <c r="EW29" i="68" s="1"/>
  <c r="FI9" i="68"/>
  <c r="FJ9" i="68"/>
  <c r="FJ16" i="68"/>
  <c r="FI16" i="68"/>
  <c r="FO102" i="74"/>
  <c r="FN102" i="74"/>
  <c r="FN100" i="74"/>
  <c r="FO100" i="74"/>
  <c r="FN97" i="74"/>
  <c r="FO97" i="74"/>
  <c r="FO104" i="74"/>
  <c r="FN104" i="74"/>
  <c r="FO99" i="74"/>
  <c r="FN99" i="74"/>
  <c r="FM106" i="74"/>
  <c r="FO101" i="74"/>
  <c r="FN101" i="74"/>
  <c r="FS106" i="74"/>
  <c r="FN105" i="74"/>
  <c r="FO105" i="74"/>
  <c r="FO41" i="68" l="1"/>
  <c r="FO46" i="68"/>
  <c r="FK14" i="68"/>
  <c r="FK10" i="68"/>
  <c r="FK11" i="68"/>
  <c r="FK16" i="68"/>
  <c r="FK7" i="68"/>
  <c r="FK9" i="68"/>
  <c r="ES27" i="68"/>
  <c r="EW27" i="68" s="1"/>
  <c r="FO14" i="74"/>
  <c r="FO9" i="74"/>
  <c r="FL40" i="74"/>
  <c r="FM40" i="74" s="1"/>
  <c r="FK41" i="74"/>
  <c r="FK37" i="74"/>
  <c r="FK45" i="74"/>
  <c r="FA60" i="74"/>
  <c r="FD60" i="74" s="1"/>
  <c r="ET60" i="74"/>
  <c r="EX60" i="74" s="1"/>
  <c r="FL46" i="74"/>
  <c r="FM46" i="74" s="1"/>
  <c r="FN46" i="74" s="1"/>
  <c r="FL43" i="74"/>
  <c r="FM43" i="74" s="1"/>
  <c r="FN43" i="74" s="1"/>
  <c r="FK38" i="74"/>
  <c r="FK40" i="74"/>
  <c r="FL42" i="74"/>
  <c r="FM42" i="74" s="1"/>
  <c r="FO42" i="74" s="1"/>
  <c r="ES57" i="74"/>
  <c r="EW57" i="74" s="1"/>
  <c r="FA57" i="74"/>
  <c r="FC57" i="74" s="1"/>
  <c r="FK44" i="74"/>
  <c r="FC58" i="74"/>
  <c r="FL37" i="74"/>
  <c r="FM37" i="74" s="1"/>
  <c r="FS42" i="74"/>
  <c r="FT42" i="74"/>
  <c r="FU42" i="74" s="1"/>
  <c r="FT43" i="74"/>
  <c r="FU43" i="74" s="1"/>
  <c r="FS43" i="74"/>
  <c r="FL51" i="74"/>
  <c r="FT37" i="74"/>
  <c r="FU37" i="74" s="1"/>
  <c r="FS37" i="74"/>
  <c r="ES59" i="74"/>
  <c r="EW59" i="74" s="1"/>
  <c r="FL39" i="74"/>
  <c r="FM39" i="74" s="1"/>
  <c r="FS40" i="74"/>
  <c r="FT40" i="74"/>
  <c r="FU40" i="74" s="1"/>
  <c r="FL44" i="74"/>
  <c r="FM44" i="74" s="1"/>
  <c r="FK39" i="74"/>
  <c r="FS39" i="74"/>
  <c r="FT39" i="74"/>
  <c r="FU39" i="74" s="1"/>
  <c r="FS45" i="74"/>
  <c r="FT45" i="74"/>
  <c r="FU45" i="74" s="1"/>
  <c r="FT44" i="74"/>
  <c r="FU44" i="74" s="1"/>
  <c r="FS44" i="74"/>
  <c r="FN40" i="74"/>
  <c r="FO40" i="74"/>
  <c r="FL45" i="74"/>
  <c r="FM45" i="74" s="1"/>
  <c r="FT46" i="74"/>
  <c r="FU46" i="74" s="1"/>
  <c r="FS46" i="74"/>
  <c r="FT38" i="74"/>
  <c r="FU38" i="74" s="1"/>
  <c r="FS38" i="74"/>
  <c r="FT41" i="74"/>
  <c r="FU41" i="74" s="1"/>
  <c r="FS41" i="74"/>
  <c r="FL41" i="74"/>
  <c r="FM41" i="74" s="1"/>
  <c r="FL38" i="74"/>
  <c r="FM38" i="74" s="1"/>
  <c r="FK43" i="74"/>
  <c r="FO43" i="74" s="1"/>
  <c r="FD58" i="74"/>
  <c r="FO8" i="74"/>
  <c r="FO13" i="74"/>
  <c r="FO16" i="74"/>
  <c r="FD59" i="74"/>
  <c r="FO7" i="74"/>
  <c r="FM17" i="74"/>
  <c r="FN7" i="74"/>
  <c r="FN10" i="74"/>
  <c r="FO10" i="74"/>
  <c r="FD119" i="74"/>
  <c r="FC119" i="74"/>
  <c r="FN15" i="74"/>
  <c r="FO15" i="74"/>
  <c r="FS17" i="74"/>
  <c r="FN11" i="74"/>
  <c r="FO11" i="74"/>
  <c r="FL102" i="68"/>
  <c r="FM102" i="68" s="1"/>
  <c r="FN102" i="68" s="1"/>
  <c r="FL10" i="68"/>
  <c r="FM10" i="68" s="1"/>
  <c r="FK15" i="68"/>
  <c r="FO15" i="68" s="1"/>
  <c r="FL14" i="68"/>
  <c r="FM14" i="68" s="1"/>
  <c r="FO14" i="68" s="1"/>
  <c r="FK13" i="68"/>
  <c r="FL100" i="68"/>
  <c r="FM100" i="68" s="1"/>
  <c r="FN100" i="68" s="1"/>
  <c r="ES117" i="68"/>
  <c r="EW117" i="68" s="1"/>
  <c r="ET117" i="68"/>
  <c r="EX117" i="68" s="1"/>
  <c r="FK102" i="68"/>
  <c r="FO102" i="68" s="1"/>
  <c r="FT102" i="68"/>
  <c r="FU102" i="68" s="1"/>
  <c r="FS102" i="68"/>
  <c r="FS101" i="68"/>
  <c r="FT101" i="68"/>
  <c r="FU101" i="68" s="1"/>
  <c r="FS104" i="68"/>
  <c r="FK104" i="68"/>
  <c r="FT104" i="68"/>
  <c r="FU104" i="68" s="1"/>
  <c r="FK103" i="68"/>
  <c r="FT103" i="68"/>
  <c r="FU103" i="68" s="1"/>
  <c r="FS103" i="68"/>
  <c r="FK101" i="68"/>
  <c r="FL101" i="68"/>
  <c r="FM101" i="68" s="1"/>
  <c r="FL96" i="68"/>
  <c r="FM96" i="68" s="1"/>
  <c r="ET118" i="68"/>
  <c r="EX118" i="68" s="1"/>
  <c r="ES118" i="68"/>
  <c r="EW118" i="68" s="1"/>
  <c r="FL99" i="68"/>
  <c r="FM99" i="68" s="1"/>
  <c r="FL98" i="68"/>
  <c r="FM98" i="68" s="1"/>
  <c r="FN98" i="68" s="1"/>
  <c r="FL97" i="68"/>
  <c r="FM97" i="68" s="1"/>
  <c r="ES119" i="68"/>
  <c r="EW119" i="68" s="1"/>
  <c r="ET119" i="68"/>
  <c r="EX119" i="68" s="1"/>
  <c r="FL105" i="68"/>
  <c r="FM105" i="68" s="1"/>
  <c r="FT96" i="68"/>
  <c r="FU96" i="68" s="1"/>
  <c r="FL110" i="68"/>
  <c r="FS96" i="68"/>
  <c r="FK96" i="68"/>
  <c r="FT99" i="68"/>
  <c r="FU99" i="68" s="1"/>
  <c r="FK99" i="68"/>
  <c r="FS99" i="68"/>
  <c r="FS98" i="68"/>
  <c r="FK98" i="68"/>
  <c r="FO98" i="68" s="1"/>
  <c r="FT98" i="68"/>
  <c r="FU98" i="68" s="1"/>
  <c r="FK97" i="68"/>
  <c r="FS97" i="68"/>
  <c r="FT97" i="68"/>
  <c r="FU97" i="68" s="1"/>
  <c r="FK105" i="68"/>
  <c r="FT105" i="68"/>
  <c r="FU105" i="68" s="1"/>
  <c r="FS105" i="68"/>
  <c r="FL104" i="68"/>
  <c r="FM104" i="68" s="1"/>
  <c r="FL103" i="68"/>
  <c r="FM103" i="68" s="1"/>
  <c r="FS100" i="68"/>
  <c r="FK100" i="68"/>
  <c r="FO100" i="68" s="1"/>
  <c r="FT100" i="68"/>
  <c r="FU100" i="68" s="1"/>
  <c r="ET116" i="68"/>
  <c r="EX116" i="68" s="1"/>
  <c r="FN106" i="74"/>
  <c r="FG107" i="74" s="1"/>
  <c r="FP103" i="74" s="1"/>
  <c r="FN42" i="68"/>
  <c r="FO42" i="68"/>
  <c r="FO39" i="68"/>
  <c r="FN39" i="68"/>
  <c r="FN8" i="68"/>
  <c r="FL16" i="68"/>
  <c r="FM16" i="68" s="1"/>
  <c r="FA118" i="68"/>
  <c r="FD118" i="68" s="1"/>
  <c r="FA59" i="68"/>
  <c r="FC59" i="68" s="1"/>
  <c r="FB118" i="68"/>
  <c r="FS8" i="68"/>
  <c r="FT8" i="68"/>
  <c r="FU8" i="68" s="1"/>
  <c r="FL11" i="68"/>
  <c r="FM11" i="68" s="1"/>
  <c r="FN45" i="68"/>
  <c r="FL7" i="68"/>
  <c r="FM7" i="68" s="1"/>
  <c r="FB57" i="68"/>
  <c r="FA58" i="68"/>
  <c r="FC58" i="68" s="1"/>
  <c r="FA117" i="68"/>
  <c r="FC117" i="68" s="1"/>
  <c r="FO44" i="68"/>
  <c r="FT12" i="68"/>
  <c r="FU12" i="68" s="1"/>
  <c r="FS12" i="68"/>
  <c r="FB60" i="68"/>
  <c r="ET29" i="68"/>
  <c r="EX29" i="68" s="1"/>
  <c r="FB59" i="68"/>
  <c r="FL13" i="68"/>
  <c r="FM13" i="68" s="1"/>
  <c r="FK12" i="68"/>
  <c r="FL21" i="68"/>
  <c r="FT10" i="68"/>
  <c r="FU10" i="68" s="1"/>
  <c r="FS10" i="68"/>
  <c r="FO40" i="68"/>
  <c r="FT14" i="68"/>
  <c r="FU14" i="68" s="1"/>
  <c r="FS14" i="68"/>
  <c r="FA116" i="68"/>
  <c r="FD116" i="68" s="1"/>
  <c r="FA57" i="68"/>
  <c r="FC57" i="68" s="1"/>
  <c r="FB116" i="68"/>
  <c r="ES28" i="68"/>
  <c r="EW28" i="68" s="1"/>
  <c r="FS47" i="68"/>
  <c r="FL9" i="68"/>
  <c r="FM9" i="68" s="1"/>
  <c r="FK8" i="68"/>
  <c r="FS15" i="68"/>
  <c r="FT15" i="68"/>
  <c r="FU15" i="68" s="1"/>
  <c r="FT13" i="68"/>
  <c r="FU13" i="68" s="1"/>
  <c r="FS13" i="68"/>
  <c r="FL12" i="68"/>
  <c r="FM12" i="68" s="1"/>
  <c r="FN10" i="68"/>
  <c r="FO10" i="68"/>
  <c r="ET30" i="68"/>
  <c r="EX30" i="68" s="1"/>
  <c r="FA60" i="68"/>
  <c r="FC60" i="68" s="1"/>
  <c r="FA119" i="68"/>
  <c r="FD119" i="68" s="1"/>
  <c r="ES30" i="68"/>
  <c r="EW30" i="68" s="1"/>
  <c r="FM47" i="68"/>
  <c r="FN37" i="68"/>
  <c r="FO37" i="68"/>
  <c r="FB58" i="68"/>
  <c r="FB117" i="68"/>
  <c r="FS16" i="68"/>
  <c r="FT16" i="68"/>
  <c r="FU16" i="68" s="1"/>
  <c r="FT9" i="68"/>
  <c r="FU9" i="68" s="1"/>
  <c r="FS9" i="68"/>
  <c r="FN15" i="68"/>
  <c r="FT11" i="68"/>
  <c r="FU11" i="68" s="1"/>
  <c r="FS11" i="68"/>
  <c r="FB119" i="68"/>
  <c r="FN43" i="68"/>
  <c r="FO43" i="68"/>
  <c r="FT7" i="68"/>
  <c r="FU7" i="68" s="1"/>
  <c r="FS7" i="68"/>
  <c r="FO106" i="74"/>
  <c r="FK107" i="74" s="1"/>
  <c r="FX106" i="74" s="1"/>
  <c r="FP98" i="74"/>
  <c r="FP105" i="74"/>
  <c r="FP97" i="74"/>
  <c r="FP99" i="74"/>
  <c r="FP100" i="74"/>
  <c r="FN110" i="74"/>
  <c r="FM110" i="74"/>
  <c r="FD58" i="68" l="1"/>
  <c r="FD117" i="68"/>
  <c r="FD59" i="68"/>
  <c r="FN14" i="68"/>
  <c r="FN42" i="74"/>
  <c r="FC60" i="74"/>
  <c r="FD57" i="74"/>
  <c r="FO46" i="74"/>
  <c r="FO39" i="74"/>
  <c r="FN39" i="74"/>
  <c r="FN45" i="74"/>
  <c r="FO45" i="74"/>
  <c r="FO37" i="74"/>
  <c r="FN37" i="74"/>
  <c r="FM47" i="74"/>
  <c r="FO38" i="74"/>
  <c r="FN38" i="74"/>
  <c r="FN41" i="74"/>
  <c r="FS47" i="74"/>
  <c r="FN44" i="74"/>
  <c r="FO44" i="74"/>
  <c r="FO41" i="74"/>
  <c r="FN17" i="74"/>
  <c r="FG18" i="74" s="1"/>
  <c r="FN21" i="74"/>
  <c r="FM21" i="74"/>
  <c r="FO17" i="74"/>
  <c r="FK18" i="74" s="1"/>
  <c r="FO47" i="68"/>
  <c r="FK48" i="68" s="1"/>
  <c r="FQ44" i="68" s="1"/>
  <c r="FN104" i="68"/>
  <c r="FO104" i="68"/>
  <c r="FN97" i="68"/>
  <c r="FO97" i="68"/>
  <c r="FN105" i="68"/>
  <c r="FO105" i="68"/>
  <c r="FN96" i="68"/>
  <c r="FO96" i="68"/>
  <c r="FM106" i="68"/>
  <c r="FO103" i="68"/>
  <c r="FN103" i="68"/>
  <c r="FS106" i="68"/>
  <c r="FN99" i="68"/>
  <c r="FO99" i="68"/>
  <c r="FO101" i="68"/>
  <c r="FN101" i="68"/>
  <c r="FR101" i="74"/>
  <c r="FR103" i="74"/>
  <c r="FR105" i="74"/>
  <c r="FR99" i="74"/>
  <c r="FQ97" i="74"/>
  <c r="FR97" i="74"/>
  <c r="FR96" i="74"/>
  <c r="FQ102" i="74"/>
  <c r="FQ103" i="74"/>
  <c r="FR102" i="74"/>
  <c r="FC116" i="68"/>
  <c r="FC118" i="68"/>
  <c r="FQ100" i="74"/>
  <c r="FQ101" i="74"/>
  <c r="FR100" i="74"/>
  <c r="FQ98" i="74"/>
  <c r="FQ96" i="74"/>
  <c r="FP101" i="74"/>
  <c r="FP102" i="74"/>
  <c r="FP96" i="74"/>
  <c r="FQ99" i="74"/>
  <c r="FQ105" i="74"/>
  <c r="FR104" i="74"/>
  <c r="FQ104" i="74"/>
  <c r="FR98" i="74"/>
  <c r="FP104" i="74"/>
  <c r="FP106" i="74" s="1"/>
  <c r="FH110" i="74" s="1"/>
  <c r="FI110" i="74" s="1"/>
  <c r="FM51" i="68"/>
  <c r="FN51" i="68"/>
  <c r="FN11" i="68"/>
  <c r="FO11" i="68"/>
  <c r="FN47" i="68"/>
  <c r="FG48" i="68" s="1"/>
  <c r="FD57" i="68"/>
  <c r="FO16" i="68"/>
  <c r="FN16" i="68"/>
  <c r="FO12" i="68"/>
  <c r="FN12" i="68"/>
  <c r="FN13" i="68"/>
  <c r="FO13" i="68"/>
  <c r="FO8" i="68"/>
  <c r="FC119" i="68"/>
  <c r="FS17" i="68"/>
  <c r="FN9" i="68"/>
  <c r="FO9" i="68"/>
  <c r="FD60" i="68"/>
  <c r="FM17" i="68"/>
  <c r="FN7" i="68"/>
  <c r="FO7" i="68"/>
  <c r="FQ39" i="68" l="1"/>
  <c r="FQ40" i="68"/>
  <c r="FQ46" i="68"/>
  <c r="FQ42" i="68"/>
  <c r="FQ38" i="68"/>
  <c r="FQ41" i="68"/>
  <c r="FQ43" i="68"/>
  <c r="FQ45" i="68"/>
  <c r="FX47" i="68"/>
  <c r="FQ37" i="68"/>
  <c r="FO47" i="74"/>
  <c r="FK48" i="74" s="1"/>
  <c r="FN47" i="74"/>
  <c r="FG48" i="74" s="1"/>
  <c r="FN51" i="74"/>
  <c r="FM51" i="74"/>
  <c r="FQ11" i="74"/>
  <c r="FQ10" i="74"/>
  <c r="FQ8" i="74"/>
  <c r="FQ12" i="74"/>
  <c r="FQ15" i="74"/>
  <c r="FQ16" i="74"/>
  <c r="FQ14" i="74"/>
  <c r="FQ13" i="74"/>
  <c r="FQ7" i="74"/>
  <c r="FQ9" i="74"/>
  <c r="FP15" i="74"/>
  <c r="FP11" i="74"/>
  <c r="FR13" i="74"/>
  <c r="FR8" i="74"/>
  <c r="FP12" i="74"/>
  <c r="FR14" i="74"/>
  <c r="FR9" i="74"/>
  <c r="FP14" i="74"/>
  <c r="FP13" i="74"/>
  <c r="FR16" i="74"/>
  <c r="FR15" i="74"/>
  <c r="FP7" i="74"/>
  <c r="FR7" i="74"/>
  <c r="FR12" i="74"/>
  <c r="FP9" i="74"/>
  <c r="FP8" i="74"/>
  <c r="FP10" i="74"/>
  <c r="FP16" i="74"/>
  <c r="FR11" i="74"/>
  <c r="FR10" i="74"/>
  <c r="FO17" i="68"/>
  <c r="FK18" i="68" s="1"/>
  <c r="FQ12" i="68" s="1"/>
  <c r="FN17" i="68"/>
  <c r="FG18" i="68" s="1"/>
  <c r="FR8" i="68" s="1"/>
  <c r="FM110" i="68"/>
  <c r="FN110" i="68"/>
  <c r="FO106" i="68"/>
  <c r="FK107" i="68" s="1"/>
  <c r="FN106" i="68"/>
  <c r="FG107" i="68" s="1"/>
  <c r="FR106" i="74"/>
  <c r="FF110" i="74" s="1"/>
  <c r="FQ106" i="74"/>
  <c r="FM21" i="68"/>
  <c r="FN21" i="68"/>
  <c r="FP46" i="68"/>
  <c r="FP44" i="68"/>
  <c r="FR40" i="68"/>
  <c r="FP41" i="68"/>
  <c r="FR46" i="68"/>
  <c r="FR44" i="68"/>
  <c r="FP40" i="68"/>
  <c r="FR38" i="68"/>
  <c r="FR41" i="68"/>
  <c r="FP38" i="68"/>
  <c r="FR39" i="68"/>
  <c r="FR37" i="68"/>
  <c r="FP37" i="68"/>
  <c r="FR43" i="68"/>
  <c r="FP43" i="68"/>
  <c r="FP42" i="68"/>
  <c r="FP45" i="68"/>
  <c r="FR42" i="68"/>
  <c r="FP39" i="68"/>
  <c r="FR45" i="68"/>
  <c r="FQ47" i="68" l="1"/>
  <c r="FQ10" i="68"/>
  <c r="FR13" i="68"/>
  <c r="FR11" i="68"/>
  <c r="FQ7" i="68"/>
  <c r="FR16" i="68"/>
  <c r="FQ9" i="68"/>
  <c r="FQ11" i="68"/>
  <c r="FR10" i="68"/>
  <c r="FQ13" i="68"/>
  <c r="FQ14" i="68"/>
  <c r="FR15" i="68"/>
  <c r="FQ15" i="68"/>
  <c r="FP12" i="68"/>
  <c r="FP15" i="68"/>
  <c r="FP10" i="68"/>
  <c r="FQ16" i="68"/>
  <c r="FR7" i="68"/>
  <c r="FP11" i="68"/>
  <c r="FQ8" i="68"/>
  <c r="FP13" i="68"/>
  <c r="FP40" i="74"/>
  <c r="FP42" i="74"/>
  <c r="FP43" i="74"/>
  <c r="FP46" i="74"/>
  <c r="FR46" i="74"/>
  <c r="FR39" i="74"/>
  <c r="FR42" i="74"/>
  <c r="FR37" i="74"/>
  <c r="FR38" i="74"/>
  <c r="FR43" i="74"/>
  <c r="FR40" i="74"/>
  <c r="FR41" i="74"/>
  <c r="FP38" i="74"/>
  <c r="FP37" i="74"/>
  <c r="FP44" i="74"/>
  <c r="FR45" i="74"/>
  <c r="FP41" i="74"/>
  <c r="FP39" i="74"/>
  <c r="FP45" i="74"/>
  <c r="FR44" i="74"/>
  <c r="FQ37" i="74"/>
  <c r="FQ40" i="74"/>
  <c r="FQ46" i="74"/>
  <c r="FQ44" i="74"/>
  <c r="FX47" i="74"/>
  <c r="FQ41" i="74"/>
  <c r="FQ39" i="74"/>
  <c r="FQ38" i="74"/>
  <c r="FQ42" i="74"/>
  <c r="FQ45" i="74"/>
  <c r="FQ43" i="74"/>
  <c r="FP17" i="74"/>
  <c r="FH21" i="74" s="1"/>
  <c r="FR17" i="74"/>
  <c r="FQ17" i="74"/>
  <c r="FR9" i="68"/>
  <c r="FP8" i="68"/>
  <c r="FP9" i="68"/>
  <c r="FP14" i="68"/>
  <c r="FR12" i="68"/>
  <c r="FR14" i="68"/>
  <c r="FP16" i="68"/>
  <c r="FP7" i="68"/>
  <c r="FP102" i="68"/>
  <c r="FP97" i="68"/>
  <c r="FP104" i="68"/>
  <c r="FP103" i="68"/>
  <c r="FP101" i="68"/>
  <c r="FP100" i="68"/>
  <c r="FP98" i="68"/>
  <c r="FP105" i="68"/>
  <c r="FP99" i="68"/>
  <c r="FP96" i="68"/>
  <c r="FQ98" i="68"/>
  <c r="FQ96" i="68"/>
  <c r="FQ100" i="68"/>
  <c r="FR100" i="68"/>
  <c r="FR102" i="68"/>
  <c r="FR103" i="68"/>
  <c r="FQ99" i="68"/>
  <c r="FR96" i="68"/>
  <c r="FR101" i="68"/>
  <c r="FR99" i="68"/>
  <c r="FQ103" i="68"/>
  <c r="FR97" i="68"/>
  <c r="FR98" i="68"/>
  <c r="FQ104" i="68"/>
  <c r="FQ105" i="68"/>
  <c r="FR105" i="68"/>
  <c r="FQ102" i="68"/>
  <c r="FR104" i="68"/>
  <c r="FQ97" i="68"/>
  <c r="FQ101" i="68"/>
  <c r="FX106" i="68"/>
  <c r="FJ110" i="74"/>
  <c r="FO110" i="74"/>
  <c r="FG110" i="74"/>
  <c r="FY101" i="74" s="1"/>
  <c r="FP47" i="68"/>
  <c r="FH51" i="68" s="1"/>
  <c r="FR47" i="68"/>
  <c r="FY98" i="74"/>
  <c r="FH116" i="74"/>
  <c r="FY104" i="74"/>
  <c r="FR17" i="68" l="1"/>
  <c r="FP17" i="68"/>
  <c r="FH21" i="68" s="1"/>
  <c r="FI21" i="68" s="1"/>
  <c r="FQ17" i="68"/>
  <c r="FF21" i="74"/>
  <c r="FJ21" i="74" s="1"/>
  <c r="FR47" i="74"/>
  <c r="FP47" i="74"/>
  <c r="FH51" i="74" s="1"/>
  <c r="FI51" i="74" s="1"/>
  <c r="FQ47" i="74"/>
  <c r="FO21" i="74"/>
  <c r="FI21" i="74"/>
  <c r="FF51" i="68"/>
  <c r="FG51" i="68" s="1"/>
  <c r="FQ106" i="68"/>
  <c r="FR106" i="68"/>
  <c r="FP106" i="68"/>
  <c r="FH110" i="68" s="1"/>
  <c r="FI110" i="68" s="1"/>
  <c r="FH119" i="74"/>
  <c r="FK110" i="74"/>
  <c r="FY103" i="74"/>
  <c r="FH117" i="74"/>
  <c r="FY105" i="74"/>
  <c r="FY99" i="74"/>
  <c r="FY96" i="74"/>
  <c r="FH118" i="74"/>
  <c r="FY102" i="74"/>
  <c r="FY97" i="74"/>
  <c r="GA97" i="74" s="1"/>
  <c r="FY100" i="74"/>
  <c r="FZ100" i="74" s="1"/>
  <c r="FJ51" i="68"/>
  <c r="FI51" i="68"/>
  <c r="FO51" i="68"/>
  <c r="FZ105" i="74"/>
  <c r="GA105" i="74"/>
  <c r="FM117" i="74"/>
  <c r="FI117" i="74"/>
  <c r="GA100" i="74"/>
  <c r="FZ101" i="74"/>
  <c r="GA101" i="74"/>
  <c r="FZ104" i="74"/>
  <c r="GA104" i="74"/>
  <c r="GA98" i="74"/>
  <c r="FZ98" i="74"/>
  <c r="FZ99" i="74"/>
  <c r="GA99" i="74"/>
  <c r="FM118" i="74"/>
  <c r="FI118" i="74"/>
  <c r="GA102" i="74"/>
  <c r="FZ102" i="74"/>
  <c r="FM119" i="74"/>
  <c r="FI119" i="74"/>
  <c r="FK119" i="74" s="1"/>
  <c r="FO119" i="74" s="1"/>
  <c r="FM116" i="74"/>
  <c r="FI116" i="74"/>
  <c r="FZ96" i="74"/>
  <c r="GA96" i="74"/>
  <c r="FZ103" i="74"/>
  <c r="GA103" i="74"/>
  <c r="FF21" i="68" l="1"/>
  <c r="FQ51" i="68"/>
  <c r="FR51" i="68" s="1"/>
  <c r="FJ21" i="68"/>
  <c r="FG21" i="68"/>
  <c r="FY11" i="68" s="1"/>
  <c r="FG21" i="74"/>
  <c r="FQ110" i="74"/>
  <c r="FR110" i="74" s="1"/>
  <c r="FF51" i="74"/>
  <c r="FH30" i="74"/>
  <c r="FH28" i="74"/>
  <c r="FY8" i="74"/>
  <c r="FY15" i="74"/>
  <c r="FY14" i="74"/>
  <c r="FY10" i="74"/>
  <c r="FY9" i="74"/>
  <c r="FH27" i="74"/>
  <c r="FY13" i="74"/>
  <c r="FK21" i="74"/>
  <c r="FY11" i="74"/>
  <c r="FY12" i="74"/>
  <c r="FH29" i="74"/>
  <c r="FY7" i="74"/>
  <c r="FY16" i="74"/>
  <c r="FZ97" i="74"/>
  <c r="FF110" i="68"/>
  <c r="GB101" i="74"/>
  <c r="FJ117" i="74"/>
  <c r="FN117" i="74" s="1"/>
  <c r="GB96" i="74"/>
  <c r="GC102" i="74"/>
  <c r="GD102" i="74" s="1"/>
  <c r="GB104" i="74"/>
  <c r="GC97" i="74"/>
  <c r="GD97" i="74" s="1"/>
  <c r="GE97" i="74" s="1"/>
  <c r="GB98" i="74"/>
  <c r="FY43" i="68"/>
  <c r="FY38" i="68"/>
  <c r="FY46" i="68"/>
  <c r="FY39" i="68"/>
  <c r="FY45" i="68"/>
  <c r="FY37" i="68"/>
  <c r="FY42" i="68"/>
  <c r="FY41" i="68"/>
  <c r="FY44" i="68"/>
  <c r="FY40" i="68"/>
  <c r="FH58" i="68"/>
  <c r="FK51" i="68"/>
  <c r="FH57" i="68"/>
  <c r="FH60" i="68"/>
  <c r="FH59" i="68"/>
  <c r="GB97" i="74"/>
  <c r="GC104" i="74"/>
  <c r="GD104" i="74" s="1"/>
  <c r="GE104" i="74" s="1"/>
  <c r="GC105" i="74"/>
  <c r="GD105" i="74" s="1"/>
  <c r="GE105" i="74" s="1"/>
  <c r="GC100" i="74"/>
  <c r="GD100" i="74" s="1"/>
  <c r="GE100" i="74" s="1"/>
  <c r="GK99" i="74"/>
  <c r="GL99" i="74" s="1"/>
  <c r="GJ99" i="74"/>
  <c r="GC103" i="74"/>
  <c r="GD103" i="74" s="1"/>
  <c r="GC96" i="74"/>
  <c r="GD96" i="74" s="1"/>
  <c r="FK116" i="74"/>
  <c r="FO116" i="74" s="1"/>
  <c r="FK118" i="74"/>
  <c r="FO118" i="74" s="1"/>
  <c r="GJ98" i="74"/>
  <c r="GK98" i="74"/>
  <c r="GL98" i="74" s="1"/>
  <c r="GK101" i="74"/>
  <c r="GL101" i="74" s="1"/>
  <c r="GJ101" i="74"/>
  <c r="GJ105" i="74"/>
  <c r="GK105" i="74"/>
  <c r="GL105" i="74" s="1"/>
  <c r="GE102" i="74"/>
  <c r="GK103" i="74"/>
  <c r="GL103" i="74" s="1"/>
  <c r="GJ103" i="74"/>
  <c r="GK96" i="74"/>
  <c r="GL96" i="74" s="1"/>
  <c r="GJ96" i="74"/>
  <c r="GC110" i="74"/>
  <c r="FJ116" i="74"/>
  <c r="FN116" i="74" s="1"/>
  <c r="GJ100" i="74"/>
  <c r="GK100" i="74"/>
  <c r="GL100" i="74" s="1"/>
  <c r="GB105" i="74"/>
  <c r="GB102" i="74"/>
  <c r="GB99" i="74"/>
  <c r="GJ104" i="74"/>
  <c r="GK104" i="74"/>
  <c r="GL104" i="74" s="1"/>
  <c r="GB103" i="74"/>
  <c r="FJ119" i="74"/>
  <c r="FN119" i="74" s="1"/>
  <c r="GJ97" i="74"/>
  <c r="GK97" i="74"/>
  <c r="GL97" i="74" s="1"/>
  <c r="GJ102" i="74"/>
  <c r="GK102" i="74"/>
  <c r="GL102" i="74" s="1"/>
  <c r="FJ118" i="74"/>
  <c r="FN118" i="74" s="1"/>
  <c r="GC99" i="74"/>
  <c r="GD99" i="74" s="1"/>
  <c r="GC98" i="74"/>
  <c r="GD98" i="74" s="1"/>
  <c r="GC101" i="74"/>
  <c r="GD101" i="74" s="1"/>
  <c r="GB100" i="74"/>
  <c r="FK117" i="74"/>
  <c r="FO117" i="74" s="1"/>
  <c r="FO21" i="68" l="1"/>
  <c r="FH28" i="68"/>
  <c r="FH30" i="68"/>
  <c r="FI30" i="68" s="1"/>
  <c r="FH27" i="68"/>
  <c r="FI27" i="68" s="1"/>
  <c r="FJ27" i="68" s="1"/>
  <c r="FN27" i="68" s="1"/>
  <c r="FY15" i="68"/>
  <c r="FZ15" i="68" s="1"/>
  <c r="FY7" i="68"/>
  <c r="FZ7" i="68" s="1"/>
  <c r="FY9" i="68"/>
  <c r="GA9" i="68" s="1"/>
  <c r="FY16" i="68"/>
  <c r="FZ16" i="68" s="1"/>
  <c r="FK21" i="68"/>
  <c r="FY8" i="68"/>
  <c r="GA8" i="68" s="1"/>
  <c r="FH29" i="68"/>
  <c r="FQ59" i="68" s="1"/>
  <c r="FY13" i="68"/>
  <c r="GA13" i="68" s="1"/>
  <c r="FY14" i="68"/>
  <c r="GA14" i="68" s="1"/>
  <c r="FY12" i="68"/>
  <c r="FZ12" i="68" s="1"/>
  <c r="FY10" i="68"/>
  <c r="GA10" i="68" s="1"/>
  <c r="FO51" i="74"/>
  <c r="FG51" i="74"/>
  <c r="FJ51" i="74"/>
  <c r="FQ51" i="74"/>
  <c r="FR51" i="74" s="1"/>
  <c r="FI27" i="74"/>
  <c r="FJ27" i="74" s="1"/>
  <c r="FN27" i="74" s="1"/>
  <c r="FM27" i="74"/>
  <c r="FQ116" i="74"/>
  <c r="FZ16" i="74"/>
  <c r="GA16" i="74"/>
  <c r="FZ9" i="74"/>
  <c r="GA9" i="74"/>
  <c r="FZ7" i="74"/>
  <c r="GA7" i="74"/>
  <c r="FZ10" i="74"/>
  <c r="GA10" i="74"/>
  <c r="FQ118" i="74"/>
  <c r="FM29" i="74"/>
  <c r="FI29" i="74"/>
  <c r="FJ29" i="74" s="1"/>
  <c r="FN29" i="74" s="1"/>
  <c r="FZ14" i="74"/>
  <c r="GA14" i="74"/>
  <c r="GA12" i="74"/>
  <c r="FZ12" i="74"/>
  <c r="GA15" i="74"/>
  <c r="FZ15" i="74"/>
  <c r="GA11" i="74"/>
  <c r="FZ11" i="74"/>
  <c r="FZ8" i="74"/>
  <c r="GA8" i="74"/>
  <c r="FI28" i="74"/>
  <c r="FM28" i="74"/>
  <c r="FQ117" i="74"/>
  <c r="GA13" i="74"/>
  <c r="FZ13" i="74"/>
  <c r="FQ119" i="74"/>
  <c r="FI30" i="74"/>
  <c r="FM30" i="74"/>
  <c r="FO110" i="68"/>
  <c r="FQ110" i="68"/>
  <c r="FR110" i="68" s="1"/>
  <c r="FJ110" i="68"/>
  <c r="FG110" i="68"/>
  <c r="GF97" i="74"/>
  <c r="GF104" i="74"/>
  <c r="GA11" i="68"/>
  <c r="FZ11" i="68"/>
  <c r="FM58" i="68"/>
  <c r="FI58" i="68"/>
  <c r="FJ58" i="68" s="1"/>
  <c r="FN58" i="68" s="1"/>
  <c r="FQ60" i="68"/>
  <c r="FM30" i="68"/>
  <c r="FZ8" i="68"/>
  <c r="FZ41" i="68"/>
  <c r="GA41" i="68"/>
  <c r="FM59" i="68"/>
  <c r="FI59" i="68"/>
  <c r="FJ59" i="68" s="1"/>
  <c r="FN59" i="68" s="1"/>
  <c r="GA42" i="68"/>
  <c r="FZ42" i="68"/>
  <c r="FZ46" i="68"/>
  <c r="GA46" i="68"/>
  <c r="FM60" i="68"/>
  <c r="FI60" i="68"/>
  <c r="FJ60" i="68" s="1"/>
  <c r="FN60" i="68" s="1"/>
  <c r="FZ40" i="68"/>
  <c r="GA40" i="68"/>
  <c r="FZ37" i="68"/>
  <c r="GA37" i="68"/>
  <c r="GA38" i="68"/>
  <c r="FZ38" i="68"/>
  <c r="FM28" i="68"/>
  <c r="FQ58" i="68"/>
  <c r="FI28" i="68"/>
  <c r="FJ28" i="68" s="1"/>
  <c r="FN28" i="68" s="1"/>
  <c r="FM27" i="68"/>
  <c r="FQ57" i="68"/>
  <c r="FZ39" i="68"/>
  <c r="GA39" i="68"/>
  <c r="FM57" i="68"/>
  <c r="FI57" i="68"/>
  <c r="FJ57" i="68" s="1"/>
  <c r="FN57" i="68" s="1"/>
  <c r="FZ44" i="68"/>
  <c r="GA44" i="68"/>
  <c r="GA45" i="68"/>
  <c r="FZ45" i="68"/>
  <c r="GB45" i="68" s="1"/>
  <c r="FZ43" i="68"/>
  <c r="GA43" i="68"/>
  <c r="GE98" i="74"/>
  <c r="GF98" i="74"/>
  <c r="GJ106" i="74"/>
  <c r="GE99" i="74"/>
  <c r="GF99" i="74"/>
  <c r="GF102" i="74"/>
  <c r="GF96" i="74"/>
  <c r="GE96" i="74"/>
  <c r="GD106" i="74"/>
  <c r="GF105" i="74"/>
  <c r="GF100" i="74"/>
  <c r="GF103" i="74"/>
  <c r="GE103" i="74"/>
  <c r="GF101" i="74"/>
  <c r="GE101" i="74"/>
  <c r="GC39" i="68" l="1"/>
  <c r="GD39" i="68" s="1"/>
  <c r="GB43" i="68"/>
  <c r="GC40" i="68"/>
  <c r="GD40" i="68" s="1"/>
  <c r="FK58" i="68"/>
  <c r="FO58" i="68" s="1"/>
  <c r="GC38" i="68"/>
  <c r="GD38" i="68" s="1"/>
  <c r="GE38" i="68" s="1"/>
  <c r="FZ13" i="68"/>
  <c r="FZ9" i="68"/>
  <c r="FZ14" i="68"/>
  <c r="GA7" i="68"/>
  <c r="GB7" i="68" s="1"/>
  <c r="FI29" i="68"/>
  <c r="FJ29" i="68" s="1"/>
  <c r="FN29" i="68" s="1"/>
  <c r="GA15" i="68"/>
  <c r="GB15" i="68" s="1"/>
  <c r="FZ10" i="68"/>
  <c r="GK10" i="68" s="1"/>
  <c r="GL10" i="68" s="1"/>
  <c r="GA16" i="68"/>
  <c r="GC16" i="68" s="1"/>
  <c r="GD16" i="68" s="1"/>
  <c r="GE16" i="68" s="1"/>
  <c r="FM29" i="68"/>
  <c r="GA12" i="68"/>
  <c r="GB12" i="68" s="1"/>
  <c r="GC14" i="68"/>
  <c r="GD14" i="68" s="1"/>
  <c r="GE14" i="68" s="1"/>
  <c r="GC7" i="68"/>
  <c r="GD7" i="68" s="1"/>
  <c r="GE7" i="68" s="1"/>
  <c r="GC11" i="68"/>
  <c r="GD11" i="68" s="1"/>
  <c r="GC13" i="68"/>
  <c r="GD13" i="68" s="1"/>
  <c r="GE13" i="68" s="1"/>
  <c r="GB10" i="74"/>
  <c r="FK29" i="74"/>
  <c r="FO29" i="74" s="1"/>
  <c r="FY44" i="74"/>
  <c r="FY39" i="74"/>
  <c r="FY40" i="74"/>
  <c r="FY42" i="74"/>
  <c r="FH58" i="74"/>
  <c r="FY38" i="74"/>
  <c r="FY46" i="74"/>
  <c r="FK51" i="74"/>
  <c r="FY41" i="74"/>
  <c r="FY37" i="74"/>
  <c r="FH57" i="74"/>
  <c r="FH60" i="74"/>
  <c r="FY45" i="74"/>
  <c r="FH59" i="74"/>
  <c r="FY43" i="74"/>
  <c r="GC9" i="74"/>
  <c r="GD9" i="74" s="1"/>
  <c r="GE9" i="74" s="1"/>
  <c r="GC15" i="74"/>
  <c r="GD15" i="74" s="1"/>
  <c r="GE15" i="74" s="1"/>
  <c r="GC13" i="74"/>
  <c r="GD13" i="74" s="1"/>
  <c r="GE13" i="74" s="1"/>
  <c r="GC10" i="74"/>
  <c r="GD10" i="74" s="1"/>
  <c r="GE10" i="74" s="1"/>
  <c r="GC14" i="74"/>
  <c r="GD14" i="74" s="1"/>
  <c r="GE14" i="74" s="1"/>
  <c r="GC16" i="74"/>
  <c r="GD16" i="74" s="1"/>
  <c r="GE16" i="74" s="1"/>
  <c r="GC11" i="74"/>
  <c r="GD11" i="74" s="1"/>
  <c r="GE11" i="74" s="1"/>
  <c r="GC8" i="74"/>
  <c r="GD8" i="74" s="1"/>
  <c r="GE8" i="74" s="1"/>
  <c r="GB16" i="74"/>
  <c r="FK28" i="74"/>
  <c r="FO28" i="74" s="1"/>
  <c r="FR117" i="74"/>
  <c r="FT117" i="74" s="1"/>
  <c r="FJ28" i="74"/>
  <c r="FN28" i="74" s="1"/>
  <c r="FK30" i="74"/>
  <c r="FO30" i="74" s="1"/>
  <c r="FJ30" i="74"/>
  <c r="FN30" i="74" s="1"/>
  <c r="FR119" i="74"/>
  <c r="FT119" i="74" s="1"/>
  <c r="GB15" i="74"/>
  <c r="GK14" i="74"/>
  <c r="GL14" i="74" s="1"/>
  <c r="GJ14" i="74"/>
  <c r="GJ16" i="74"/>
  <c r="GK16" i="74"/>
  <c r="GL16" i="74" s="1"/>
  <c r="GJ10" i="74"/>
  <c r="GK10" i="74"/>
  <c r="GL10" i="74" s="1"/>
  <c r="FS116" i="74"/>
  <c r="FS119" i="74"/>
  <c r="FR118" i="74"/>
  <c r="FT118" i="74" s="1"/>
  <c r="GC7" i="74"/>
  <c r="GD7" i="74" s="1"/>
  <c r="GJ13" i="74"/>
  <c r="GK13" i="74"/>
  <c r="GL13" i="74" s="1"/>
  <c r="GJ15" i="74"/>
  <c r="GK15" i="74"/>
  <c r="GL15" i="74" s="1"/>
  <c r="GC21" i="74"/>
  <c r="GJ7" i="74"/>
  <c r="GK7" i="74"/>
  <c r="GL7" i="74" s="1"/>
  <c r="GB7" i="74"/>
  <c r="FK27" i="74"/>
  <c r="FO27" i="74" s="1"/>
  <c r="FR116" i="74"/>
  <c r="FT116" i="74" s="1"/>
  <c r="FS118" i="74"/>
  <c r="FS117" i="74"/>
  <c r="GB13" i="74"/>
  <c r="GJ8" i="74"/>
  <c r="GK8" i="74"/>
  <c r="GL8" i="74" s="1"/>
  <c r="GB8" i="74"/>
  <c r="GK12" i="74"/>
  <c r="GL12" i="74" s="1"/>
  <c r="GB12" i="74"/>
  <c r="GJ12" i="74"/>
  <c r="GB11" i="74"/>
  <c r="GK11" i="74"/>
  <c r="GL11" i="74" s="1"/>
  <c r="GJ11" i="74"/>
  <c r="GC12" i="74"/>
  <c r="GD12" i="74" s="1"/>
  <c r="GE12" i="74" s="1"/>
  <c r="GJ9" i="74"/>
  <c r="GK9" i="74"/>
  <c r="GL9" i="74" s="1"/>
  <c r="GB9" i="74"/>
  <c r="GB14" i="74"/>
  <c r="GC43" i="68"/>
  <c r="GD43" i="68" s="1"/>
  <c r="GF43" i="68" s="1"/>
  <c r="FK57" i="68"/>
  <c r="FO57" i="68" s="1"/>
  <c r="GB13" i="68"/>
  <c r="GC46" i="68"/>
  <c r="GD46" i="68" s="1"/>
  <c r="FK60" i="68"/>
  <c r="FO60" i="68" s="1"/>
  <c r="GC44" i="68"/>
  <c r="GD44" i="68" s="1"/>
  <c r="GE44" i="68" s="1"/>
  <c r="GB38" i="68"/>
  <c r="GC42" i="68"/>
  <c r="GD42" i="68" s="1"/>
  <c r="FY100" i="68"/>
  <c r="FH118" i="68"/>
  <c r="FH117" i="68"/>
  <c r="FY102" i="68"/>
  <c r="FY98" i="68"/>
  <c r="FY99" i="68"/>
  <c r="FK110" i="68"/>
  <c r="FY104" i="68"/>
  <c r="FY96" i="68"/>
  <c r="FY101" i="68"/>
  <c r="FY105" i="68"/>
  <c r="FY97" i="68"/>
  <c r="FH116" i="68"/>
  <c r="FH119" i="68"/>
  <c r="FY103" i="68"/>
  <c r="GE39" i="68"/>
  <c r="GK44" i="68"/>
  <c r="GL44" i="68" s="1"/>
  <c r="GJ44" i="68"/>
  <c r="GE40" i="68"/>
  <c r="GE46" i="68"/>
  <c r="GJ41" i="68"/>
  <c r="GK41" i="68"/>
  <c r="GL41" i="68" s="1"/>
  <c r="GK8" i="68"/>
  <c r="GL8" i="68" s="1"/>
  <c r="GJ8" i="68"/>
  <c r="FR60" i="68"/>
  <c r="FT60" i="68" s="1"/>
  <c r="GK45" i="68"/>
  <c r="GL45" i="68" s="1"/>
  <c r="GJ45" i="68"/>
  <c r="GB14" i="68"/>
  <c r="GC45" i="68"/>
  <c r="GD45" i="68" s="1"/>
  <c r="GK7" i="68"/>
  <c r="GL7" i="68" s="1"/>
  <c r="GJ7" i="68"/>
  <c r="GC37" i="68"/>
  <c r="GD37" i="68" s="1"/>
  <c r="GK40" i="68"/>
  <c r="GL40" i="68" s="1"/>
  <c r="GJ40" i="68"/>
  <c r="GK46" i="68"/>
  <c r="GL46" i="68" s="1"/>
  <c r="GJ46" i="68"/>
  <c r="FK30" i="68"/>
  <c r="FO30" i="68" s="1"/>
  <c r="FS60" i="68"/>
  <c r="GK16" i="68"/>
  <c r="GL16" i="68" s="1"/>
  <c r="GJ16" i="68"/>
  <c r="GC9" i="68"/>
  <c r="GD9" i="68" s="1"/>
  <c r="GK9" i="68"/>
  <c r="GL9" i="68" s="1"/>
  <c r="GJ9" i="68"/>
  <c r="FR57" i="68"/>
  <c r="FT57" i="68" s="1"/>
  <c r="GK12" i="68"/>
  <c r="GL12" i="68" s="1"/>
  <c r="GJ12" i="68"/>
  <c r="GJ39" i="68"/>
  <c r="GK39" i="68"/>
  <c r="GL39" i="68" s="1"/>
  <c r="FK27" i="68"/>
  <c r="FO27" i="68" s="1"/>
  <c r="FS58" i="68"/>
  <c r="GE43" i="68"/>
  <c r="GB9" i="68"/>
  <c r="GK14" i="68"/>
  <c r="GL14" i="68" s="1"/>
  <c r="GJ14" i="68"/>
  <c r="GK43" i="68"/>
  <c r="GL43" i="68" s="1"/>
  <c r="GJ43" i="68"/>
  <c r="GB44" i="68"/>
  <c r="GB39" i="68"/>
  <c r="GF39" i="68" s="1"/>
  <c r="GJ13" i="68"/>
  <c r="GK13" i="68"/>
  <c r="GL13" i="68" s="1"/>
  <c r="FS57" i="68"/>
  <c r="FK28" i="68"/>
  <c r="FO28" i="68" s="1"/>
  <c r="FR58" i="68"/>
  <c r="FU58" i="68" s="1"/>
  <c r="GB37" i="68"/>
  <c r="GK37" i="68"/>
  <c r="GL37" i="68" s="1"/>
  <c r="GC51" i="68"/>
  <c r="GJ37" i="68"/>
  <c r="GB42" i="68"/>
  <c r="GF42" i="68" s="1"/>
  <c r="GK42" i="68"/>
  <c r="GL42" i="68" s="1"/>
  <c r="GJ42" i="68"/>
  <c r="FK59" i="68"/>
  <c r="FO59" i="68" s="1"/>
  <c r="GB41" i="68"/>
  <c r="GB8" i="68"/>
  <c r="GC15" i="68"/>
  <c r="GD15" i="68" s="1"/>
  <c r="FJ30" i="68"/>
  <c r="FN30" i="68" s="1"/>
  <c r="GB11" i="68"/>
  <c r="GK11" i="68"/>
  <c r="GL11" i="68" s="1"/>
  <c r="GJ11" i="68"/>
  <c r="FK29" i="68"/>
  <c r="FO29" i="68" s="1"/>
  <c r="FR59" i="68"/>
  <c r="FT59" i="68" s="1"/>
  <c r="GK38" i="68"/>
  <c r="GL38" i="68" s="1"/>
  <c r="GJ38" i="68"/>
  <c r="GB40" i="68"/>
  <c r="GB46" i="68"/>
  <c r="GE42" i="68"/>
  <c r="GC41" i="68"/>
  <c r="GD41" i="68" s="1"/>
  <c r="GC8" i="68"/>
  <c r="GD8" i="68" s="1"/>
  <c r="GJ15" i="68"/>
  <c r="GK15" i="68"/>
  <c r="GL15" i="68" s="1"/>
  <c r="GE11" i="68"/>
  <c r="GB10" i="68"/>
  <c r="FU59" i="68"/>
  <c r="FS59" i="68"/>
  <c r="GF106" i="74"/>
  <c r="GB107" i="74" s="1"/>
  <c r="GE110" i="74"/>
  <c r="GD110" i="74"/>
  <c r="GE106" i="74"/>
  <c r="FX107" i="74" s="1"/>
  <c r="GF44" i="68" l="1"/>
  <c r="GF38" i="68"/>
  <c r="GC21" i="68"/>
  <c r="GJ10" i="68"/>
  <c r="GF11" i="68"/>
  <c r="GC10" i="68"/>
  <c r="GD10" i="68" s="1"/>
  <c r="GD17" i="68" s="1"/>
  <c r="GF7" i="68"/>
  <c r="GF14" i="68"/>
  <c r="GB16" i="68"/>
  <c r="GF16" i="68" s="1"/>
  <c r="GC12" i="68"/>
  <c r="GD12" i="68" s="1"/>
  <c r="GF12" i="68" s="1"/>
  <c r="GF13" i="68"/>
  <c r="FU57" i="68"/>
  <c r="GF15" i="74"/>
  <c r="FU117" i="74"/>
  <c r="GF14" i="74"/>
  <c r="GF13" i="74"/>
  <c r="GF9" i="74"/>
  <c r="GA43" i="74"/>
  <c r="FZ43" i="74"/>
  <c r="FZ46" i="74"/>
  <c r="GA46" i="74"/>
  <c r="FM59" i="74"/>
  <c r="FI59" i="74"/>
  <c r="FR59" i="74" s="1"/>
  <c r="FQ59" i="74"/>
  <c r="FS59" i="74" s="1"/>
  <c r="FZ38" i="74"/>
  <c r="GA38" i="74"/>
  <c r="GA45" i="74"/>
  <c r="FZ45" i="74"/>
  <c r="FI58" i="74"/>
  <c r="FJ58" i="74" s="1"/>
  <c r="FN58" i="74" s="1"/>
  <c r="FM58" i="74"/>
  <c r="FQ58" i="74"/>
  <c r="FS58" i="74" s="1"/>
  <c r="FM60" i="74"/>
  <c r="FI60" i="74"/>
  <c r="FR60" i="74" s="1"/>
  <c r="FQ60" i="74"/>
  <c r="FS60" i="74" s="1"/>
  <c r="FZ42" i="74"/>
  <c r="GA42" i="74"/>
  <c r="FM57" i="74"/>
  <c r="FI57" i="74"/>
  <c r="FR57" i="74" s="1"/>
  <c r="FQ57" i="74"/>
  <c r="FS57" i="74" s="1"/>
  <c r="FZ40" i="74"/>
  <c r="GA40" i="74"/>
  <c r="GA37" i="74"/>
  <c r="FZ37" i="74"/>
  <c r="FZ39" i="74"/>
  <c r="GA39" i="74"/>
  <c r="GA41" i="74"/>
  <c r="FZ41" i="74"/>
  <c r="FZ44" i="74"/>
  <c r="GA44" i="74"/>
  <c r="FU118" i="74"/>
  <c r="GF11" i="74"/>
  <c r="GF8" i="74"/>
  <c r="GF12" i="74"/>
  <c r="GF16" i="74"/>
  <c r="GF10" i="74"/>
  <c r="FU119" i="74"/>
  <c r="GE7" i="74"/>
  <c r="GE17" i="74" s="1"/>
  <c r="GF7" i="74"/>
  <c r="GD17" i="74"/>
  <c r="GJ17" i="74"/>
  <c r="FU116" i="74"/>
  <c r="FU60" i="68"/>
  <c r="GA97" i="68"/>
  <c r="FZ97" i="68"/>
  <c r="FZ104" i="68"/>
  <c r="GA104" i="68"/>
  <c r="GC104" i="68" s="1"/>
  <c r="GD104" i="68" s="1"/>
  <c r="GE104" i="68" s="1"/>
  <c r="GA102" i="68"/>
  <c r="FZ102" i="68"/>
  <c r="FZ103" i="68"/>
  <c r="GA103" i="68"/>
  <c r="GC103" i="68" s="1"/>
  <c r="GD103" i="68" s="1"/>
  <c r="GE103" i="68" s="1"/>
  <c r="FZ105" i="68"/>
  <c r="GA105" i="68"/>
  <c r="FM117" i="68"/>
  <c r="FI117" i="68"/>
  <c r="FQ117" i="68"/>
  <c r="FS117" i="68" s="1"/>
  <c r="FQ119" i="68"/>
  <c r="FS119" i="68" s="1"/>
  <c r="FI119" i="68"/>
  <c r="FM119" i="68"/>
  <c r="GA101" i="68"/>
  <c r="FZ101" i="68"/>
  <c r="FZ99" i="68"/>
  <c r="GA99" i="68"/>
  <c r="GC99" i="68" s="1"/>
  <c r="GD99" i="68" s="1"/>
  <c r="GE99" i="68" s="1"/>
  <c r="FQ118" i="68"/>
  <c r="FS118" i="68" s="1"/>
  <c r="FM118" i="68"/>
  <c r="FI118" i="68"/>
  <c r="FM116" i="68"/>
  <c r="FI116" i="68"/>
  <c r="FQ116" i="68"/>
  <c r="FS116" i="68" s="1"/>
  <c r="GA96" i="68"/>
  <c r="FZ96" i="68"/>
  <c r="FZ98" i="68"/>
  <c r="GA98" i="68"/>
  <c r="GA100" i="68"/>
  <c r="FZ100" i="68"/>
  <c r="GF8" i="68"/>
  <c r="GE8" i="68"/>
  <c r="GD47" i="68"/>
  <c r="GE37" i="68"/>
  <c r="GF37" i="68"/>
  <c r="GF46" i="68"/>
  <c r="GE15" i="68"/>
  <c r="GF15" i="68"/>
  <c r="GE9" i="68"/>
  <c r="GF9" i="68"/>
  <c r="GJ17" i="68"/>
  <c r="GF45" i="68"/>
  <c r="GE45" i="68"/>
  <c r="GF40" i="68"/>
  <c r="GE41" i="68"/>
  <c r="GF41" i="68"/>
  <c r="GJ47" i="68"/>
  <c r="FT58" i="68"/>
  <c r="GF10" i="68"/>
  <c r="GE10" i="68"/>
  <c r="GG104" i="74"/>
  <c r="GG102" i="74"/>
  <c r="GG105" i="74"/>
  <c r="GG97" i="74"/>
  <c r="GG100" i="74"/>
  <c r="GG98" i="74"/>
  <c r="GG99" i="74"/>
  <c r="GG96" i="74"/>
  <c r="GG103" i="74"/>
  <c r="GG101" i="74"/>
  <c r="GO106" i="74"/>
  <c r="GI97" i="74"/>
  <c r="GH104" i="74"/>
  <c r="GI104" i="74"/>
  <c r="GH97" i="74"/>
  <c r="GI105" i="74"/>
  <c r="GI98" i="74"/>
  <c r="GH96" i="74"/>
  <c r="GI100" i="74"/>
  <c r="GI101" i="74"/>
  <c r="GH100" i="74"/>
  <c r="GH105" i="74"/>
  <c r="GI99" i="74"/>
  <c r="GH102" i="74"/>
  <c r="GI102" i="74"/>
  <c r="GH103" i="74"/>
  <c r="GH101" i="74"/>
  <c r="GH98" i="74"/>
  <c r="GH99" i="74"/>
  <c r="GI96" i="74"/>
  <c r="GI103" i="74"/>
  <c r="GE12" i="68" l="1"/>
  <c r="GB43" i="74"/>
  <c r="FT59" i="74"/>
  <c r="FU57" i="74"/>
  <c r="GB45" i="74"/>
  <c r="FK60" i="74"/>
  <c r="FO60" i="74" s="1"/>
  <c r="FJ60" i="74"/>
  <c r="FN60" i="74" s="1"/>
  <c r="GC46" i="74"/>
  <c r="GD46" i="74" s="1"/>
  <c r="GE46" i="74" s="1"/>
  <c r="GC37" i="74"/>
  <c r="GD37" i="74" s="1"/>
  <c r="GE37" i="74" s="1"/>
  <c r="GC42" i="74"/>
  <c r="GD42" i="74" s="1"/>
  <c r="GB44" i="74"/>
  <c r="GB40" i="74"/>
  <c r="GB41" i="74"/>
  <c r="GB37" i="74"/>
  <c r="FU59" i="74"/>
  <c r="GC40" i="74"/>
  <c r="GD40" i="74" s="1"/>
  <c r="GE40" i="74" s="1"/>
  <c r="GB42" i="74"/>
  <c r="GF42" i="74" s="1"/>
  <c r="GB46" i="74"/>
  <c r="FK57" i="74"/>
  <c r="FO57" i="74" s="1"/>
  <c r="FT57" i="74"/>
  <c r="FJ57" i="74"/>
  <c r="FN57" i="74" s="1"/>
  <c r="GC38" i="74"/>
  <c r="GD38" i="74" s="1"/>
  <c r="GE38" i="74" s="1"/>
  <c r="GK45" i="74"/>
  <c r="GL45" i="74" s="1"/>
  <c r="GJ45" i="74"/>
  <c r="FU60" i="74"/>
  <c r="GC44" i="74"/>
  <c r="GD44" i="74" s="1"/>
  <c r="GC51" i="74"/>
  <c r="GJ37" i="74"/>
  <c r="GK37" i="74"/>
  <c r="GL37" i="74" s="1"/>
  <c r="GC45" i="74"/>
  <c r="GD45" i="74" s="1"/>
  <c r="FT60" i="74"/>
  <c r="GK44" i="74"/>
  <c r="GL44" i="74" s="1"/>
  <c r="GJ44" i="74"/>
  <c r="GB38" i="74"/>
  <c r="GK38" i="74"/>
  <c r="GL38" i="74" s="1"/>
  <c r="GJ38" i="74"/>
  <c r="GJ46" i="74"/>
  <c r="GK46" i="74"/>
  <c r="GL46" i="74" s="1"/>
  <c r="GB39" i="74"/>
  <c r="GJ39" i="74"/>
  <c r="GK39" i="74"/>
  <c r="GL39" i="74" s="1"/>
  <c r="GK41" i="74"/>
  <c r="GL41" i="74" s="1"/>
  <c r="GJ41" i="74"/>
  <c r="GE42" i="74"/>
  <c r="GC41" i="74"/>
  <c r="GD41" i="74" s="1"/>
  <c r="GJ40" i="74"/>
  <c r="GK40" i="74"/>
  <c r="GL40" i="74" s="1"/>
  <c r="GJ42" i="74"/>
  <c r="GK42" i="74"/>
  <c r="GL42" i="74" s="1"/>
  <c r="FK59" i="74"/>
  <c r="FO59" i="74" s="1"/>
  <c r="GK43" i="74"/>
  <c r="GL43" i="74" s="1"/>
  <c r="GJ43" i="74"/>
  <c r="GC39" i="74"/>
  <c r="GD39" i="74" s="1"/>
  <c r="FK58" i="74"/>
  <c r="FO58" i="74" s="1"/>
  <c r="FR58" i="74"/>
  <c r="FJ59" i="74"/>
  <c r="FN59" i="74" s="1"/>
  <c r="GC43" i="74"/>
  <c r="GD43" i="74" s="1"/>
  <c r="GF17" i="74"/>
  <c r="GD21" i="74"/>
  <c r="GE21" i="74"/>
  <c r="GB18" i="74"/>
  <c r="FX18" i="74"/>
  <c r="GF17" i="68"/>
  <c r="GB18" i="68" s="1"/>
  <c r="GH13" i="68" s="1"/>
  <c r="GE17" i="68"/>
  <c r="FX18" i="68" s="1"/>
  <c r="GC101" i="68"/>
  <c r="GD101" i="68" s="1"/>
  <c r="GE101" i="68" s="1"/>
  <c r="GC97" i="68"/>
  <c r="GD97" i="68" s="1"/>
  <c r="GE97" i="68" s="1"/>
  <c r="GC102" i="68"/>
  <c r="GD102" i="68" s="1"/>
  <c r="GE102" i="68" s="1"/>
  <c r="GJ98" i="68"/>
  <c r="GB98" i="68"/>
  <c r="GK98" i="68"/>
  <c r="GL98" i="68" s="1"/>
  <c r="FR116" i="68"/>
  <c r="FK116" i="68"/>
  <c r="FO116" i="68" s="1"/>
  <c r="FJ116" i="68"/>
  <c r="FN116" i="68" s="1"/>
  <c r="GK100" i="68"/>
  <c r="GL100" i="68" s="1"/>
  <c r="GJ100" i="68"/>
  <c r="GB100" i="68"/>
  <c r="GJ96" i="68"/>
  <c r="GC110" i="68"/>
  <c r="GB96" i="68"/>
  <c r="GK96" i="68"/>
  <c r="GL96" i="68" s="1"/>
  <c r="GC100" i="68"/>
  <c r="GD100" i="68" s="1"/>
  <c r="GE100" i="68" s="1"/>
  <c r="GC96" i="68"/>
  <c r="GD96" i="68" s="1"/>
  <c r="FR118" i="68"/>
  <c r="FU118" i="68" s="1"/>
  <c r="FK118" i="68"/>
  <c r="FO118" i="68" s="1"/>
  <c r="FJ118" i="68"/>
  <c r="FN118" i="68" s="1"/>
  <c r="GK99" i="68"/>
  <c r="GL99" i="68" s="1"/>
  <c r="GB99" i="68"/>
  <c r="GF99" i="68" s="1"/>
  <c r="GJ99" i="68"/>
  <c r="FK119" i="68"/>
  <c r="FO119" i="68" s="1"/>
  <c r="FR119" i="68"/>
  <c r="FJ119" i="68"/>
  <c r="FN119" i="68" s="1"/>
  <c r="GB103" i="68"/>
  <c r="GF103" i="68" s="1"/>
  <c r="GK103" i="68"/>
  <c r="GL103" i="68" s="1"/>
  <c r="GJ103" i="68"/>
  <c r="GK104" i="68"/>
  <c r="GL104" i="68" s="1"/>
  <c r="GJ104" i="68"/>
  <c r="GB104" i="68"/>
  <c r="GF104" i="68" s="1"/>
  <c r="FR117" i="68"/>
  <c r="FU117" i="68" s="1"/>
  <c r="FK117" i="68"/>
  <c r="FO117" i="68" s="1"/>
  <c r="FJ117" i="68"/>
  <c r="FN117" i="68" s="1"/>
  <c r="GC98" i="68"/>
  <c r="GD98" i="68" s="1"/>
  <c r="GB101" i="68"/>
  <c r="GF101" i="68" s="1"/>
  <c r="GJ101" i="68"/>
  <c r="GK101" i="68"/>
  <c r="GL101" i="68" s="1"/>
  <c r="GC105" i="68"/>
  <c r="GD105" i="68" s="1"/>
  <c r="GJ102" i="68"/>
  <c r="GB102" i="68"/>
  <c r="GF102" i="68" s="1"/>
  <c r="GK102" i="68"/>
  <c r="GL102" i="68" s="1"/>
  <c r="GJ97" i="68"/>
  <c r="GB97" i="68"/>
  <c r="GF97" i="68" s="1"/>
  <c r="GK97" i="68"/>
  <c r="GL97" i="68" s="1"/>
  <c r="GK105" i="68"/>
  <c r="GL105" i="68" s="1"/>
  <c r="GJ105" i="68"/>
  <c r="GB105" i="68"/>
  <c r="GE21" i="68"/>
  <c r="GD21" i="68"/>
  <c r="GE47" i="68"/>
  <c r="FX48" i="68" s="1"/>
  <c r="GE51" i="68"/>
  <c r="GD51" i="68"/>
  <c r="GF47" i="68"/>
  <c r="GB48" i="68" s="1"/>
  <c r="GH106" i="74"/>
  <c r="GG106" i="74"/>
  <c r="FY110" i="74" s="1"/>
  <c r="GI106" i="74"/>
  <c r="GI11" i="68" l="1"/>
  <c r="FT118" i="68"/>
  <c r="GH10" i="68"/>
  <c r="GH12" i="68"/>
  <c r="GH9" i="68"/>
  <c r="GH7" i="68"/>
  <c r="GH14" i="68"/>
  <c r="GH11" i="68"/>
  <c r="GG12" i="68"/>
  <c r="GI7" i="68"/>
  <c r="GI8" i="68"/>
  <c r="GG13" i="68"/>
  <c r="GH8" i="68"/>
  <c r="GG8" i="68"/>
  <c r="GG7" i="68"/>
  <c r="GG16" i="68"/>
  <c r="GI15" i="68"/>
  <c r="GH16" i="68"/>
  <c r="GI10" i="68"/>
  <c r="GI16" i="68"/>
  <c r="GG14" i="68"/>
  <c r="GI12" i="68"/>
  <c r="GG10" i="68"/>
  <c r="GH15" i="68"/>
  <c r="GI9" i="68"/>
  <c r="GG11" i="68"/>
  <c r="GI13" i="68"/>
  <c r="GI14" i="68"/>
  <c r="GG9" i="68"/>
  <c r="GG15" i="68"/>
  <c r="GF46" i="74"/>
  <c r="GF37" i="74"/>
  <c r="GF38" i="74"/>
  <c r="GF40" i="74"/>
  <c r="GD47" i="74"/>
  <c r="GJ47" i="74"/>
  <c r="GE43" i="74"/>
  <c r="GF43" i="74"/>
  <c r="GE44" i="74"/>
  <c r="FU58" i="74"/>
  <c r="FT58" i="74"/>
  <c r="GF44" i="74"/>
  <c r="GE39" i="74"/>
  <c r="GF39" i="74"/>
  <c r="GF41" i="74"/>
  <c r="GE41" i="74"/>
  <c r="GE45" i="74"/>
  <c r="GF45" i="74"/>
  <c r="GG8" i="74"/>
  <c r="GG15" i="74"/>
  <c r="GG14" i="74"/>
  <c r="GG10" i="74"/>
  <c r="GI10" i="74"/>
  <c r="GI16" i="74"/>
  <c r="GI12" i="74"/>
  <c r="GI9" i="74"/>
  <c r="GG9" i="74"/>
  <c r="GI13" i="74"/>
  <c r="GG13" i="74"/>
  <c r="GI15" i="74"/>
  <c r="GG11" i="74"/>
  <c r="GI8" i="74"/>
  <c r="GI14" i="74"/>
  <c r="GI11" i="74"/>
  <c r="GI7" i="74"/>
  <c r="GG7" i="74"/>
  <c r="GG12" i="74"/>
  <c r="GG16" i="74"/>
  <c r="GH9" i="74"/>
  <c r="GH14" i="74"/>
  <c r="GH15" i="74"/>
  <c r="GH12" i="74"/>
  <c r="GH7" i="74"/>
  <c r="GH16" i="74"/>
  <c r="GH8" i="74"/>
  <c r="GH10" i="74"/>
  <c r="GH13" i="74"/>
  <c r="GH11" i="74"/>
  <c r="GF100" i="68"/>
  <c r="FT117" i="68"/>
  <c r="GJ106" i="68"/>
  <c r="GE105" i="68"/>
  <c r="GF105" i="68"/>
  <c r="GE98" i="68"/>
  <c r="GF98" i="68"/>
  <c r="FT119" i="68"/>
  <c r="FU119" i="68"/>
  <c r="GE96" i="68"/>
  <c r="GD106" i="68"/>
  <c r="GF96" i="68"/>
  <c r="FT116" i="68"/>
  <c r="FU116" i="68"/>
  <c r="GI40" i="68"/>
  <c r="GG43" i="68"/>
  <c r="GG44" i="68"/>
  <c r="GG39" i="68"/>
  <c r="GI43" i="68"/>
  <c r="GI44" i="68"/>
  <c r="GI39" i="68"/>
  <c r="GG40" i="68"/>
  <c r="GI46" i="68"/>
  <c r="GI38" i="68"/>
  <c r="GG42" i="68"/>
  <c r="GG46" i="68"/>
  <c r="GG38" i="68"/>
  <c r="GI42" i="68"/>
  <c r="GI41" i="68"/>
  <c r="GI37" i="68"/>
  <c r="GG37" i="68"/>
  <c r="GI45" i="68"/>
  <c r="GG45" i="68"/>
  <c r="GG41" i="68"/>
  <c r="GO47" i="68"/>
  <c r="GH38" i="68"/>
  <c r="GH43" i="68"/>
  <c r="GH42" i="68"/>
  <c r="GH46" i="68"/>
  <c r="GH45" i="68"/>
  <c r="GH39" i="68"/>
  <c r="GH44" i="68"/>
  <c r="GH40" i="68"/>
  <c r="GH41" i="68"/>
  <c r="GH37" i="68"/>
  <c r="FW110" i="74"/>
  <c r="FX110" i="74" s="1"/>
  <c r="FZ110" i="74"/>
  <c r="GI17" i="68" l="1"/>
  <c r="GH17" i="68"/>
  <c r="GG17" i="68"/>
  <c r="FY21" i="68" s="1"/>
  <c r="FZ21" i="68" s="1"/>
  <c r="GE47" i="74"/>
  <c r="FX48" i="74" s="1"/>
  <c r="GG37" i="74" s="1"/>
  <c r="GF47" i="74"/>
  <c r="GB48" i="74" s="1"/>
  <c r="GI38" i="74" s="1"/>
  <c r="GG38" i="74"/>
  <c r="GG46" i="74"/>
  <c r="GI46" i="74"/>
  <c r="GG42" i="74"/>
  <c r="GG43" i="74"/>
  <c r="GG41" i="74"/>
  <c r="GG39" i="74"/>
  <c r="GG44" i="74"/>
  <c r="GG45" i="74"/>
  <c r="GH43" i="74"/>
  <c r="GD51" i="74"/>
  <c r="GE51" i="74"/>
  <c r="GH17" i="74"/>
  <c r="GG17" i="74"/>
  <c r="FY21" i="74" s="1"/>
  <c r="GI17" i="74"/>
  <c r="FW21" i="68"/>
  <c r="GF21" i="68" s="1"/>
  <c r="GF106" i="68"/>
  <c r="GB107" i="68" s="1"/>
  <c r="GO106" i="68" s="1"/>
  <c r="GE106" i="68"/>
  <c r="FX107" i="68" s="1"/>
  <c r="GG105" i="68" s="1"/>
  <c r="GG101" i="68"/>
  <c r="GD110" i="68"/>
  <c r="GE110" i="68"/>
  <c r="GG104" i="68"/>
  <c r="GH100" i="68"/>
  <c r="GH103" i="68"/>
  <c r="GH96" i="68"/>
  <c r="GH97" i="68"/>
  <c r="GI102" i="68"/>
  <c r="GH101" i="68"/>
  <c r="GH98" i="68"/>
  <c r="GI101" i="68"/>
  <c r="GI103" i="68"/>
  <c r="GG99" i="68"/>
  <c r="GG97" i="68"/>
  <c r="GG103" i="68"/>
  <c r="GG96" i="68"/>
  <c r="GI104" i="68"/>
  <c r="GH104" i="68"/>
  <c r="GI105" i="68"/>
  <c r="GF110" i="74"/>
  <c r="GA110" i="74"/>
  <c r="GG47" i="68"/>
  <c r="FY51" i="68" s="1"/>
  <c r="FZ51" i="68" s="1"/>
  <c r="GH47" i="68"/>
  <c r="GI47" i="68"/>
  <c r="GP97" i="74"/>
  <c r="GP98" i="74"/>
  <c r="GP100" i="74"/>
  <c r="GP96" i="74"/>
  <c r="GP99" i="74"/>
  <c r="GP101" i="74"/>
  <c r="GP103" i="74"/>
  <c r="GP105" i="74"/>
  <c r="GP102" i="74"/>
  <c r="FY119" i="74"/>
  <c r="GP104" i="74"/>
  <c r="GB110" i="74"/>
  <c r="FY118" i="74"/>
  <c r="FY117" i="74"/>
  <c r="FY116" i="74"/>
  <c r="FW51" i="68" l="1"/>
  <c r="GH51" i="68"/>
  <c r="GI51" i="68" s="1"/>
  <c r="FX21" i="68"/>
  <c r="GP13" i="68" s="1"/>
  <c r="GA21" i="68"/>
  <c r="FW21" i="74"/>
  <c r="GH110" i="74" s="1"/>
  <c r="GI110" i="74" s="1"/>
  <c r="GO47" i="74"/>
  <c r="GG40" i="74"/>
  <c r="GI42" i="74"/>
  <c r="GH39" i="74"/>
  <c r="GH44" i="74"/>
  <c r="GI44" i="74"/>
  <c r="GH38" i="74"/>
  <c r="GH42" i="74"/>
  <c r="GI41" i="74"/>
  <c r="GI40" i="74"/>
  <c r="GH46" i="74"/>
  <c r="GH45" i="74"/>
  <c r="GH37" i="74"/>
  <c r="GI43" i="74"/>
  <c r="GH41" i="74"/>
  <c r="GI45" i="74"/>
  <c r="GH40" i="74"/>
  <c r="GI39" i="74"/>
  <c r="GI37" i="74"/>
  <c r="GG47" i="74"/>
  <c r="FY51" i="74" s="1"/>
  <c r="FZ51" i="74" s="1"/>
  <c r="GF21" i="74"/>
  <c r="FZ21" i="74"/>
  <c r="GI96" i="68"/>
  <c r="GI106" i="68" s="1"/>
  <c r="GI97" i="68"/>
  <c r="GI98" i="68"/>
  <c r="GI100" i="68"/>
  <c r="GH102" i="68"/>
  <c r="GH99" i="68"/>
  <c r="GH105" i="68"/>
  <c r="GI99" i="68"/>
  <c r="GG98" i="68"/>
  <c r="GG106" i="68" s="1"/>
  <c r="FY110" i="68" s="1"/>
  <c r="FZ110" i="68" s="1"/>
  <c r="GG102" i="68"/>
  <c r="GG100" i="68"/>
  <c r="GH106" i="68"/>
  <c r="GP16" i="68"/>
  <c r="GF51" i="68"/>
  <c r="GA51" i="68"/>
  <c r="FX51" i="68"/>
  <c r="GD116" i="74"/>
  <c r="FZ116" i="74"/>
  <c r="GQ100" i="74"/>
  <c r="GR100" i="74"/>
  <c r="GQ105" i="74"/>
  <c r="GR105" i="74"/>
  <c r="GR96" i="74"/>
  <c r="GQ96" i="74"/>
  <c r="GR104" i="74"/>
  <c r="GQ104" i="74"/>
  <c r="GQ103" i="74"/>
  <c r="GR103" i="74"/>
  <c r="GD117" i="74"/>
  <c r="FZ117" i="74"/>
  <c r="GD119" i="74"/>
  <c r="FZ119" i="74"/>
  <c r="GQ101" i="74"/>
  <c r="GR101" i="74"/>
  <c r="GQ98" i="74"/>
  <c r="GR98" i="74"/>
  <c r="GD118" i="74"/>
  <c r="FZ118" i="74"/>
  <c r="GR102" i="74"/>
  <c r="GQ102" i="74"/>
  <c r="GQ99" i="74"/>
  <c r="GR99" i="74"/>
  <c r="GQ97" i="74"/>
  <c r="GR97" i="74"/>
  <c r="GB21" i="68" l="1"/>
  <c r="FY28" i="68"/>
  <c r="FY27" i="68"/>
  <c r="GP7" i="68"/>
  <c r="GP11" i="68"/>
  <c r="GP10" i="68"/>
  <c r="GP9" i="68"/>
  <c r="GR9" i="68" s="1"/>
  <c r="FY29" i="68"/>
  <c r="GH59" i="68" s="1"/>
  <c r="GP12" i="68"/>
  <c r="GQ12" i="68" s="1"/>
  <c r="GP14" i="68"/>
  <c r="GR14" i="68" s="1"/>
  <c r="FY30" i="68"/>
  <c r="FZ30" i="68" s="1"/>
  <c r="GA30" i="68" s="1"/>
  <c r="GE30" i="68" s="1"/>
  <c r="GP8" i="68"/>
  <c r="GP15" i="68"/>
  <c r="GR15" i="68" s="1"/>
  <c r="GA21" i="74"/>
  <c r="FX21" i="74"/>
  <c r="GP10" i="74" s="1"/>
  <c r="GH47" i="74"/>
  <c r="GI47" i="74"/>
  <c r="FW51" i="74" s="1"/>
  <c r="FY28" i="74"/>
  <c r="FY30" i="74"/>
  <c r="GP14" i="74"/>
  <c r="FW110" i="68"/>
  <c r="GH110" i="68" s="1"/>
  <c r="GI110" i="68" s="1"/>
  <c r="GT104" i="74"/>
  <c r="GU104" i="74" s="1"/>
  <c r="GS101" i="74"/>
  <c r="GT97" i="74"/>
  <c r="GU97" i="74" s="1"/>
  <c r="GT99" i="74"/>
  <c r="GU99" i="74" s="1"/>
  <c r="GS102" i="74"/>
  <c r="GB118" i="74"/>
  <c r="GF118" i="74" s="1"/>
  <c r="GS103" i="74"/>
  <c r="GB117" i="74"/>
  <c r="GF117" i="74" s="1"/>
  <c r="GA117" i="74"/>
  <c r="GE117" i="74" s="1"/>
  <c r="GA119" i="74"/>
  <c r="GE119" i="74" s="1"/>
  <c r="GQ9" i="68"/>
  <c r="GQ13" i="68"/>
  <c r="GR13" i="68"/>
  <c r="GD28" i="68"/>
  <c r="FZ28" i="68"/>
  <c r="GB28" i="68" s="1"/>
  <c r="GF28" i="68" s="1"/>
  <c r="GQ7" i="68"/>
  <c r="GR7" i="68"/>
  <c r="GR12" i="68"/>
  <c r="GQ16" i="68"/>
  <c r="GR16" i="68"/>
  <c r="GQ11" i="68"/>
  <c r="GR11" i="68"/>
  <c r="GP44" i="68"/>
  <c r="GP41" i="68"/>
  <c r="GP45" i="68"/>
  <c r="GP40" i="68"/>
  <c r="GP43" i="68"/>
  <c r="GP42" i="68"/>
  <c r="GP46" i="68"/>
  <c r="GP38" i="68"/>
  <c r="GP37" i="68"/>
  <c r="GP39" i="68"/>
  <c r="FY58" i="68"/>
  <c r="GH58" i="68" s="1"/>
  <c r="FY57" i="68"/>
  <c r="GH57" i="68" s="1"/>
  <c r="GB51" i="68"/>
  <c r="FY59" i="68"/>
  <c r="FY60" i="68"/>
  <c r="GD29" i="68"/>
  <c r="FZ29" i="68"/>
  <c r="GB29" i="68" s="1"/>
  <c r="GF29" i="68" s="1"/>
  <c r="GD27" i="68"/>
  <c r="GB27" i="68"/>
  <c r="GF27" i="68" s="1"/>
  <c r="FZ27" i="68"/>
  <c r="GA27" i="68" s="1"/>
  <c r="GE27" i="68" s="1"/>
  <c r="GR10" i="68"/>
  <c r="GQ10" i="68"/>
  <c r="GQ8" i="68"/>
  <c r="GR8" i="68"/>
  <c r="GT100" i="74"/>
  <c r="GU100" i="74" s="1"/>
  <c r="GS97" i="74"/>
  <c r="GW97" i="74" s="1"/>
  <c r="GT105" i="74"/>
  <c r="GU105" i="74" s="1"/>
  <c r="HA99" i="74"/>
  <c r="HB99" i="74"/>
  <c r="HC99" i="74" s="1"/>
  <c r="HB103" i="74"/>
  <c r="HC103" i="74" s="1"/>
  <c r="HA103" i="74"/>
  <c r="GS104" i="74"/>
  <c r="GT96" i="74"/>
  <c r="GU96" i="74" s="1"/>
  <c r="GS100" i="74"/>
  <c r="GB116" i="74"/>
  <c r="GF116" i="74" s="1"/>
  <c r="HA98" i="74"/>
  <c r="HB98" i="74"/>
  <c r="HC98" i="74" s="1"/>
  <c r="HA102" i="74"/>
  <c r="HB102" i="74"/>
  <c r="HC102" i="74" s="1"/>
  <c r="GS99" i="74"/>
  <c r="GW99" i="74" s="1"/>
  <c r="GT102" i="74"/>
  <c r="GU102" i="74" s="1"/>
  <c r="GA118" i="74"/>
  <c r="GE118" i="74" s="1"/>
  <c r="GT98" i="74"/>
  <c r="GU98" i="74" s="1"/>
  <c r="GT101" i="74"/>
  <c r="GU101" i="74" s="1"/>
  <c r="GB119" i="74"/>
  <c r="GF119" i="74" s="1"/>
  <c r="HA104" i="74"/>
  <c r="HB104" i="74"/>
  <c r="HC104" i="74" s="1"/>
  <c r="GS105" i="74"/>
  <c r="GA116" i="74"/>
  <c r="GE116" i="74" s="1"/>
  <c r="GV104" i="74"/>
  <c r="GW104" i="74"/>
  <c r="HA96" i="74"/>
  <c r="HB96" i="74"/>
  <c r="HC96" i="74" s="1"/>
  <c r="GT110" i="74"/>
  <c r="GV105" i="74"/>
  <c r="GV100" i="74"/>
  <c r="GV97" i="74"/>
  <c r="GV99" i="74"/>
  <c r="HB101" i="74"/>
  <c r="HC101" i="74" s="1"/>
  <c r="HA101" i="74"/>
  <c r="HB97" i="74"/>
  <c r="HC97" i="74" s="1"/>
  <c r="HA97" i="74"/>
  <c r="GS98" i="74"/>
  <c r="GT103" i="74"/>
  <c r="GU103" i="74" s="1"/>
  <c r="GS96" i="74"/>
  <c r="HB105" i="74"/>
  <c r="HC105" i="74" s="1"/>
  <c r="HA105" i="74"/>
  <c r="HA100" i="74"/>
  <c r="HB100" i="74"/>
  <c r="HC100" i="74" s="1"/>
  <c r="GD30" i="68" l="1"/>
  <c r="GT11" i="68"/>
  <c r="GU11" i="68" s="1"/>
  <c r="GQ14" i="68"/>
  <c r="GT14" i="68" s="1"/>
  <c r="GU14" i="68" s="1"/>
  <c r="GS12" i="68"/>
  <c r="GQ15" i="68"/>
  <c r="HA15" i="68" s="1"/>
  <c r="GS10" i="68"/>
  <c r="GS9" i="68"/>
  <c r="GS7" i="68"/>
  <c r="GS8" i="68"/>
  <c r="GS16" i="68"/>
  <c r="GP9" i="74"/>
  <c r="GP11" i="74"/>
  <c r="GB21" i="74"/>
  <c r="GP8" i="74"/>
  <c r="GQ8" i="74" s="1"/>
  <c r="GP7" i="74"/>
  <c r="GR7" i="74" s="1"/>
  <c r="FY27" i="74"/>
  <c r="FY29" i="74"/>
  <c r="GD29" i="74" s="1"/>
  <c r="GP15" i="74"/>
  <c r="GR15" i="74" s="1"/>
  <c r="GP13" i="74"/>
  <c r="GQ13" i="74" s="1"/>
  <c r="GP16" i="74"/>
  <c r="GR16" i="74" s="1"/>
  <c r="GP12" i="74"/>
  <c r="GR12" i="74" s="1"/>
  <c r="GF51" i="74"/>
  <c r="GA51" i="74"/>
  <c r="FX51" i="74"/>
  <c r="GH51" i="74"/>
  <c r="GI51" i="74" s="1"/>
  <c r="GR13" i="74"/>
  <c r="GQ9" i="74"/>
  <c r="GR9" i="74"/>
  <c r="GR10" i="74"/>
  <c r="GQ10" i="74"/>
  <c r="GR11" i="74"/>
  <c r="GQ11" i="74"/>
  <c r="GR14" i="74"/>
  <c r="GQ14" i="74"/>
  <c r="FZ30" i="74"/>
  <c r="GB30" i="74" s="1"/>
  <c r="GF30" i="74" s="1"/>
  <c r="GD30" i="74"/>
  <c r="GH119" i="74"/>
  <c r="GH117" i="74"/>
  <c r="GD28" i="74"/>
  <c r="FZ28" i="74"/>
  <c r="GA28" i="74" s="1"/>
  <c r="GE28" i="74" s="1"/>
  <c r="GT12" i="68"/>
  <c r="GU12" i="68" s="1"/>
  <c r="GW100" i="74"/>
  <c r="GT7" i="68"/>
  <c r="GU7" i="68" s="1"/>
  <c r="GT8" i="68"/>
  <c r="GU8" i="68" s="1"/>
  <c r="GV8" i="68" s="1"/>
  <c r="FX110" i="68"/>
  <c r="GP104" i="68"/>
  <c r="GA110" i="68"/>
  <c r="GP100" i="68"/>
  <c r="GQ100" i="68" s="1"/>
  <c r="GS100" i="68" s="1"/>
  <c r="GP96" i="68"/>
  <c r="GP101" i="68"/>
  <c r="GR101" i="68" s="1"/>
  <c r="GF110" i="68"/>
  <c r="GR104" i="68"/>
  <c r="GQ104" i="68"/>
  <c r="GR100" i="68"/>
  <c r="GQ96" i="68"/>
  <c r="GR96" i="68"/>
  <c r="GW105" i="74"/>
  <c r="GJ58" i="68"/>
  <c r="GT10" i="68"/>
  <c r="GU10" i="68" s="1"/>
  <c r="GJ57" i="68"/>
  <c r="GA29" i="68"/>
  <c r="GE29" i="68" s="1"/>
  <c r="GR37" i="68"/>
  <c r="GQ37" i="68"/>
  <c r="HB14" i="68"/>
  <c r="HC14" i="68" s="1"/>
  <c r="HA14" i="68"/>
  <c r="HB11" i="68"/>
  <c r="HC11" i="68" s="1"/>
  <c r="HA11" i="68"/>
  <c r="HB8" i="68"/>
  <c r="HC8" i="68" s="1"/>
  <c r="HA8" i="68"/>
  <c r="GD57" i="68"/>
  <c r="FZ57" i="68"/>
  <c r="GI57" i="68" s="1"/>
  <c r="GQ38" i="68"/>
  <c r="GR38" i="68"/>
  <c r="GR40" i="68"/>
  <c r="GQ40" i="68"/>
  <c r="GS14" i="68"/>
  <c r="GB30" i="68"/>
  <c r="GF30" i="68" s="1"/>
  <c r="HB12" i="68"/>
  <c r="HC12" i="68" s="1"/>
  <c r="HA12" i="68"/>
  <c r="GT21" i="68"/>
  <c r="HB7" i="68"/>
  <c r="HC7" i="68" s="1"/>
  <c r="HA7" i="68"/>
  <c r="GT13" i="68"/>
  <c r="GU13" i="68" s="1"/>
  <c r="HB9" i="68"/>
  <c r="HC9" i="68" s="1"/>
  <c r="HA9" i="68"/>
  <c r="GD60" i="68"/>
  <c r="FZ60" i="68"/>
  <c r="GI60" i="68" s="1"/>
  <c r="GD58" i="68"/>
  <c r="FZ58" i="68"/>
  <c r="GB58" i="68" s="1"/>
  <c r="GF58" i="68" s="1"/>
  <c r="GR46" i="68"/>
  <c r="GQ46" i="68"/>
  <c r="GQ45" i="68"/>
  <c r="GR45" i="68"/>
  <c r="GS11" i="68"/>
  <c r="GW11" i="68" s="1"/>
  <c r="GH60" i="68"/>
  <c r="GT16" i="68"/>
  <c r="GU16" i="68" s="1"/>
  <c r="GV12" i="68"/>
  <c r="GA28" i="68"/>
  <c r="GE28" i="68" s="1"/>
  <c r="HB13" i="68"/>
  <c r="HC13" i="68" s="1"/>
  <c r="HA13" i="68"/>
  <c r="HB10" i="68"/>
  <c r="HC10" i="68" s="1"/>
  <c r="HA10" i="68"/>
  <c r="GV11" i="68"/>
  <c r="HB16" i="68"/>
  <c r="HC16" i="68" s="1"/>
  <c r="HA16" i="68"/>
  <c r="GJ59" i="68"/>
  <c r="GD59" i="68"/>
  <c r="FZ59" i="68"/>
  <c r="GI59" i="68" s="1"/>
  <c r="GQ39" i="68"/>
  <c r="GR39" i="68"/>
  <c r="GQ42" i="68"/>
  <c r="GR42" i="68"/>
  <c r="GR41" i="68"/>
  <c r="GQ41" i="68"/>
  <c r="GS41" i="68" s="1"/>
  <c r="GQ43" i="68"/>
  <c r="GR43" i="68"/>
  <c r="GR44" i="68"/>
  <c r="GQ44" i="68"/>
  <c r="GV7" i="68"/>
  <c r="GS13" i="68"/>
  <c r="GT9" i="68"/>
  <c r="GU9" i="68" s="1"/>
  <c r="GS15" i="68"/>
  <c r="GV103" i="74"/>
  <c r="GW103" i="74"/>
  <c r="HA106" i="74"/>
  <c r="GW102" i="74"/>
  <c r="GV102" i="74"/>
  <c r="GV101" i="74"/>
  <c r="GW101" i="74"/>
  <c r="GW98" i="74"/>
  <c r="GV98" i="74"/>
  <c r="GV96" i="74"/>
  <c r="GW96" i="74"/>
  <c r="GU106" i="74"/>
  <c r="GT43" i="68" l="1"/>
  <c r="GU43" i="68" s="1"/>
  <c r="GS43" i="68"/>
  <c r="GS42" i="68"/>
  <c r="GT45" i="68"/>
  <c r="GU45" i="68" s="1"/>
  <c r="GI58" i="68"/>
  <c r="GK58" i="68" s="1"/>
  <c r="GT46" i="68"/>
  <c r="GU46" i="68" s="1"/>
  <c r="GV46" i="68" s="1"/>
  <c r="GT37" i="68"/>
  <c r="GU37" i="68" s="1"/>
  <c r="GB57" i="68"/>
  <c r="GF57" i="68" s="1"/>
  <c r="GA58" i="68"/>
  <c r="GE58" i="68" s="1"/>
  <c r="GT44" i="68"/>
  <c r="GU44" i="68" s="1"/>
  <c r="GT15" i="68"/>
  <c r="GU15" i="68" s="1"/>
  <c r="HB15" i="68"/>
  <c r="HC15" i="68" s="1"/>
  <c r="GW12" i="68"/>
  <c r="GW7" i="68"/>
  <c r="GK60" i="68"/>
  <c r="GW8" i="68"/>
  <c r="GW14" i="68"/>
  <c r="GQ7" i="74"/>
  <c r="GH116" i="74"/>
  <c r="FZ27" i="74"/>
  <c r="GB27" i="74" s="1"/>
  <c r="GF27" i="74" s="1"/>
  <c r="GD27" i="74"/>
  <c r="GR8" i="74"/>
  <c r="GS8" i="74" s="1"/>
  <c r="GQ15" i="74"/>
  <c r="GS15" i="74" s="1"/>
  <c r="FZ29" i="74"/>
  <c r="GI118" i="74" s="1"/>
  <c r="GH118" i="74"/>
  <c r="GJ118" i="74" s="1"/>
  <c r="GQ16" i="74"/>
  <c r="HA16" i="74" s="1"/>
  <c r="GQ12" i="74"/>
  <c r="GS12" i="74" s="1"/>
  <c r="GT13" i="74"/>
  <c r="GU13" i="74" s="1"/>
  <c r="GV13" i="74" s="1"/>
  <c r="GP43" i="74"/>
  <c r="FY58" i="74"/>
  <c r="GP46" i="74"/>
  <c r="GP41" i="74"/>
  <c r="FY57" i="74"/>
  <c r="GP40" i="74"/>
  <c r="GP42" i="74"/>
  <c r="FY60" i="74"/>
  <c r="GP38" i="74"/>
  <c r="GB51" i="74"/>
  <c r="GP45" i="74"/>
  <c r="GP37" i="74"/>
  <c r="GP44" i="74"/>
  <c r="GP39" i="74"/>
  <c r="FY59" i="74"/>
  <c r="GB28" i="74"/>
  <c r="GF28" i="74" s="1"/>
  <c r="GT9" i="74"/>
  <c r="GU9" i="74" s="1"/>
  <c r="GV9" i="74" s="1"/>
  <c r="GT14" i="74"/>
  <c r="GU14" i="74" s="1"/>
  <c r="GV14" i="74" s="1"/>
  <c r="GT7" i="74"/>
  <c r="GU7" i="74" s="1"/>
  <c r="GV7" i="74" s="1"/>
  <c r="HB11" i="74"/>
  <c r="HC11" i="74" s="1"/>
  <c r="HA11" i="74"/>
  <c r="GS7" i="74"/>
  <c r="HB7" i="74"/>
  <c r="HC7" i="74" s="1"/>
  <c r="HA7" i="74"/>
  <c r="GA30" i="74"/>
  <c r="GE30" i="74" s="1"/>
  <c r="GI119" i="74"/>
  <c r="GK119" i="74" s="1"/>
  <c r="GT11" i="74"/>
  <c r="GU11" i="74" s="1"/>
  <c r="GS9" i="74"/>
  <c r="HB9" i="74"/>
  <c r="HC9" i="74" s="1"/>
  <c r="HA9" i="74"/>
  <c r="GS14" i="74"/>
  <c r="HB10" i="74"/>
  <c r="HC10" i="74" s="1"/>
  <c r="GS10" i="74"/>
  <c r="HA10" i="74"/>
  <c r="HA8" i="74"/>
  <c r="HB8" i="74"/>
  <c r="HC8" i="74" s="1"/>
  <c r="GT10" i="74"/>
  <c r="GU10" i="74" s="1"/>
  <c r="GI117" i="74"/>
  <c r="GK117" i="74" s="1"/>
  <c r="GJ116" i="74"/>
  <c r="GS11" i="74"/>
  <c r="GA29" i="74"/>
  <c r="GE29" i="74" s="1"/>
  <c r="GB29" i="74"/>
  <c r="GF29" i="74" s="1"/>
  <c r="GA27" i="74"/>
  <c r="GE27" i="74" s="1"/>
  <c r="GI116" i="74"/>
  <c r="GK116" i="74" s="1"/>
  <c r="GJ117" i="74"/>
  <c r="GJ119" i="74"/>
  <c r="HB14" i="74"/>
  <c r="HC14" i="74" s="1"/>
  <c r="HA14" i="74"/>
  <c r="GT12" i="74"/>
  <c r="GU12" i="74" s="1"/>
  <c r="GS13" i="74"/>
  <c r="GW13" i="74" s="1"/>
  <c r="HA13" i="74"/>
  <c r="HB13" i="74"/>
  <c r="HC13" i="74" s="1"/>
  <c r="GU17" i="68"/>
  <c r="GT42" i="68"/>
  <c r="GU42" i="68" s="1"/>
  <c r="GV42" i="68" s="1"/>
  <c r="GT38" i="68"/>
  <c r="GU38" i="68" s="1"/>
  <c r="GV38" i="68" s="1"/>
  <c r="GV14" i="68"/>
  <c r="GP103" i="68"/>
  <c r="GP98" i="68"/>
  <c r="FY117" i="68"/>
  <c r="GB110" i="68"/>
  <c r="FY119" i="68"/>
  <c r="GP102" i="68"/>
  <c r="GS45" i="68"/>
  <c r="GA57" i="68"/>
  <c r="GE57" i="68" s="1"/>
  <c r="GQ101" i="68"/>
  <c r="GP105" i="68"/>
  <c r="GP97" i="68"/>
  <c r="GS46" i="68"/>
  <c r="GA60" i="68"/>
  <c r="GE60" i="68" s="1"/>
  <c r="GS40" i="68"/>
  <c r="GP99" i="68"/>
  <c r="FY118" i="68"/>
  <c r="FY116" i="68"/>
  <c r="GT101" i="68"/>
  <c r="GU101" i="68" s="1"/>
  <c r="GT96" i="68"/>
  <c r="GU96" i="68" s="1"/>
  <c r="GT100" i="68"/>
  <c r="GU100" i="68" s="1"/>
  <c r="HB104" i="68"/>
  <c r="HC104" i="68" s="1"/>
  <c r="HA104" i="68"/>
  <c r="HA101" i="68"/>
  <c r="HB101" i="68"/>
  <c r="HC101" i="68" s="1"/>
  <c r="HA96" i="68"/>
  <c r="HB96" i="68"/>
  <c r="HC96" i="68" s="1"/>
  <c r="GS96" i="68"/>
  <c r="HB100" i="68"/>
  <c r="HC100" i="68" s="1"/>
  <c r="HA100" i="68"/>
  <c r="GS104" i="68"/>
  <c r="GT104" i="68"/>
  <c r="GU104" i="68" s="1"/>
  <c r="GS101" i="68"/>
  <c r="GL57" i="68"/>
  <c r="GK57" i="68"/>
  <c r="GK59" i="68"/>
  <c r="GL59" i="68"/>
  <c r="GW16" i="68"/>
  <c r="GV16" i="68"/>
  <c r="GS44" i="68"/>
  <c r="GW44" i="68" s="1"/>
  <c r="HB44" i="68"/>
  <c r="HC44" i="68" s="1"/>
  <c r="HA44" i="68"/>
  <c r="HB43" i="68"/>
  <c r="HC43" i="68" s="1"/>
  <c r="HA43" i="68"/>
  <c r="HB42" i="68"/>
  <c r="HC42" i="68" s="1"/>
  <c r="HA42" i="68"/>
  <c r="GA59" i="68"/>
  <c r="GE59" i="68" s="1"/>
  <c r="HB45" i="68"/>
  <c r="HC45" i="68" s="1"/>
  <c r="HA45" i="68"/>
  <c r="HB38" i="68"/>
  <c r="HC38" i="68" s="1"/>
  <c r="HA38" i="68"/>
  <c r="GT51" i="68"/>
  <c r="HB37" i="68"/>
  <c r="HC37" i="68" s="1"/>
  <c r="HA37" i="68"/>
  <c r="GS39" i="68"/>
  <c r="HB39" i="68"/>
  <c r="HC39" i="68" s="1"/>
  <c r="HA39" i="68"/>
  <c r="GW15" i="68"/>
  <c r="GV15" i="68"/>
  <c r="GV44" i="68"/>
  <c r="GT41" i="68"/>
  <c r="GU41" i="68" s="1"/>
  <c r="GT39" i="68"/>
  <c r="GU39" i="68" s="1"/>
  <c r="GB59" i="68"/>
  <c r="GF59" i="68" s="1"/>
  <c r="GB60" i="68"/>
  <c r="GF60" i="68" s="1"/>
  <c r="GS37" i="68"/>
  <c r="GW37" i="68" s="1"/>
  <c r="GL58" i="68"/>
  <c r="GW9" i="68"/>
  <c r="GV9" i="68"/>
  <c r="GJ60" i="68"/>
  <c r="GL60" i="68"/>
  <c r="GW45" i="68"/>
  <c r="GV45" i="68"/>
  <c r="HB46" i="68"/>
  <c r="HC46" i="68" s="1"/>
  <c r="HA46" i="68"/>
  <c r="GS38" i="68"/>
  <c r="GV37" i="68"/>
  <c r="GV43" i="68"/>
  <c r="GW43" i="68"/>
  <c r="HB41" i="68"/>
  <c r="HC41" i="68" s="1"/>
  <c r="HA41" i="68"/>
  <c r="GW13" i="68"/>
  <c r="GV13" i="68"/>
  <c r="HA17" i="68"/>
  <c r="GT40" i="68"/>
  <c r="GU40" i="68" s="1"/>
  <c r="HB40" i="68"/>
  <c r="HC40" i="68" s="1"/>
  <c r="HA40" i="68"/>
  <c r="GV10" i="68"/>
  <c r="GW10" i="68"/>
  <c r="GW106" i="74"/>
  <c r="GS107" i="74" s="1"/>
  <c r="GV106" i="74"/>
  <c r="GO107" i="74" s="1"/>
  <c r="GV110" i="74"/>
  <c r="GU110" i="74"/>
  <c r="GW42" i="68" l="1"/>
  <c r="GW38" i="68"/>
  <c r="GW46" i="68"/>
  <c r="GU47" i="68"/>
  <c r="GK118" i="74"/>
  <c r="HA15" i="74"/>
  <c r="HB15" i="74"/>
  <c r="HC15" i="74" s="1"/>
  <c r="GT8" i="74"/>
  <c r="GU8" i="74" s="1"/>
  <c r="GW8" i="74" s="1"/>
  <c r="GT15" i="74"/>
  <c r="GU15" i="74" s="1"/>
  <c r="GW15" i="74" s="1"/>
  <c r="HA12" i="74"/>
  <c r="HA17" i="74" s="1"/>
  <c r="HB12" i="74"/>
  <c r="HC12" i="74" s="1"/>
  <c r="GS16" i="74"/>
  <c r="GT16" i="74"/>
  <c r="GU16" i="74" s="1"/>
  <c r="GV16" i="74" s="1"/>
  <c r="GW14" i="74"/>
  <c r="HB16" i="74"/>
  <c r="HC16" i="74" s="1"/>
  <c r="GT21" i="74"/>
  <c r="GD60" i="74"/>
  <c r="FZ60" i="74"/>
  <c r="GI60" i="74" s="1"/>
  <c r="GB60" i="74"/>
  <c r="GF60" i="74" s="1"/>
  <c r="GH60" i="74"/>
  <c r="GJ60" i="74" s="1"/>
  <c r="GD59" i="74"/>
  <c r="FZ59" i="74"/>
  <c r="GI59" i="74" s="1"/>
  <c r="GH59" i="74"/>
  <c r="GJ59" i="74" s="1"/>
  <c r="GR42" i="74"/>
  <c r="GQ42" i="74"/>
  <c r="GQ39" i="74"/>
  <c r="GR39" i="74"/>
  <c r="GQ40" i="74"/>
  <c r="GR40" i="74"/>
  <c r="GR44" i="74"/>
  <c r="GQ44" i="74"/>
  <c r="GD57" i="74"/>
  <c r="FZ57" i="74"/>
  <c r="GI57" i="74" s="1"/>
  <c r="GH57" i="74"/>
  <c r="GJ57" i="74" s="1"/>
  <c r="GR37" i="74"/>
  <c r="GQ37" i="74"/>
  <c r="GR41" i="74"/>
  <c r="GQ41" i="74"/>
  <c r="GR45" i="74"/>
  <c r="GQ45" i="74"/>
  <c r="GQ46" i="74"/>
  <c r="GR46" i="74"/>
  <c r="GD58" i="74"/>
  <c r="FZ58" i="74"/>
  <c r="GI58" i="74" s="1"/>
  <c r="GH58" i="74"/>
  <c r="GJ58" i="74" s="1"/>
  <c r="GQ38" i="74"/>
  <c r="GR38" i="74"/>
  <c r="GQ43" i="74"/>
  <c r="GR43" i="74"/>
  <c r="GL119" i="74"/>
  <c r="GW7" i="74"/>
  <c r="GL118" i="74"/>
  <c r="GW9" i="74"/>
  <c r="GW11" i="74"/>
  <c r="GV11" i="74"/>
  <c r="GL117" i="74"/>
  <c r="GL116" i="74"/>
  <c r="GW10" i="74"/>
  <c r="GV10" i="74"/>
  <c r="GV12" i="74"/>
  <c r="GW12" i="74"/>
  <c r="GQ99" i="68"/>
  <c r="GR99" i="68"/>
  <c r="GT99" i="68" s="1"/>
  <c r="GU99" i="68" s="1"/>
  <c r="GH117" i="68"/>
  <c r="FZ117" i="68"/>
  <c r="GD117" i="68"/>
  <c r="GR98" i="68"/>
  <c r="GQ98" i="68"/>
  <c r="GQ103" i="68"/>
  <c r="GR103" i="68"/>
  <c r="GR97" i="68"/>
  <c r="GQ97" i="68"/>
  <c r="GR102" i="68"/>
  <c r="GQ102" i="68"/>
  <c r="GQ105" i="68"/>
  <c r="GR105" i="68"/>
  <c r="GT105" i="68" s="1"/>
  <c r="GU105" i="68" s="1"/>
  <c r="GV105" i="68" s="1"/>
  <c r="GW17" i="68"/>
  <c r="GS18" i="68" s="1"/>
  <c r="GY11" i="68" s="1"/>
  <c r="GH116" i="68"/>
  <c r="GD116" i="68"/>
  <c r="FZ116" i="68"/>
  <c r="GH118" i="68"/>
  <c r="GD118" i="68"/>
  <c r="FZ118" i="68"/>
  <c r="GH119" i="68"/>
  <c r="GD119" i="68"/>
  <c r="FZ119" i="68"/>
  <c r="GW96" i="68"/>
  <c r="GV96" i="68"/>
  <c r="GW101" i="68"/>
  <c r="GV101" i="68"/>
  <c r="GV99" i="68"/>
  <c r="GV104" i="68"/>
  <c r="GW104" i="68"/>
  <c r="GV100" i="68"/>
  <c r="GW100" i="68"/>
  <c r="GY12" i="68"/>
  <c r="GV21" i="68"/>
  <c r="GU21" i="68"/>
  <c r="GW39" i="68"/>
  <c r="GV39" i="68"/>
  <c r="GV17" i="68"/>
  <c r="GO18" i="68" s="1"/>
  <c r="GW41" i="68"/>
  <c r="GV41" i="68"/>
  <c r="HA47" i="68"/>
  <c r="GY9" i="68"/>
  <c r="GW40" i="68"/>
  <c r="GV40" i="68"/>
  <c r="GX104" i="74"/>
  <c r="GX105" i="74"/>
  <c r="GX97" i="74"/>
  <c r="GX99" i="74"/>
  <c r="GX100" i="74"/>
  <c r="GX102" i="74"/>
  <c r="GX98" i="74"/>
  <c r="GX96" i="74"/>
  <c r="GX103" i="74"/>
  <c r="GX101" i="74"/>
  <c r="HF106" i="74"/>
  <c r="GY100" i="74"/>
  <c r="GZ99" i="74"/>
  <c r="GY105" i="74"/>
  <c r="GZ104" i="74"/>
  <c r="GZ105" i="74"/>
  <c r="GY97" i="74"/>
  <c r="GY104" i="74"/>
  <c r="GZ97" i="74"/>
  <c r="GZ100" i="74"/>
  <c r="GY99" i="74"/>
  <c r="GY101" i="74"/>
  <c r="GY102" i="74"/>
  <c r="GY103" i="74"/>
  <c r="GZ103" i="74"/>
  <c r="GZ101" i="74"/>
  <c r="GY98" i="74"/>
  <c r="GY96" i="74"/>
  <c r="GZ102" i="74"/>
  <c r="GZ98" i="74"/>
  <c r="GZ96" i="74"/>
  <c r="GV47" i="68" l="1"/>
  <c r="GO48" i="68" s="1"/>
  <c r="GY15" i="68"/>
  <c r="GY14" i="68"/>
  <c r="GY8" i="68"/>
  <c r="GY7" i="68"/>
  <c r="GV8" i="74"/>
  <c r="GV15" i="74"/>
  <c r="GU17" i="74"/>
  <c r="GW16" i="74"/>
  <c r="GW17" i="74" s="1"/>
  <c r="GS18" i="74" s="1"/>
  <c r="GK57" i="74"/>
  <c r="GK60" i="74"/>
  <c r="GL59" i="74"/>
  <c r="GS44" i="74"/>
  <c r="GA58" i="74"/>
  <c r="GE58" i="74" s="1"/>
  <c r="GK59" i="74"/>
  <c r="GB58" i="74"/>
  <c r="GF58" i="74" s="1"/>
  <c r="GS41" i="74"/>
  <c r="GT37" i="74"/>
  <c r="GU37" i="74" s="1"/>
  <c r="GV37" i="74" s="1"/>
  <c r="GS37" i="74"/>
  <c r="GS40" i="74"/>
  <c r="GS43" i="74"/>
  <c r="GS39" i="74"/>
  <c r="GS46" i="74"/>
  <c r="GL57" i="74"/>
  <c r="GS42" i="74"/>
  <c r="GA59" i="74"/>
  <c r="GE59" i="74" s="1"/>
  <c r="GS45" i="74"/>
  <c r="GB57" i="74"/>
  <c r="GF57" i="74" s="1"/>
  <c r="GT39" i="74"/>
  <c r="GU39" i="74" s="1"/>
  <c r="GV39" i="74" s="1"/>
  <c r="GK58" i="74"/>
  <c r="GT44" i="74"/>
  <c r="GU44" i="74" s="1"/>
  <c r="GV44" i="74" s="1"/>
  <c r="GA60" i="74"/>
  <c r="GE60" i="74" s="1"/>
  <c r="GT43" i="74"/>
  <c r="GU43" i="74" s="1"/>
  <c r="GB59" i="74"/>
  <c r="GF59" i="74" s="1"/>
  <c r="HA41" i="74"/>
  <c r="HB41" i="74"/>
  <c r="HC41" i="74" s="1"/>
  <c r="HA43" i="74"/>
  <c r="HB43" i="74"/>
  <c r="HC43" i="74" s="1"/>
  <c r="GT41" i="74"/>
  <c r="GU41" i="74" s="1"/>
  <c r="GL58" i="74"/>
  <c r="GT38" i="74"/>
  <c r="GU38" i="74" s="1"/>
  <c r="GT46" i="74"/>
  <c r="GU46" i="74" s="1"/>
  <c r="HA39" i="74"/>
  <c r="HB39" i="74"/>
  <c r="HC39" i="74" s="1"/>
  <c r="GS38" i="74"/>
  <c r="HB38" i="74"/>
  <c r="HC38" i="74" s="1"/>
  <c r="HA38" i="74"/>
  <c r="HB46" i="74"/>
  <c r="HC46" i="74" s="1"/>
  <c r="HA46" i="74"/>
  <c r="HA37" i="74"/>
  <c r="HB37" i="74"/>
  <c r="HC37" i="74" s="1"/>
  <c r="GT51" i="74"/>
  <c r="HA44" i="74"/>
  <c r="HB44" i="74"/>
  <c r="HC44" i="74" s="1"/>
  <c r="HA42" i="74"/>
  <c r="HB42" i="74"/>
  <c r="HC42" i="74" s="1"/>
  <c r="HB45" i="74"/>
  <c r="HC45" i="74" s="1"/>
  <c r="HA45" i="74"/>
  <c r="GT42" i="74"/>
  <c r="GU42" i="74" s="1"/>
  <c r="GT45" i="74"/>
  <c r="GU45" i="74" s="1"/>
  <c r="GA57" i="74"/>
  <c r="GE57" i="74" s="1"/>
  <c r="GT40" i="74"/>
  <c r="GU40" i="74" s="1"/>
  <c r="GL60" i="74"/>
  <c r="HA40" i="74"/>
  <c r="HB40" i="74"/>
  <c r="HC40" i="74" s="1"/>
  <c r="GV17" i="74"/>
  <c r="GO18" i="74" s="1"/>
  <c r="GV21" i="74"/>
  <c r="GU21" i="74"/>
  <c r="GJ119" i="68"/>
  <c r="GS103" i="68"/>
  <c r="HA103" i="68"/>
  <c r="HB103" i="68"/>
  <c r="HC103" i="68" s="1"/>
  <c r="GI118" i="68"/>
  <c r="GK118" i="68" s="1"/>
  <c r="GA118" i="68"/>
  <c r="GE118" i="68" s="1"/>
  <c r="GB118" i="68"/>
  <c r="GF118" i="68" s="1"/>
  <c r="HB105" i="68"/>
  <c r="HC105" i="68" s="1"/>
  <c r="GS105" i="68"/>
  <c r="GW105" i="68" s="1"/>
  <c r="HA105" i="68"/>
  <c r="HA98" i="68"/>
  <c r="GS98" i="68"/>
  <c r="HB98" i="68"/>
  <c r="HC98" i="68" s="1"/>
  <c r="GT98" i="68"/>
  <c r="GU98" i="68" s="1"/>
  <c r="GW47" i="68"/>
  <c r="GS48" i="68" s="1"/>
  <c r="HF47" i="68" s="1"/>
  <c r="GJ118" i="68"/>
  <c r="HB102" i="68"/>
  <c r="HC102" i="68" s="1"/>
  <c r="GS102" i="68"/>
  <c r="HA102" i="68"/>
  <c r="GA116" i="68"/>
  <c r="GE116" i="68" s="1"/>
  <c r="GB116" i="68"/>
  <c r="GF116" i="68" s="1"/>
  <c r="GI116" i="68"/>
  <c r="GL116" i="68" s="1"/>
  <c r="GT102" i="68"/>
  <c r="GU102" i="68" s="1"/>
  <c r="GI117" i="68"/>
  <c r="GK117" i="68" s="1"/>
  <c r="GB117" i="68"/>
  <c r="GF117" i="68" s="1"/>
  <c r="GA117" i="68"/>
  <c r="GE117" i="68" s="1"/>
  <c r="GB119" i="68"/>
  <c r="GF119" i="68" s="1"/>
  <c r="GI119" i="68"/>
  <c r="GL119" i="68" s="1"/>
  <c r="GS97" i="68"/>
  <c r="GT110" i="68"/>
  <c r="HA97" i="68"/>
  <c r="HB97" i="68"/>
  <c r="HC97" i="68" s="1"/>
  <c r="GJ117" i="68"/>
  <c r="GA119" i="68"/>
  <c r="GE119" i="68" s="1"/>
  <c r="GJ116" i="68"/>
  <c r="GT97" i="68"/>
  <c r="GU97" i="68" s="1"/>
  <c r="GY16" i="68"/>
  <c r="GY13" i="68"/>
  <c r="GY10" i="68"/>
  <c r="GT103" i="68"/>
  <c r="GU103" i="68" s="1"/>
  <c r="GV103" i="68" s="1"/>
  <c r="HA99" i="68"/>
  <c r="GS99" i="68"/>
  <c r="GW99" i="68" s="1"/>
  <c r="HB99" i="68"/>
  <c r="HC99" i="68" s="1"/>
  <c r="GY42" i="68"/>
  <c r="GX42" i="68"/>
  <c r="GZ45" i="68"/>
  <c r="GZ43" i="68"/>
  <c r="GX46" i="68"/>
  <c r="GX43" i="68"/>
  <c r="GX45" i="68"/>
  <c r="GX37" i="68"/>
  <c r="GZ37" i="68"/>
  <c r="GX38" i="68"/>
  <c r="GZ42" i="68"/>
  <c r="GX44" i="68"/>
  <c r="GX40" i="68"/>
  <c r="GX39" i="68"/>
  <c r="GX41" i="68"/>
  <c r="GZ40" i="68"/>
  <c r="GZ39" i="68"/>
  <c r="GV51" i="68"/>
  <c r="GU51" i="68"/>
  <c r="GX8" i="68"/>
  <c r="GZ11" i="68"/>
  <c r="GZ12" i="68"/>
  <c r="GX14" i="68"/>
  <c r="GZ7" i="68"/>
  <c r="GX7" i="68"/>
  <c r="GZ8" i="68"/>
  <c r="GX12" i="68"/>
  <c r="GX11" i="68"/>
  <c r="GZ14" i="68"/>
  <c r="GX16" i="68"/>
  <c r="GX13" i="68"/>
  <c r="GX10" i="68"/>
  <c r="GZ16" i="68"/>
  <c r="GX15" i="68"/>
  <c r="GZ9" i="68"/>
  <c r="GZ13" i="68"/>
  <c r="GZ10" i="68"/>
  <c r="GX9" i="68"/>
  <c r="GZ15" i="68"/>
  <c r="GY106" i="74"/>
  <c r="GZ106" i="74"/>
  <c r="GX106" i="74"/>
  <c r="GP110" i="74" s="1"/>
  <c r="GZ38" i="68" l="1"/>
  <c r="GZ44" i="68"/>
  <c r="GY41" i="68"/>
  <c r="GY39" i="68"/>
  <c r="GY38" i="68"/>
  <c r="GY44" i="68"/>
  <c r="GZ46" i="68"/>
  <c r="GY46" i="68"/>
  <c r="GY43" i="68"/>
  <c r="GY40" i="68"/>
  <c r="GY45" i="68"/>
  <c r="GZ41" i="68"/>
  <c r="GY37" i="68"/>
  <c r="GY17" i="68"/>
  <c r="GK116" i="68"/>
  <c r="GL117" i="68"/>
  <c r="GW37" i="74"/>
  <c r="GW41" i="74"/>
  <c r="GW44" i="74"/>
  <c r="GW43" i="74"/>
  <c r="GV43" i="74"/>
  <c r="GW39" i="74"/>
  <c r="GV46" i="74"/>
  <c r="GW46" i="74"/>
  <c r="GV38" i="74"/>
  <c r="GW38" i="74"/>
  <c r="GV40" i="74"/>
  <c r="GV45" i="74"/>
  <c r="HA47" i="74"/>
  <c r="GV41" i="74"/>
  <c r="GW45" i="74"/>
  <c r="GV42" i="74"/>
  <c r="GW42" i="74"/>
  <c r="GU47" i="74"/>
  <c r="GW40" i="74"/>
  <c r="GY14" i="74"/>
  <c r="GY7" i="74"/>
  <c r="GY15" i="74"/>
  <c r="GY13" i="74"/>
  <c r="GY9" i="74"/>
  <c r="GY16" i="74"/>
  <c r="GY12" i="74"/>
  <c r="GY8" i="74"/>
  <c r="GY10" i="74"/>
  <c r="GY11" i="74"/>
  <c r="GX14" i="74"/>
  <c r="GZ13" i="74"/>
  <c r="GX7" i="74"/>
  <c r="GX15" i="74"/>
  <c r="GX8" i="74"/>
  <c r="GZ8" i="74"/>
  <c r="GX11" i="74"/>
  <c r="GZ16" i="74"/>
  <c r="GZ15" i="74"/>
  <c r="GZ9" i="74"/>
  <c r="GZ11" i="74"/>
  <c r="GX16" i="74"/>
  <c r="GX10" i="74"/>
  <c r="GZ14" i="74"/>
  <c r="GZ12" i="74"/>
  <c r="GX9" i="74"/>
  <c r="GX13" i="74"/>
  <c r="GX12" i="74"/>
  <c r="GZ7" i="74"/>
  <c r="GZ10" i="74"/>
  <c r="GV97" i="68"/>
  <c r="GU106" i="68"/>
  <c r="GW97" i="68"/>
  <c r="GV98" i="68"/>
  <c r="GW98" i="68"/>
  <c r="GW103" i="68"/>
  <c r="GL118" i="68"/>
  <c r="GK119" i="68"/>
  <c r="HA106" i="68"/>
  <c r="GV102" i="68"/>
  <c r="GW102" i="68"/>
  <c r="GX17" i="68"/>
  <c r="GP21" i="68" s="1"/>
  <c r="GZ17" i="68"/>
  <c r="GX47" i="68"/>
  <c r="GP51" i="68" s="1"/>
  <c r="GQ51" i="68" s="1"/>
  <c r="GQ110" i="74"/>
  <c r="GN110" i="74"/>
  <c r="GY47" i="68" l="1"/>
  <c r="GZ47" i="68"/>
  <c r="GW47" i="74"/>
  <c r="GS48" i="74" s="1"/>
  <c r="GY46" i="74" s="1"/>
  <c r="GV47" i="74"/>
  <c r="GO48" i="74" s="1"/>
  <c r="GX37" i="74" s="1"/>
  <c r="HF47" i="74"/>
  <c r="GY39" i="74"/>
  <c r="GY44" i="74"/>
  <c r="GY37" i="74"/>
  <c r="GY43" i="74"/>
  <c r="GY38" i="74"/>
  <c r="GY45" i="74"/>
  <c r="GY41" i="74"/>
  <c r="GY42" i="74"/>
  <c r="GY40" i="74"/>
  <c r="GZ37" i="74"/>
  <c r="GX43" i="74"/>
  <c r="GX39" i="74"/>
  <c r="GZ39" i="74"/>
  <c r="GZ43" i="74"/>
  <c r="GX38" i="74"/>
  <c r="GX45" i="74"/>
  <c r="GZ38" i="74"/>
  <c r="GZ45" i="74"/>
  <c r="GX42" i="74"/>
  <c r="GX40" i="74"/>
  <c r="GX46" i="74"/>
  <c r="GZ40" i="74"/>
  <c r="GZ41" i="74"/>
  <c r="GX41" i="74"/>
  <c r="GV51" i="74"/>
  <c r="GU51" i="74"/>
  <c r="GZ17" i="74"/>
  <c r="GX17" i="74"/>
  <c r="GP21" i="74" s="1"/>
  <c r="GQ21" i="74" s="1"/>
  <c r="GY17" i="74"/>
  <c r="GU110" i="68"/>
  <c r="GV110" i="68"/>
  <c r="GW106" i="68"/>
  <c r="GS107" i="68" s="1"/>
  <c r="GV106" i="68"/>
  <c r="GO107" i="68" s="1"/>
  <c r="GN51" i="68"/>
  <c r="GQ21" i="68"/>
  <c r="GN21" i="68"/>
  <c r="GR110" i="74"/>
  <c r="GO110" i="74"/>
  <c r="GW110" i="74"/>
  <c r="GZ42" i="74" l="1"/>
  <c r="GZ44" i="74"/>
  <c r="GZ46" i="74"/>
  <c r="GZ47" i="74" s="1"/>
  <c r="GX44" i="74"/>
  <c r="GX47" i="74" s="1"/>
  <c r="GP51" i="74" s="1"/>
  <c r="GQ51" i="74" s="1"/>
  <c r="GY47" i="74"/>
  <c r="GN21" i="74"/>
  <c r="GY103" i="68"/>
  <c r="GY99" i="68"/>
  <c r="GY100" i="68"/>
  <c r="GY98" i="68"/>
  <c r="GZ99" i="68"/>
  <c r="HF106" i="68"/>
  <c r="GZ98" i="68"/>
  <c r="GY96" i="68"/>
  <c r="GY105" i="68"/>
  <c r="GZ102" i="68"/>
  <c r="GZ101" i="68"/>
  <c r="GZ100" i="68"/>
  <c r="GY97" i="68"/>
  <c r="GY101" i="68"/>
  <c r="GZ103" i="68"/>
  <c r="GZ96" i="68"/>
  <c r="GY104" i="68"/>
  <c r="GZ97" i="68"/>
  <c r="GZ105" i="68"/>
  <c r="GY102" i="68"/>
  <c r="GZ104" i="68"/>
  <c r="GX97" i="68"/>
  <c r="GX105" i="68"/>
  <c r="GX101" i="68"/>
  <c r="GX96" i="68"/>
  <c r="GX103" i="68"/>
  <c r="GX104" i="68"/>
  <c r="GX102" i="68"/>
  <c r="GX99" i="68"/>
  <c r="GX100" i="68"/>
  <c r="GX98" i="68"/>
  <c r="GY51" i="68"/>
  <c r="GZ51" i="68" s="1"/>
  <c r="GR21" i="68"/>
  <c r="GO21" i="68"/>
  <c r="GW21" i="68"/>
  <c r="GR51" i="68"/>
  <c r="GO51" i="68"/>
  <c r="GW51" i="68"/>
  <c r="HG98" i="74"/>
  <c r="HG100" i="74"/>
  <c r="HG102" i="74"/>
  <c r="HG97" i="74"/>
  <c r="HG96" i="74"/>
  <c r="HG99" i="74"/>
  <c r="HG101" i="74"/>
  <c r="HG105" i="74"/>
  <c r="GP119" i="74"/>
  <c r="HG103" i="74"/>
  <c r="HG104" i="74"/>
  <c r="GS110" i="74"/>
  <c r="GP116" i="74"/>
  <c r="GP117" i="74"/>
  <c r="GP118" i="74"/>
  <c r="GN51" i="74" l="1"/>
  <c r="GW51" i="74" s="1"/>
  <c r="GR51" i="74"/>
  <c r="GO51" i="74"/>
  <c r="GY51" i="74"/>
  <c r="GZ51" i="74" s="1"/>
  <c r="GO21" i="74"/>
  <c r="GR21" i="74"/>
  <c r="GW21" i="74"/>
  <c r="GY110" i="74"/>
  <c r="GZ110" i="74" s="1"/>
  <c r="GZ106" i="68"/>
  <c r="GY106" i="68"/>
  <c r="GX106" i="68"/>
  <c r="GP110" i="68" s="1"/>
  <c r="GQ110" i="68" s="1"/>
  <c r="HG7" i="68"/>
  <c r="HG9" i="68"/>
  <c r="HG15" i="68"/>
  <c r="HG11" i="68"/>
  <c r="HG13" i="68"/>
  <c r="HG8" i="68"/>
  <c r="HG16" i="68"/>
  <c r="HG12" i="68"/>
  <c r="HG10" i="68"/>
  <c r="HG14" i="68"/>
  <c r="GP30" i="68"/>
  <c r="GS21" i="68"/>
  <c r="GP29" i="68"/>
  <c r="GP27" i="68"/>
  <c r="GP28" i="68"/>
  <c r="HG44" i="68"/>
  <c r="HG37" i="68"/>
  <c r="HG41" i="68"/>
  <c r="HG45" i="68"/>
  <c r="HG38" i="68"/>
  <c r="HG40" i="68"/>
  <c r="HG43" i="68"/>
  <c r="HG42" i="68"/>
  <c r="HG46" i="68"/>
  <c r="HG39" i="68"/>
  <c r="GS51" i="68"/>
  <c r="GP59" i="68"/>
  <c r="GP60" i="68"/>
  <c r="GP58" i="68"/>
  <c r="GP57" i="68"/>
  <c r="GU117" i="74"/>
  <c r="GQ117" i="74"/>
  <c r="HI103" i="74"/>
  <c r="HH103" i="74"/>
  <c r="HI99" i="74"/>
  <c r="HH99" i="74"/>
  <c r="HH100" i="74"/>
  <c r="HI100" i="74"/>
  <c r="GU116" i="74"/>
  <c r="GQ116" i="74"/>
  <c r="GU119" i="74"/>
  <c r="GQ119" i="74"/>
  <c r="HI96" i="74"/>
  <c r="HH96" i="74"/>
  <c r="HH98" i="74"/>
  <c r="HI98" i="74"/>
  <c r="HH105" i="74"/>
  <c r="HI105" i="74"/>
  <c r="HH97" i="74"/>
  <c r="HI97" i="74"/>
  <c r="GU118" i="74"/>
  <c r="GQ118" i="74"/>
  <c r="HH104" i="74"/>
  <c r="HI104" i="74"/>
  <c r="HI101" i="74"/>
  <c r="HH101" i="74"/>
  <c r="HH102" i="74"/>
  <c r="HI102" i="74"/>
  <c r="HK102" i="74" s="1"/>
  <c r="HL102" i="74" s="1"/>
  <c r="HG45" i="74" l="1"/>
  <c r="GP57" i="74"/>
  <c r="HG42" i="74"/>
  <c r="HG37" i="74"/>
  <c r="GS51" i="74"/>
  <c r="GP58" i="74"/>
  <c r="GP60" i="74"/>
  <c r="HG39" i="74"/>
  <c r="HG40" i="74"/>
  <c r="HG41" i="74"/>
  <c r="HG44" i="74"/>
  <c r="HG43" i="74"/>
  <c r="HG46" i="74"/>
  <c r="GP59" i="74"/>
  <c r="HG38" i="74"/>
  <c r="GP30" i="74"/>
  <c r="HG9" i="74"/>
  <c r="HG10" i="74"/>
  <c r="HG11" i="74"/>
  <c r="HG8" i="74"/>
  <c r="GS21" i="74"/>
  <c r="HG13" i="74"/>
  <c r="GP28" i="74"/>
  <c r="HG7" i="74"/>
  <c r="HG15" i="74"/>
  <c r="HG16" i="74"/>
  <c r="GP27" i="74"/>
  <c r="HG14" i="74"/>
  <c r="HG12" i="74"/>
  <c r="GP29" i="74"/>
  <c r="GN110" i="68"/>
  <c r="HJ100" i="74"/>
  <c r="HK103" i="74"/>
  <c r="HL103" i="74" s="1"/>
  <c r="GR117" i="74"/>
  <c r="GV117" i="74" s="1"/>
  <c r="GS117" i="74"/>
  <c r="GW117" i="74" s="1"/>
  <c r="HJ97" i="74"/>
  <c r="HJ96" i="74"/>
  <c r="HJ99" i="74"/>
  <c r="HK98" i="74"/>
  <c r="HL98" i="74" s="1"/>
  <c r="HM98" i="74" s="1"/>
  <c r="HJ101" i="74"/>
  <c r="GS116" i="74"/>
  <c r="GW116" i="74" s="1"/>
  <c r="HI12" i="68"/>
  <c r="HK12" i="68" s="1"/>
  <c r="HL12" i="68" s="1"/>
  <c r="HH12" i="68"/>
  <c r="GU59" i="68"/>
  <c r="GQ59" i="68"/>
  <c r="GS59" i="68" s="1"/>
  <c r="GW59" i="68" s="1"/>
  <c r="HH42" i="68"/>
  <c r="HI42" i="68"/>
  <c r="HH45" i="68"/>
  <c r="HI45" i="68"/>
  <c r="GU27" i="68"/>
  <c r="GY57" i="68"/>
  <c r="GQ27" i="68"/>
  <c r="HI14" i="68"/>
  <c r="HH14" i="68"/>
  <c r="HI8" i="68"/>
  <c r="HH8" i="68"/>
  <c r="HH9" i="68"/>
  <c r="HI9" i="68"/>
  <c r="HK9" i="68" s="1"/>
  <c r="HL9" i="68" s="1"/>
  <c r="GU58" i="68"/>
  <c r="GQ58" i="68"/>
  <c r="GS58" i="68" s="1"/>
  <c r="GW58" i="68" s="1"/>
  <c r="HH37" i="68"/>
  <c r="HI37" i="68"/>
  <c r="GU57" i="68"/>
  <c r="GQ57" i="68"/>
  <c r="GR57" i="68" s="1"/>
  <c r="GV57" i="68" s="1"/>
  <c r="HH43" i="68"/>
  <c r="HI43" i="68"/>
  <c r="HH41" i="68"/>
  <c r="HI41" i="68"/>
  <c r="GY59" i="68"/>
  <c r="GU29" i="68"/>
  <c r="GQ29" i="68"/>
  <c r="HI10" i="68"/>
  <c r="HH10" i="68"/>
  <c r="HH13" i="68"/>
  <c r="HI13" i="68"/>
  <c r="HI7" i="68"/>
  <c r="HH7" i="68"/>
  <c r="HH39" i="68"/>
  <c r="HI39" i="68"/>
  <c r="HJ39" i="68" s="1"/>
  <c r="HH40" i="68"/>
  <c r="HI40" i="68"/>
  <c r="HH11" i="68"/>
  <c r="HJ11" i="68" s="1"/>
  <c r="HI11" i="68"/>
  <c r="GU60" i="68"/>
  <c r="GQ60" i="68"/>
  <c r="GR60" i="68" s="1"/>
  <c r="GV60" i="68" s="1"/>
  <c r="HI46" i="68"/>
  <c r="HH46" i="68"/>
  <c r="HI38" i="68"/>
  <c r="HH38" i="68"/>
  <c r="HI44" i="68"/>
  <c r="HH44" i="68"/>
  <c r="GY58" i="68"/>
  <c r="GU28" i="68"/>
  <c r="GQ28" i="68"/>
  <c r="GY60" i="68"/>
  <c r="GU30" i="68"/>
  <c r="GR30" i="68"/>
  <c r="GV30" i="68" s="1"/>
  <c r="GQ30" i="68"/>
  <c r="GS30" i="68" s="1"/>
  <c r="GW30" i="68" s="1"/>
  <c r="HH16" i="68"/>
  <c r="HI16" i="68"/>
  <c r="HK16" i="68" s="1"/>
  <c r="HL16" i="68" s="1"/>
  <c r="HI15" i="68"/>
  <c r="HH15" i="68"/>
  <c r="GR116" i="74"/>
  <c r="GV116" i="74" s="1"/>
  <c r="HJ102" i="74"/>
  <c r="HK104" i="74"/>
  <c r="HL104" i="74" s="1"/>
  <c r="HM104" i="74" s="1"/>
  <c r="HK105" i="74"/>
  <c r="HL105" i="74" s="1"/>
  <c r="HM105" i="74" s="1"/>
  <c r="HR99" i="74"/>
  <c r="HS99" i="74"/>
  <c r="HT99" i="74" s="1"/>
  <c r="HR103" i="74"/>
  <c r="HS103" i="74"/>
  <c r="HT103" i="74" s="1"/>
  <c r="HR101" i="74"/>
  <c r="HS101" i="74"/>
  <c r="HT101" i="74" s="1"/>
  <c r="HR104" i="74"/>
  <c r="HS104" i="74"/>
  <c r="HT104" i="74" s="1"/>
  <c r="GR118" i="74"/>
  <c r="GV118" i="74" s="1"/>
  <c r="HK97" i="74"/>
  <c r="HL97" i="74" s="1"/>
  <c r="HR105" i="74"/>
  <c r="HS105" i="74"/>
  <c r="HT105" i="74" s="1"/>
  <c r="HS98" i="74"/>
  <c r="HT98" i="74" s="1"/>
  <c r="HR98" i="74"/>
  <c r="GR119" i="74"/>
  <c r="GV119" i="74" s="1"/>
  <c r="HM103" i="74"/>
  <c r="HJ104" i="74"/>
  <c r="HR96" i="74"/>
  <c r="HS96" i="74"/>
  <c r="HT96" i="74" s="1"/>
  <c r="HK110" i="74"/>
  <c r="HK100" i="74"/>
  <c r="HL100" i="74" s="1"/>
  <c r="HK99" i="74"/>
  <c r="HL99" i="74" s="1"/>
  <c r="HN102" i="74"/>
  <c r="HM102" i="74"/>
  <c r="HR97" i="74"/>
  <c r="HS97" i="74"/>
  <c r="HT97" i="74" s="1"/>
  <c r="HS102" i="74"/>
  <c r="HT102" i="74" s="1"/>
  <c r="HR102" i="74"/>
  <c r="HK101" i="74"/>
  <c r="HL101" i="74" s="1"/>
  <c r="GS118" i="74"/>
  <c r="GW118" i="74" s="1"/>
  <c r="HJ105" i="74"/>
  <c r="HJ98" i="74"/>
  <c r="HK96" i="74"/>
  <c r="HL96" i="74" s="1"/>
  <c r="GS119" i="74"/>
  <c r="GW119" i="74" s="1"/>
  <c r="HS100" i="74"/>
  <c r="HT100" i="74" s="1"/>
  <c r="HR100" i="74"/>
  <c r="HJ103" i="74"/>
  <c r="HK37" i="68" l="1"/>
  <c r="HL37" i="68" s="1"/>
  <c r="HJ41" i="68"/>
  <c r="HK40" i="68"/>
  <c r="HL40" i="68" s="1"/>
  <c r="HK43" i="68"/>
  <c r="HL43" i="68" s="1"/>
  <c r="GR59" i="68"/>
  <c r="GV59" i="68" s="1"/>
  <c r="GS57" i="68"/>
  <c r="GW57" i="68" s="1"/>
  <c r="HJ46" i="68"/>
  <c r="HK41" i="68"/>
  <c r="HL41" i="68" s="1"/>
  <c r="HN41" i="68" s="1"/>
  <c r="HJ7" i="68"/>
  <c r="HJ15" i="68"/>
  <c r="HJ8" i="68"/>
  <c r="HK14" i="68"/>
  <c r="HL14" i="68" s="1"/>
  <c r="HM14" i="68" s="1"/>
  <c r="HH39" i="74"/>
  <c r="HI39" i="74"/>
  <c r="HK39" i="74" s="1"/>
  <c r="HL39" i="74" s="1"/>
  <c r="HI38" i="74"/>
  <c r="HH38" i="74"/>
  <c r="GQ60" i="74"/>
  <c r="GR60" i="74" s="1"/>
  <c r="GV60" i="74" s="1"/>
  <c r="GU60" i="74"/>
  <c r="GS60" i="74"/>
  <c r="GW60" i="74" s="1"/>
  <c r="GU59" i="74"/>
  <c r="GQ59" i="74"/>
  <c r="GS59" i="74" s="1"/>
  <c r="GW59" i="74" s="1"/>
  <c r="GR59" i="74"/>
  <c r="GV59" i="74" s="1"/>
  <c r="GU58" i="74"/>
  <c r="GQ58" i="74"/>
  <c r="GR58" i="74" s="1"/>
  <c r="GV58" i="74" s="1"/>
  <c r="HH46" i="74"/>
  <c r="HI46" i="74"/>
  <c r="HH43" i="74"/>
  <c r="HI43" i="74"/>
  <c r="HI37" i="74"/>
  <c r="HH37" i="74"/>
  <c r="HI44" i="74"/>
  <c r="HH44" i="74"/>
  <c r="HI42" i="74"/>
  <c r="HK42" i="74" s="1"/>
  <c r="HL42" i="74" s="1"/>
  <c r="HH42" i="74"/>
  <c r="HI41" i="74"/>
  <c r="HH41" i="74"/>
  <c r="GU57" i="74"/>
  <c r="GQ57" i="74"/>
  <c r="GR57" i="74" s="1"/>
  <c r="GV57" i="74" s="1"/>
  <c r="HH40" i="74"/>
  <c r="HI40" i="74"/>
  <c r="HJ40" i="74" s="1"/>
  <c r="HH45" i="74"/>
  <c r="HI45" i="74"/>
  <c r="HH16" i="74"/>
  <c r="HI16" i="74"/>
  <c r="HH10" i="74"/>
  <c r="HI10" i="74"/>
  <c r="HI15" i="74"/>
  <c r="HH15" i="74"/>
  <c r="HI9" i="74"/>
  <c r="HH9" i="74"/>
  <c r="HH7" i="74"/>
  <c r="HI7" i="74"/>
  <c r="GY60" i="74"/>
  <c r="HA60" i="74" s="1"/>
  <c r="GY119" i="74"/>
  <c r="GQ30" i="74"/>
  <c r="GU30" i="74"/>
  <c r="GY58" i="74"/>
  <c r="GY117" i="74"/>
  <c r="GQ28" i="74"/>
  <c r="GS28" i="74" s="1"/>
  <c r="GW28" i="74" s="1"/>
  <c r="GU28" i="74"/>
  <c r="GY59" i="74"/>
  <c r="HA59" i="74" s="1"/>
  <c r="GU29" i="74"/>
  <c r="GQ29" i="74"/>
  <c r="GY118" i="74"/>
  <c r="HH13" i="74"/>
  <c r="HI13" i="74"/>
  <c r="HH12" i="74"/>
  <c r="HI12" i="74"/>
  <c r="HH14" i="74"/>
  <c r="HI14" i="74"/>
  <c r="HH8" i="74"/>
  <c r="HI8" i="74"/>
  <c r="GY57" i="74"/>
  <c r="GY116" i="74"/>
  <c r="GU27" i="74"/>
  <c r="GQ27" i="74"/>
  <c r="GS27" i="74" s="1"/>
  <c r="GW27" i="74" s="1"/>
  <c r="HI11" i="74"/>
  <c r="HH11" i="74"/>
  <c r="HK38" i="68"/>
  <c r="HL38" i="68" s="1"/>
  <c r="HM38" i="68" s="1"/>
  <c r="GW110" i="68"/>
  <c r="GR110" i="68"/>
  <c r="GO110" i="68"/>
  <c r="GY110" i="68"/>
  <c r="GZ110" i="68" s="1"/>
  <c r="HJ37" i="68"/>
  <c r="HK42" i="68"/>
  <c r="HL42" i="68" s="1"/>
  <c r="HM42" i="68" s="1"/>
  <c r="HK11" i="68"/>
  <c r="HL11" i="68" s="1"/>
  <c r="HN11" i="68" s="1"/>
  <c r="HK13" i="68"/>
  <c r="HL13" i="68" s="1"/>
  <c r="HK39" i="68"/>
  <c r="HL39" i="68" s="1"/>
  <c r="HM39" i="68" s="1"/>
  <c r="HK10" i="68"/>
  <c r="HL10" i="68" s="1"/>
  <c r="HM10" i="68" s="1"/>
  <c r="HN105" i="74"/>
  <c r="HN104" i="74"/>
  <c r="HJ13" i="68"/>
  <c r="HS10" i="68"/>
  <c r="HT10" i="68" s="1"/>
  <c r="HR10" i="68"/>
  <c r="HJ43" i="68"/>
  <c r="HN43" i="68" s="1"/>
  <c r="GZ58" i="68"/>
  <c r="HB58" i="68" s="1"/>
  <c r="HS14" i="68"/>
  <c r="HT14" i="68" s="1"/>
  <c r="HR14" i="68"/>
  <c r="HS45" i="68"/>
  <c r="HT45" i="68" s="1"/>
  <c r="HR45" i="68"/>
  <c r="HS12" i="68"/>
  <c r="HT12" i="68" s="1"/>
  <c r="HR12" i="68"/>
  <c r="HM16" i="68"/>
  <c r="HS16" i="68"/>
  <c r="HT16" i="68" s="1"/>
  <c r="HR16" i="68"/>
  <c r="GS60" i="68"/>
  <c r="GW60" i="68" s="1"/>
  <c r="HM40" i="68"/>
  <c r="HM9" i="68"/>
  <c r="HS8" i="68"/>
  <c r="HT8" i="68" s="1"/>
  <c r="HR8" i="68"/>
  <c r="HM12" i="68"/>
  <c r="GR28" i="68"/>
  <c r="GV28" i="68" s="1"/>
  <c r="GS28" i="68"/>
  <c r="GW28" i="68" s="1"/>
  <c r="HM43" i="68"/>
  <c r="HJ40" i="68"/>
  <c r="HN40" i="68" s="1"/>
  <c r="HS40" i="68"/>
  <c r="HT40" i="68" s="1"/>
  <c r="HR40" i="68"/>
  <c r="HK7" i="68"/>
  <c r="HL7" i="68" s="1"/>
  <c r="HS7" i="68"/>
  <c r="HT7" i="68" s="1"/>
  <c r="HK21" i="68"/>
  <c r="HR7" i="68"/>
  <c r="HS13" i="68"/>
  <c r="HT13" i="68" s="1"/>
  <c r="HR13" i="68"/>
  <c r="GR29" i="68"/>
  <c r="GV29" i="68" s="1"/>
  <c r="GZ59" i="68"/>
  <c r="HC59" i="68" s="1"/>
  <c r="HA59" i="68"/>
  <c r="HS43" i="68"/>
  <c r="HT43" i="68" s="1"/>
  <c r="HR43" i="68"/>
  <c r="HM37" i="68"/>
  <c r="HN37" i="68"/>
  <c r="HJ9" i="68"/>
  <c r="HN9" i="68" s="1"/>
  <c r="HK8" i="68"/>
  <c r="HL8" i="68" s="1"/>
  <c r="GZ57" i="68"/>
  <c r="HB57" i="68" s="1"/>
  <c r="GR27" i="68"/>
  <c r="GV27" i="68" s="1"/>
  <c r="HK45" i="68"/>
  <c r="HL45" i="68" s="1"/>
  <c r="HS42" i="68"/>
  <c r="HT42" i="68" s="1"/>
  <c r="HR42" i="68"/>
  <c r="HJ44" i="68"/>
  <c r="HS44" i="68"/>
  <c r="HT44" i="68" s="1"/>
  <c r="HR44" i="68"/>
  <c r="HR15" i="68"/>
  <c r="HS15" i="68"/>
  <c r="HT15" i="68" s="1"/>
  <c r="HK44" i="68"/>
  <c r="HL44" i="68" s="1"/>
  <c r="HK15" i="68"/>
  <c r="HL15" i="68" s="1"/>
  <c r="GZ60" i="68"/>
  <c r="HC60" i="68" s="1"/>
  <c r="HA58" i="68"/>
  <c r="HJ38" i="68"/>
  <c r="HS46" i="68"/>
  <c r="HT46" i="68" s="1"/>
  <c r="HR46" i="68"/>
  <c r="HJ16" i="68"/>
  <c r="HA60" i="68"/>
  <c r="HS38" i="68"/>
  <c r="HT38" i="68" s="1"/>
  <c r="HR38" i="68"/>
  <c r="HK46" i="68"/>
  <c r="HL46" i="68" s="1"/>
  <c r="HS11" i="68"/>
  <c r="HT11" i="68" s="1"/>
  <c r="HR11" i="68"/>
  <c r="HR39" i="68"/>
  <c r="HS39" i="68"/>
  <c r="HT39" i="68" s="1"/>
  <c r="HJ10" i="68"/>
  <c r="GS29" i="68"/>
  <c r="GW29" i="68" s="1"/>
  <c r="HS41" i="68"/>
  <c r="HT41" i="68" s="1"/>
  <c r="HR41" i="68"/>
  <c r="HS37" i="68"/>
  <c r="HT37" i="68" s="1"/>
  <c r="HK51" i="68"/>
  <c r="HR37" i="68"/>
  <c r="GR58" i="68"/>
  <c r="GV58" i="68" s="1"/>
  <c r="HS9" i="68"/>
  <c r="HT9" i="68" s="1"/>
  <c r="HR9" i="68"/>
  <c r="HJ14" i="68"/>
  <c r="HA57" i="68"/>
  <c r="GS27" i="68"/>
  <c r="GW27" i="68" s="1"/>
  <c r="HJ45" i="68"/>
  <c r="HJ42" i="68"/>
  <c r="HJ12" i="68"/>
  <c r="HN12" i="68" s="1"/>
  <c r="HM99" i="74"/>
  <c r="HN99" i="74"/>
  <c r="HM100" i="74"/>
  <c r="HN100" i="74"/>
  <c r="HR106" i="74"/>
  <c r="HM101" i="74"/>
  <c r="HN101" i="74"/>
  <c r="HN96" i="74"/>
  <c r="HM96" i="74"/>
  <c r="HL106" i="74"/>
  <c r="HN103" i="74"/>
  <c r="HM97" i="74"/>
  <c r="HN97" i="74"/>
  <c r="HN98" i="74"/>
  <c r="HN38" i="68" l="1"/>
  <c r="HM41" i="68"/>
  <c r="HN39" i="68"/>
  <c r="HC57" i="68"/>
  <c r="HM11" i="68"/>
  <c r="HN13" i="68"/>
  <c r="HM13" i="68"/>
  <c r="HB59" i="68"/>
  <c r="HK7" i="74"/>
  <c r="HL7" i="74" s="1"/>
  <c r="HM7" i="74" s="1"/>
  <c r="HK16" i="74"/>
  <c r="HL16" i="74" s="1"/>
  <c r="HM16" i="74" s="1"/>
  <c r="GS58" i="74"/>
  <c r="GW58" i="74" s="1"/>
  <c r="HJ46" i="74"/>
  <c r="HK38" i="74"/>
  <c r="HL38" i="74" s="1"/>
  <c r="HJ43" i="74"/>
  <c r="GS57" i="74"/>
  <c r="GW57" i="74" s="1"/>
  <c r="HJ42" i="74"/>
  <c r="HJ39" i="74"/>
  <c r="HN39" i="74" s="1"/>
  <c r="HS45" i="74"/>
  <c r="HT45" i="74" s="1"/>
  <c r="HR45" i="74"/>
  <c r="HJ41" i="74"/>
  <c r="HS41" i="74"/>
  <c r="HT41" i="74" s="1"/>
  <c r="HR41" i="74"/>
  <c r="HK51" i="74"/>
  <c r="HS37" i="74"/>
  <c r="HT37" i="74" s="1"/>
  <c r="HR37" i="74"/>
  <c r="HK37" i="74"/>
  <c r="HL37" i="74" s="1"/>
  <c r="HK40" i="74"/>
  <c r="HL40" i="74" s="1"/>
  <c r="HK41" i="74"/>
  <c r="HL41" i="74" s="1"/>
  <c r="HR40" i="74"/>
  <c r="HS40" i="74"/>
  <c r="HT40" i="74" s="1"/>
  <c r="HR42" i="74"/>
  <c r="HS42" i="74"/>
  <c r="HT42" i="74" s="1"/>
  <c r="HK43" i="74"/>
  <c r="HL43" i="74" s="1"/>
  <c r="HJ38" i="74"/>
  <c r="HR38" i="74"/>
  <c r="HS38" i="74"/>
  <c r="HT38" i="74" s="1"/>
  <c r="HS43" i="74"/>
  <c r="HT43" i="74" s="1"/>
  <c r="HR43" i="74"/>
  <c r="HM38" i="74"/>
  <c r="HN42" i="74"/>
  <c r="HM42" i="74"/>
  <c r="HJ44" i="74"/>
  <c r="HS44" i="74"/>
  <c r="HT44" i="74" s="1"/>
  <c r="HR44" i="74"/>
  <c r="HJ45" i="74"/>
  <c r="HK44" i="74"/>
  <c r="HL44" i="74" s="1"/>
  <c r="HK46" i="74"/>
  <c r="HL46" i="74" s="1"/>
  <c r="HM39" i="74"/>
  <c r="HK45" i="74"/>
  <c r="HL45" i="74" s="1"/>
  <c r="HJ37" i="74"/>
  <c r="HS46" i="74"/>
  <c r="HT46" i="74" s="1"/>
  <c r="HR46" i="74"/>
  <c r="HR39" i="74"/>
  <c r="HS39" i="74"/>
  <c r="HT39" i="74" s="1"/>
  <c r="HJ13" i="74"/>
  <c r="HK13" i="74"/>
  <c r="HL13" i="74" s="1"/>
  <c r="HK10" i="74"/>
  <c r="HL10" i="74" s="1"/>
  <c r="HM10" i="74" s="1"/>
  <c r="HJ15" i="74"/>
  <c r="HK8" i="74"/>
  <c r="HL8" i="74" s="1"/>
  <c r="HM8" i="74" s="1"/>
  <c r="HK14" i="74"/>
  <c r="HL14" i="74" s="1"/>
  <c r="HM14" i="74" s="1"/>
  <c r="HK12" i="74"/>
  <c r="HL12" i="74" s="1"/>
  <c r="HM12" i="74" s="1"/>
  <c r="HK9" i="74"/>
  <c r="HL9" i="74" s="1"/>
  <c r="HM9" i="74" s="1"/>
  <c r="HK15" i="74"/>
  <c r="HL15" i="74" s="1"/>
  <c r="HA57" i="74"/>
  <c r="GR29" i="74"/>
  <c r="GV29" i="74" s="1"/>
  <c r="GS29" i="74"/>
  <c r="GW29" i="74" s="1"/>
  <c r="GZ59" i="74"/>
  <c r="GZ118" i="74"/>
  <c r="HB118" i="74" s="1"/>
  <c r="HA58" i="74"/>
  <c r="HJ9" i="74"/>
  <c r="HR9" i="74"/>
  <c r="HS9" i="74"/>
  <c r="HT9" i="74" s="1"/>
  <c r="HA116" i="74"/>
  <c r="HS12" i="74"/>
  <c r="HT12" i="74" s="1"/>
  <c r="HR12" i="74"/>
  <c r="HJ12" i="74"/>
  <c r="HS15" i="74"/>
  <c r="HT15" i="74" s="1"/>
  <c r="HR15" i="74"/>
  <c r="GR30" i="74"/>
  <c r="GV30" i="74" s="1"/>
  <c r="GZ119" i="74"/>
  <c r="HB119" i="74" s="1"/>
  <c r="GZ60" i="74"/>
  <c r="GS30" i="74"/>
  <c r="GW30" i="74" s="1"/>
  <c r="HA119" i="74"/>
  <c r="HJ11" i="74"/>
  <c r="HS11" i="74"/>
  <c r="HT11" i="74" s="1"/>
  <c r="HR11" i="74"/>
  <c r="HK11" i="74"/>
  <c r="HL11" i="74" s="1"/>
  <c r="HS8" i="74"/>
  <c r="HT8" i="74" s="1"/>
  <c r="HJ8" i="74"/>
  <c r="HR8" i="74"/>
  <c r="HR13" i="74"/>
  <c r="HS13" i="74"/>
  <c r="HT13" i="74" s="1"/>
  <c r="GZ58" i="74"/>
  <c r="HB58" i="74" s="1"/>
  <c r="GZ117" i="74"/>
  <c r="HC117" i="74" s="1"/>
  <c r="GR28" i="74"/>
  <c r="GV28" i="74" s="1"/>
  <c r="HR10" i="74"/>
  <c r="HS10" i="74"/>
  <c r="HT10" i="74" s="1"/>
  <c r="HJ10" i="74"/>
  <c r="HN10" i="74" s="1"/>
  <c r="HA117" i="74"/>
  <c r="GZ57" i="74"/>
  <c r="HB57" i="74" s="1"/>
  <c r="GZ116" i="74"/>
  <c r="HB116" i="74" s="1"/>
  <c r="GR27" i="74"/>
  <c r="GV27" i="74" s="1"/>
  <c r="HS14" i="74"/>
  <c r="HT14" i="74" s="1"/>
  <c r="HR14" i="74"/>
  <c r="HJ14" i="74"/>
  <c r="HA118" i="74"/>
  <c r="HR7" i="74"/>
  <c r="HS7" i="74"/>
  <c r="HT7" i="74" s="1"/>
  <c r="HK21" i="74"/>
  <c r="HJ7" i="74"/>
  <c r="HN7" i="74" s="1"/>
  <c r="HS16" i="74"/>
  <c r="HT16" i="74" s="1"/>
  <c r="HR16" i="74"/>
  <c r="HJ16" i="74"/>
  <c r="HN16" i="74" s="1"/>
  <c r="HC58" i="68"/>
  <c r="GS110" i="68"/>
  <c r="HG104" i="68"/>
  <c r="HG99" i="68"/>
  <c r="HG98" i="68"/>
  <c r="HG101" i="68"/>
  <c r="GP117" i="68"/>
  <c r="HG105" i="68"/>
  <c r="HG102" i="68"/>
  <c r="GP118" i="68"/>
  <c r="GP119" i="68"/>
  <c r="HG100" i="68"/>
  <c r="HG96" i="68"/>
  <c r="GP116" i="68"/>
  <c r="HG97" i="68"/>
  <c r="HG103" i="68"/>
  <c r="HB60" i="68"/>
  <c r="HM8" i="68"/>
  <c r="HN8" i="68"/>
  <c r="HM7" i="68"/>
  <c r="HL17" i="68"/>
  <c r="HN7" i="68"/>
  <c r="HN42" i="68"/>
  <c r="HM15" i="68"/>
  <c r="HN15" i="68"/>
  <c r="HM44" i="68"/>
  <c r="HN44" i="68"/>
  <c r="HL47" i="68"/>
  <c r="HR17" i="68"/>
  <c r="HN14" i="68"/>
  <c r="HN10" i="68"/>
  <c r="HM46" i="68"/>
  <c r="HN46" i="68"/>
  <c r="HN16" i="68"/>
  <c r="HR47" i="68"/>
  <c r="HN45" i="68"/>
  <c r="HM45" i="68"/>
  <c r="HM106" i="74"/>
  <c r="HF107" i="74" s="1"/>
  <c r="HN106" i="74"/>
  <c r="HJ107" i="74" s="1"/>
  <c r="HM110" i="74"/>
  <c r="HL110" i="74"/>
  <c r="HM47" i="68" l="1"/>
  <c r="HF48" i="68" s="1"/>
  <c r="HN38" i="74"/>
  <c r="HN13" i="74"/>
  <c r="HM13" i="74"/>
  <c r="HB117" i="74"/>
  <c r="HM43" i="74"/>
  <c r="HN43" i="74"/>
  <c r="HR47" i="74"/>
  <c r="HM46" i="74"/>
  <c r="HN46" i="74"/>
  <c r="HN44" i="74"/>
  <c r="HM44" i="74"/>
  <c r="HM41" i="74"/>
  <c r="HN41" i="74"/>
  <c r="HM40" i="74"/>
  <c r="HN40" i="74"/>
  <c r="HM45" i="74"/>
  <c r="HN45" i="74"/>
  <c r="HM37" i="74"/>
  <c r="HN37" i="74"/>
  <c r="HL47" i="74"/>
  <c r="HC118" i="74"/>
  <c r="HN8" i="74"/>
  <c r="HN12" i="74"/>
  <c r="HN14" i="74"/>
  <c r="HN9" i="74"/>
  <c r="HC119" i="74"/>
  <c r="HC58" i="74"/>
  <c r="HN15" i="74"/>
  <c r="HM15" i="74"/>
  <c r="HR17" i="74"/>
  <c r="HM11" i="74"/>
  <c r="HN11" i="74"/>
  <c r="HL17" i="74"/>
  <c r="HC116" i="74"/>
  <c r="HC57" i="74"/>
  <c r="HB59" i="74"/>
  <c r="HC59" i="74"/>
  <c r="HC60" i="74"/>
  <c r="HB60" i="74"/>
  <c r="HH105" i="68"/>
  <c r="HI105" i="68"/>
  <c r="HK105" i="68" s="1"/>
  <c r="HL105" i="68" s="1"/>
  <c r="HJ105" i="68"/>
  <c r="HI97" i="68"/>
  <c r="HK97" i="68" s="1"/>
  <c r="HL97" i="68" s="1"/>
  <c r="HH97" i="68"/>
  <c r="HJ97" i="68" s="1"/>
  <c r="GU117" i="68"/>
  <c r="GQ117" i="68"/>
  <c r="GY117" i="68"/>
  <c r="HH103" i="68"/>
  <c r="HJ103" i="68" s="1"/>
  <c r="HI103" i="68"/>
  <c r="HK103" i="68" s="1"/>
  <c r="HL103" i="68" s="1"/>
  <c r="GY116" i="68"/>
  <c r="GQ116" i="68"/>
  <c r="GU116" i="68"/>
  <c r="HH101" i="68"/>
  <c r="HI101" i="68"/>
  <c r="HK101" i="68" s="1"/>
  <c r="HL101" i="68" s="1"/>
  <c r="HJ101" i="68"/>
  <c r="HI96" i="68"/>
  <c r="HH96" i="68"/>
  <c r="HJ96" i="68" s="1"/>
  <c r="HH98" i="68"/>
  <c r="HI98" i="68"/>
  <c r="HH100" i="68"/>
  <c r="HI100" i="68"/>
  <c r="HK100" i="68" s="1"/>
  <c r="HL100" i="68" s="1"/>
  <c r="HJ100" i="68"/>
  <c r="HH99" i="68"/>
  <c r="HJ99" i="68" s="1"/>
  <c r="HN99" i="68" s="1"/>
  <c r="HI99" i="68"/>
  <c r="HK99" i="68" s="1"/>
  <c r="HL99" i="68" s="1"/>
  <c r="HM99" i="68" s="1"/>
  <c r="GY119" i="68"/>
  <c r="GU119" i="68"/>
  <c r="GQ119" i="68"/>
  <c r="GS119" i="68"/>
  <c r="GW119" i="68" s="1"/>
  <c r="HH104" i="68"/>
  <c r="HJ104" i="68" s="1"/>
  <c r="HI104" i="68"/>
  <c r="HK104" i="68" s="1"/>
  <c r="HL104" i="68" s="1"/>
  <c r="HN47" i="68"/>
  <c r="HJ48" i="68" s="1"/>
  <c r="HP41" i="68" s="1"/>
  <c r="GU118" i="68"/>
  <c r="GQ118" i="68"/>
  <c r="GY118" i="68"/>
  <c r="GS118" i="68"/>
  <c r="GW118" i="68" s="1"/>
  <c r="HH102" i="68"/>
  <c r="HJ102" i="68" s="1"/>
  <c r="HN102" i="68" s="1"/>
  <c r="HI102" i="68"/>
  <c r="HK102" i="68" s="1"/>
  <c r="HL102" i="68" s="1"/>
  <c r="HM102" i="68" s="1"/>
  <c r="HN17" i="68"/>
  <c r="HJ18" i="68" s="1"/>
  <c r="HM21" i="68"/>
  <c r="HL21" i="68"/>
  <c r="HM51" i="68"/>
  <c r="HL51" i="68"/>
  <c r="HM17" i="68"/>
  <c r="HF18" i="68" s="1"/>
  <c r="HW106" i="74"/>
  <c r="HQ103" i="74"/>
  <c r="HP102" i="74"/>
  <c r="HQ102" i="74"/>
  <c r="HP103" i="74"/>
  <c r="HQ100" i="74"/>
  <c r="HQ104" i="74"/>
  <c r="HP101" i="74"/>
  <c r="HP96" i="74"/>
  <c r="HQ105" i="74"/>
  <c r="HQ98" i="74"/>
  <c r="HQ96" i="74"/>
  <c r="HP97" i="74"/>
  <c r="HP105" i="74"/>
  <c r="HP99" i="74"/>
  <c r="HP100" i="74"/>
  <c r="HQ101" i="74"/>
  <c r="HQ97" i="74"/>
  <c r="HP104" i="74"/>
  <c r="HP98" i="74"/>
  <c r="HQ99" i="74"/>
  <c r="HO104" i="74"/>
  <c r="HO105" i="74"/>
  <c r="HO98" i="74"/>
  <c r="HO103" i="74"/>
  <c r="HO102" i="74"/>
  <c r="HO99" i="74"/>
  <c r="HO100" i="74"/>
  <c r="HO101" i="74"/>
  <c r="HO97" i="74"/>
  <c r="HO96" i="74"/>
  <c r="HP40" i="68" l="1"/>
  <c r="HW47" i="68"/>
  <c r="HP42" i="68"/>
  <c r="HP45" i="68"/>
  <c r="HP38" i="68"/>
  <c r="HP39" i="68"/>
  <c r="HP43" i="68"/>
  <c r="HP46" i="68"/>
  <c r="HP44" i="68"/>
  <c r="HP37" i="68"/>
  <c r="HO42" i="68"/>
  <c r="HO41" i="68"/>
  <c r="HO37" i="68"/>
  <c r="HQ39" i="68"/>
  <c r="HO40" i="68"/>
  <c r="HO38" i="68"/>
  <c r="HO46" i="68"/>
  <c r="HO39" i="68"/>
  <c r="HQ37" i="68"/>
  <c r="HQ46" i="68"/>
  <c r="HQ38" i="68"/>
  <c r="HO45" i="68"/>
  <c r="HQ43" i="68"/>
  <c r="HQ42" i="68"/>
  <c r="HQ45" i="68"/>
  <c r="HO43" i="68"/>
  <c r="HQ44" i="68"/>
  <c r="HQ41" i="68"/>
  <c r="HN47" i="74"/>
  <c r="HM47" i="74"/>
  <c r="HF48" i="74" s="1"/>
  <c r="HL51" i="74"/>
  <c r="HM51" i="74"/>
  <c r="HJ48" i="74"/>
  <c r="HM17" i="74"/>
  <c r="HF18" i="74" s="1"/>
  <c r="HN17" i="74"/>
  <c r="HJ18" i="74" s="1"/>
  <c r="HP10" i="74" s="1"/>
  <c r="HM21" i="74"/>
  <c r="HL21" i="74"/>
  <c r="HJ98" i="68"/>
  <c r="HR98" i="68"/>
  <c r="HS98" i="68"/>
  <c r="HT98" i="68" s="1"/>
  <c r="GS117" i="68"/>
  <c r="GW117" i="68" s="1"/>
  <c r="GZ117" i="68"/>
  <c r="HC117" i="68" s="1"/>
  <c r="GS116" i="68"/>
  <c r="GW116" i="68" s="1"/>
  <c r="GZ116" i="68"/>
  <c r="HB116" i="68" s="1"/>
  <c r="HN104" i="68"/>
  <c r="HM104" i="68"/>
  <c r="HS96" i="68"/>
  <c r="HT96" i="68" s="1"/>
  <c r="HK110" i="68"/>
  <c r="HR96" i="68"/>
  <c r="HA116" i="68"/>
  <c r="HR102" i="68"/>
  <c r="HS102" i="68"/>
  <c r="HT102" i="68" s="1"/>
  <c r="HS104" i="68"/>
  <c r="HT104" i="68" s="1"/>
  <c r="HR104" i="68"/>
  <c r="HR99" i="68"/>
  <c r="HS99" i="68"/>
  <c r="HT99" i="68" s="1"/>
  <c r="HK96" i="68"/>
  <c r="HL96" i="68" s="1"/>
  <c r="HR97" i="68"/>
  <c r="HS97" i="68"/>
  <c r="HT97" i="68" s="1"/>
  <c r="HN103" i="68"/>
  <c r="HM103" i="68"/>
  <c r="HN97" i="68"/>
  <c r="HM97" i="68"/>
  <c r="HA118" i="68"/>
  <c r="GR119" i="68"/>
  <c r="GV119" i="68" s="1"/>
  <c r="GZ119" i="68"/>
  <c r="HC119" i="68" s="1"/>
  <c r="HN100" i="68"/>
  <c r="HM100" i="68"/>
  <c r="HM101" i="68"/>
  <c r="HN101" i="68"/>
  <c r="HS103" i="68"/>
  <c r="HT103" i="68" s="1"/>
  <c r="HR103" i="68"/>
  <c r="GR118" i="68"/>
  <c r="GV118" i="68" s="1"/>
  <c r="GZ118" i="68"/>
  <c r="HC118" i="68" s="1"/>
  <c r="HR100" i="68"/>
  <c r="HS100" i="68"/>
  <c r="HT100" i="68" s="1"/>
  <c r="HS101" i="68"/>
  <c r="HT101" i="68" s="1"/>
  <c r="HR101" i="68"/>
  <c r="GR117" i="68"/>
  <c r="GV117" i="68" s="1"/>
  <c r="HM105" i="68"/>
  <c r="HN105" i="68"/>
  <c r="HO44" i="68"/>
  <c r="HQ40" i="68"/>
  <c r="HA119" i="68"/>
  <c r="HK98" i="68"/>
  <c r="HL98" i="68" s="1"/>
  <c r="GR116" i="68"/>
  <c r="GV116" i="68" s="1"/>
  <c r="HA117" i="68"/>
  <c r="HS105" i="68"/>
  <c r="HT105" i="68" s="1"/>
  <c r="HR105" i="68"/>
  <c r="HO10" i="68"/>
  <c r="HO9" i="68"/>
  <c r="HO14" i="68"/>
  <c r="HO11" i="68"/>
  <c r="HQ9" i="68"/>
  <c r="HO12" i="68"/>
  <c r="HQ16" i="68"/>
  <c r="HQ13" i="68"/>
  <c r="HQ12" i="68"/>
  <c r="HO16" i="68"/>
  <c r="HO13" i="68"/>
  <c r="HQ10" i="68"/>
  <c r="HQ14" i="68"/>
  <c r="HQ11" i="68"/>
  <c r="HO7" i="68"/>
  <c r="HO15" i="68"/>
  <c r="HQ7" i="68"/>
  <c r="HO8" i="68"/>
  <c r="HQ15" i="68"/>
  <c r="HQ8" i="68"/>
  <c r="HP13" i="68"/>
  <c r="HP11" i="68"/>
  <c r="HP8" i="68"/>
  <c r="HP16" i="68"/>
  <c r="HP15" i="68"/>
  <c r="HP9" i="68"/>
  <c r="HP14" i="68"/>
  <c r="HP7" i="68"/>
  <c r="HP10" i="68"/>
  <c r="HP12" i="68"/>
  <c r="HO106" i="74"/>
  <c r="HG110" i="74" s="1"/>
  <c r="HP106" i="74"/>
  <c r="HQ106" i="74"/>
  <c r="HP47" i="68" l="1"/>
  <c r="HO47" i="68"/>
  <c r="HG51" i="68" s="1"/>
  <c r="HH51" i="68" s="1"/>
  <c r="HQ47" i="68"/>
  <c r="HB117" i="68"/>
  <c r="HC116" i="68"/>
  <c r="HB119" i="68"/>
  <c r="HP7" i="74"/>
  <c r="HP13" i="74"/>
  <c r="HP14" i="74"/>
  <c r="HP16" i="74"/>
  <c r="HW47" i="74"/>
  <c r="HP41" i="74"/>
  <c r="HP40" i="74"/>
  <c r="HP39" i="74"/>
  <c r="HP38" i="74"/>
  <c r="HP44" i="74"/>
  <c r="HP43" i="74"/>
  <c r="HP42" i="74"/>
  <c r="HP37" i="74"/>
  <c r="HP45" i="74"/>
  <c r="HP46" i="74"/>
  <c r="HQ39" i="74"/>
  <c r="HO38" i="74"/>
  <c r="HO37" i="74"/>
  <c r="HQ42" i="74"/>
  <c r="HQ45" i="74"/>
  <c r="HO44" i="74"/>
  <c r="HO42" i="74"/>
  <c r="HQ37" i="74"/>
  <c r="HO41" i="74"/>
  <c r="HO39" i="74"/>
  <c r="HQ40" i="74"/>
  <c r="HQ38" i="74"/>
  <c r="HO45" i="74"/>
  <c r="HQ41" i="74"/>
  <c r="HQ46" i="74"/>
  <c r="HO40" i="74"/>
  <c r="HO46" i="74"/>
  <c r="HQ44" i="74"/>
  <c r="HO43" i="74"/>
  <c r="HQ43" i="74"/>
  <c r="HP8" i="74"/>
  <c r="HP15" i="74"/>
  <c r="HP12" i="74"/>
  <c r="HP11" i="74"/>
  <c r="HP9" i="74"/>
  <c r="HQ12" i="74"/>
  <c r="HQ10" i="74"/>
  <c r="HO7" i="74"/>
  <c r="HO15" i="74"/>
  <c r="HO9" i="74"/>
  <c r="HO8" i="74"/>
  <c r="HO14" i="74"/>
  <c r="HQ7" i="74"/>
  <c r="HO12" i="74"/>
  <c r="HO13" i="74"/>
  <c r="HO11" i="74"/>
  <c r="HO16" i="74"/>
  <c r="HO10" i="74"/>
  <c r="HQ16" i="74"/>
  <c r="HQ13" i="74"/>
  <c r="HQ15" i="74"/>
  <c r="HQ14" i="74"/>
  <c r="HQ9" i="74"/>
  <c r="HQ11" i="74"/>
  <c r="HQ8" i="74"/>
  <c r="HR106" i="68"/>
  <c r="HM98" i="68"/>
  <c r="HN98" i="68"/>
  <c r="HB118" i="68"/>
  <c r="HM96" i="68"/>
  <c r="HM106" i="68" s="1"/>
  <c r="HF107" i="68" s="1"/>
  <c r="HN96" i="68"/>
  <c r="HL106" i="68"/>
  <c r="HE110" i="74"/>
  <c r="HE51" i="68"/>
  <c r="HO17" i="68"/>
  <c r="HG21" i="68" s="1"/>
  <c r="HQ17" i="68"/>
  <c r="HE21" i="68" s="1"/>
  <c r="HP17" i="68"/>
  <c r="HH110" i="74"/>
  <c r="HN110" i="74"/>
  <c r="HI110" i="74"/>
  <c r="HF110" i="74"/>
  <c r="HN51" i="68" l="1"/>
  <c r="HP17" i="74"/>
  <c r="HO47" i="74"/>
  <c r="HG51" i="74" s="1"/>
  <c r="HQ47" i="74"/>
  <c r="HP47" i="74"/>
  <c r="HQ17" i="74"/>
  <c r="HO17" i="74"/>
  <c r="HG21" i="74" s="1"/>
  <c r="HO98" i="68"/>
  <c r="HO102" i="68"/>
  <c r="HO101" i="68"/>
  <c r="HO96" i="68"/>
  <c r="HO103" i="68"/>
  <c r="HO104" i="68"/>
  <c r="HO97" i="68"/>
  <c r="HO100" i="68"/>
  <c r="HO99" i="68"/>
  <c r="HO105" i="68"/>
  <c r="HM110" i="68"/>
  <c r="HL110" i="68"/>
  <c r="HN106" i="68"/>
  <c r="HJ107" i="68" s="1"/>
  <c r="HI21" i="68"/>
  <c r="HP51" i="68"/>
  <c r="HQ51" i="68" s="1"/>
  <c r="HF21" i="68"/>
  <c r="HH21" i="68"/>
  <c r="HN21" i="68"/>
  <c r="HI51" i="68"/>
  <c r="HF51" i="68"/>
  <c r="HX96" i="74"/>
  <c r="HX97" i="74"/>
  <c r="HX99" i="74"/>
  <c r="HX101" i="74"/>
  <c r="HX98" i="74"/>
  <c r="HX100" i="74"/>
  <c r="HX102" i="74"/>
  <c r="HX104" i="74"/>
  <c r="HX103" i="74"/>
  <c r="HJ110" i="74"/>
  <c r="HX105" i="74"/>
  <c r="HG118" i="74"/>
  <c r="HG117" i="74"/>
  <c r="HG119" i="74"/>
  <c r="HG116" i="74"/>
  <c r="HE51" i="74" l="1"/>
  <c r="HI51" i="74" s="1"/>
  <c r="HF51" i="74"/>
  <c r="HN51" i="74"/>
  <c r="HH51" i="74"/>
  <c r="HH21" i="74"/>
  <c r="HE21" i="74"/>
  <c r="HN21" i="74" s="1"/>
  <c r="HQ104" i="68"/>
  <c r="HP105" i="68"/>
  <c r="HP97" i="68"/>
  <c r="HQ102" i="68"/>
  <c r="HQ99" i="68"/>
  <c r="HP100" i="68"/>
  <c r="HP99" i="68"/>
  <c r="HQ97" i="68"/>
  <c r="HP103" i="68"/>
  <c r="HQ105" i="68"/>
  <c r="HQ100" i="68"/>
  <c r="HQ101" i="68"/>
  <c r="HP104" i="68"/>
  <c r="HQ103" i="68"/>
  <c r="HP101" i="68"/>
  <c r="HP102" i="68"/>
  <c r="HW106" i="68"/>
  <c r="HQ96" i="68"/>
  <c r="HP96" i="68"/>
  <c r="HP98" i="68"/>
  <c r="HQ98" i="68"/>
  <c r="HO106" i="68"/>
  <c r="HG110" i="68" s="1"/>
  <c r="HH110" i="68" s="1"/>
  <c r="HX38" i="68"/>
  <c r="HX46" i="68"/>
  <c r="HX42" i="68"/>
  <c r="HX37" i="68"/>
  <c r="HX39" i="68"/>
  <c r="HX41" i="68"/>
  <c r="HX40" i="68"/>
  <c r="HX45" i="68"/>
  <c r="HX43" i="68"/>
  <c r="HX44" i="68"/>
  <c r="HG57" i="68"/>
  <c r="HG59" i="68"/>
  <c r="HG58" i="68"/>
  <c r="HJ51" i="68"/>
  <c r="HG60" i="68"/>
  <c r="HX15" i="68"/>
  <c r="HX12" i="68"/>
  <c r="HX7" i="68"/>
  <c r="HX16" i="68"/>
  <c r="HX11" i="68"/>
  <c r="HX8" i="68"/>
  <c r="HX9" i="68"/>
  <c r="HX13" i="68"/>
  <c r="HX14" i="68"/>
  <c r="HX10" i="68"/>
  <c r="HG30" i="68"/>
  <c r="HJ21" i="68"/>
  <c r="HG29" i="68"/>
  <c r="HG28" i="68"/>
  <c r="HG27" i="68"/>
  <c r="HL118" i="74"/>
  <c r="HH118" i="74"/>
  <c r="HY104" i="74"/>
  <c r="HZ104" i="74"/>
  <c r="HZ101" i="74"/>
  <c r="HY101" i="74"/>
  <c r="HL116" i="74"/>
  <c r="HH116" i="74"/>
  <c r="HZ105" i="74"/>
  <c r="HY105" i="74"/>
  <c r="HY102" i="74"/>
  <c r="HZ102" i="74"/>
  <c r="HY99" i="74"/>
  <c r="HZ99" i="74"/>
  <c r="HL119" i="74"/>
  <c r="HH119" i="74"/>
  <c r="HY100" i="74"/>
  <c r="HZ100" i="74"/>
  <c r="HZ97" i="74"/>
  <c r="HY97" i="74"/>
  <c r="HL117" i="74"/>
  <c r="HH117" i="74"/>
  <c r="HZ103" i="74"/>
  <c r="HY103" i="74"/>
  <c r="HY98" i="74"/>
  <c r="HZ98" i="74"/>
  <c r="HY96" i="74"/>
  <c r="HZ96" i="74"/>
  <c r="HX37" i="74" l="1"/>
  <c r="HJ51" i="74"/>
  <c r="HX39" i="74"/>
  <c r="HG59" i="74"/>
  <c r="HX44" i="74"/>
  <c r="HX42" i="74"/>
  <c r="HX40" i="74"/>
  <c r="HX45" i="74"/>
  <c r="HG57" i="74"/>
  <c r="HG60" i="74"/>
  <c r="HX43" i="74"/>
  <c r="HG58" i="74"/>
  <c r="HX46" i="74"/>
  <c r="HX41" i="74"/>
  <c r="HX38" i="74"/>
  <c r="HI21" i="74"/>
  <c r="HP51" i="74"/>
  <c r="HQ51" i="74" s="1"/>
  <c r="HP110" i="74"/>
  <c r="HQ110" i="74" s="1"/>
  <c r="HF21" i="74"/>
  <c r="HP106" i="68"/>
  <c r="HQ106" i="68"/>
  <c r="HE110" i="68" s="1"/>
  <c r="IA104" i="74"/>
  <c r="IB101" i="74"/>
  <c r="IC101" i="74" s="1"/>
  <c r="IA97" i="74"/>
  <c r="HJ119" i="74"/>
  <c r="HN119" i="74" s="1"/>
  <c r="IA102" i="74"/>
  <c r="IB105" i="74"/>
  <c r="IC105" i="74" s="1"/>
  <c r="HI116" i="74"/>
  <c r="HM116" i="74" s="1"/>
  <c r="IB100" i="74"/>
  <c r="IC100" i="74" s="1"/>
  <c r="ID100" i="74" s="1"/>
  <c r="IB96" i="74"/>
  <c r="IC96" i="74" s="1"/>
  <c r="IA103" i="74"/>
  <c r="HP57" i="68"/>
  <c r="HL27" i="68"/>
  <c r="HH27" i="68"/>
  <c r="HJ27" i="68" s="1"/>
  <c r="HN27" i="68" s="1"/>
  <c r="HL30" i="68"/>
  <c r="HP60" i="68"/>
  <c r="HH30" i="68"/>
  <c r="HI30" i="68" s="1"/>
  <c r="HM30" i="68" s="1"/>
  <c r="HY9" i="68"/>
  <c r="HZ9" i="68"/>
  <c r="HZ7" i="68"/>
  <c r="HY7" i="68"/>
  <c r="HL58" i="68"/>
  <c r="HH58" i="68"/>
  <c r="HJ58" i="68" s="1"/>
  <c r="HN58" i="68" s="1"/>
  <c r="HY43" i="68"/>
  <c r="HZ43" i="68"/>
  <c r="HY39" i="68"/>
  <c r="IA39" i="68" s="1"/>
  <c r="HZ39" i="68"/>
  <c r="HY38" i="68"/>
  <c r="HZ38" i="68"/>
  <c r="HL28" i="68"/>
  <c r="HP58" i="68"/>
  <c r="HH28" i="68"/>
  <c r="HJ28" i="68" s="1"/>
  <c r="HN28" i="68" s="1"/>
  <c r="HY10" i="68"/>
  <c r="HZ10" i="68"/>
  <c r="HY8" i="68"/>
  <c r="HZ8" i="68"/>
  <c r="HZ12" i="68"/>
  <c r="HY12" i="68"/>
  <c r="HP59" i="68"/>
  <c r="HL59" i="68"/>
  <c r="HH59" i="68"/>
  <c r="HJ59" i="68" s="1"/>
  <c r="HN59" i="68" s="1"/>
  <c r="HZ45" i="68"/>
  <c r="IB45" i="68" s="1"/>
  <c r="IC45" i="68" s="1"/>
  <c r="HY45" i="68"/>
  <c r="HY37" i="68"/>
  <c r="HZ37" i="68"/>
  <c r="HL29" i="68"/>
  <c r="HH29" i="68"/>
  <c r="HJ29" i="68" s="1"/>
  <c r="HN29" i="68" s="1"/>
  <c r="HY14" i="68"/>
  <c r="HZ14" i="68"/>
  <c r="HZ11" i="68"/>
  <c r="HY11" i="68"/>
  <c r="HY15" i="68"/>
  <c r="HZ15" i="68"/>
  <c r="IB15" i="68" s="1"/>
  <c r="IC15" i="68" s="1"/>
  <c r="HL60" i="68"/>
  <c r="HH60" i="68"/>
  <c r="HQ60" i="68" s="1"/>
  <c r="HL57" i="68"/>
  <c r="HH57" i="68"/>
  <c r="HI57" i="68" s="1"/>
  <c r="HM57" i="68" s="1"/>
  <c r="HZ40" i="68"/>
  <c r="HY40" i="68"/>
  <c r="HZ42" i="68"/>
  <c r="HY42" i="68"/>
  <c r="HY13" i="68"/>
  <c r="HZ13" i="68"/>
  <c r="HY16" i="68"/>
  <c r="HZ16" i="68"/>
  <c r="HY44" i="68"/>
  <c r="HZ44" i="68"/>
  <c r="HZ41" i="68"/>
  <c r="HY41" i="68"/>
  <c r="IA41" i="68" s="1"/>
  <c r="HY46" i="68"/>
  <c r="HZ46" i="68"/>
  <c r="IA99" i="74"/>
  <c r="IA101" i="74"/>
  <c r="IE101" i="74" s="1"/>
  <c r="HI117" i="74"/>
  <c r="HM117" i="74" s="1"/>
  <c r="IB98" i="74"/>
  <c r="IC98" i="74" s="1"/>
  <c r="IA105" i="74"/>
  <c r="HI118" i="74"/>
  <c r="HM118" i="74" s="1"/>
  <c r="IJ96" i="74"/>
  <c r="IK96" i="74" s="1"/>
  <c r="II96" i="74"/>
  <c r="IB110" i="74"/>
  <c r="II97" i="74"/>
  <c r="IJ97" i="74"/>
  <c r="IK97" i="74" s="1"/>
  <c r="II100" i="74"/>
  <c r="IJ100" i="74"/>
  <c r="IK100" i="74" s="1"/>
  <c r="IB97" i="74"/>
  <c r="IC97" i="74" s="1"/>
  <c r="HI119" i="74"/>
  <c r="HM119" i="74" s="1"/>
  <c r="IJ105" i="74"/>
  <c r="IK105" i="74" s="1"/>
  <c r="II105" i="74"/>
  <c r="ID96" i="74"/>
  <c r="ID98" i="74"/>
  <c r="II98" i="74"/>
  <c r="IJ98" i="74"/>
  <c r="IK98" i="74" s="1"/>
  <c r="IA96" i="74"/>
  <c r="II103" i="74"/>
  <c r="IJ103" i="74"/>
  <c r="IK103" i="74" s="1"/>
  <c r="IA98" i="74"/>
  <c r="IE98" i="74" s="1"/>
  <c r="IB103" i="74"/>
  <c r="IC103" i="74" s="1"/>
  <c r="HJ117" i="74"/>
  <c r="HN117" i="74" s="1"/>
  <c r="IA100" i="74"/>
  <c r="IB99" i="74"/>
  <c r="IC99" i="74" s="1"/>
  <c r="IB102" i="74"/>
  <c r="IC102" i="74" s="1"/>
  <c r="ID105" i="74"/>
  <c r="IE105" i="74"/>
  <c r="HJ116" i="74"/>
  <c r="HN116" i="74" s="1"/>
  <c r="II101" i="74"/>
  <c r="IJ101" i="74"/>
  <c r="IK101" i="74" s="1"/>
  <c r="IB104" i="74"/>
  <c r="IC104" i="74" s="1"/>
  <c r="II99" i="74"/>
  <c r="IJ99" i="74"/>
  <c r="IK99" i="74" s="1"/>
  <c r="IJ102" i="74"/>
  <c r="IK102" i="74" s="1"/>
  <c r="II102" i="74"/>
  <c r="ID101" i="74"/>
  <c r="IJ104" i="74"/>
  <c r="IK104" i="74" s="1"/>
  <c r="II104" i="74"/>
  <c r="HJ118" i="74"/>
  <c r="HN118" i="74" s="1"/>
  <c r="IA44" i="68" l="1"/>
  <c r="IA40" i="68"/>
  <c r="IA38" i="68"/>
  <c r="HI60" i="68"/>
  <c r="HM60" i="68" s="1"/>
  <c r="IB37" i="68"/>
  <c r="IC37" i="68" s="1"/>
  <c r="IA14" i="68"/>
  <c r="IA13" i="68"/>
  <c r="IB12" i="68"/>
  <c r="IC12" i="68" s="1"/>
  <c r="IB11" i="68"/>
  <c r="IC11" i="68" s="1"/>
  <c r="IA8" i="68"/>
  <c r="HY45" i="74"/>
  <c r="HZ45" i="74"/>
  <c r="HZ38" i="74"/>
  <c r="HY38" i="74"/>
  <c r="HZ40" i="74"/>
  <c r="HY40" i="74"/>
  <c r="HZ41" i="74"/>
  <c r="HY41" i="74"/>
  <c r="HY42" i="74"/>
  <c r="HZ42" i="74"/>
  <c r="HY46" i="74"/>
  <c r="HZ46" i="74"/>
  <c r="HY44" i="74"/>
  <c r="HZ44" i="74"/>
  <c r="HH58" i="74"/>
  <c r="HJ58" i="74" s="1"/>
  <c r="HN58" i="74" s="1"/>
  <c r="HL58" i="74"/>
  <c r="HH59" i="74"/>
  <c r="HJ59" i="74" s="1"/>
  <c r="HN59" i="74" s="1"/>
  <c r="HL59" i="74"/>
  <c r="HY43" i="74"/>
  <c r="HZ43" i="74"/>
  <c r="HY39" i="74"/>
  <c r="HZ39" i="74"/>
  <c r="HL60" i="74"/>
  <c r="HH60" i="74"/>
  <c r="HL57" i="74"/>
  <c r="HH57" i="74"/>
  <c r="HY37" i="74"/>
  <c r="HZ37" i="74"/>
  <c r="HX13" i="74"/>
  <c r="HG30" i="74"/>
  <c r="HX11" i="74"/>
  <c r="HX8" i="74"/>
  <c r="HX7" i="74"/>
  <c r="HG28" i="74"/>
  <c r="HX15" i="74"/>
  <c r="HJ21" i="74"/>
  <c r="HG27" i="74"/>
  <c r="HG29" i="74"/>
  <c r="HX10" i="74"/>
  <c r="HX9" i="74"/>
  <c r="HX12" i="74"/>
  <c r="HX16" i="74"/>
  <c r="HX14" i="74"/>
  <c r="IB10" i="68"/>
  <c r="IC10" i="68" s="1"/>
  <c r="HI58" i="68"/>
  <c r="HM58" i="68" s="1"/>
  <c r="HJ30" i="68"/>
  <c r="HN30" i="68" s="1"/>
  <c r="HI110" i="68"/>
  <c r="HF110" i="68"/>
  <c r="HP110" i="68"/>
  <c r="HQ110" i="68" s="1"/>
  <c r="IB44" i="68"/>
  <c r="IC44" i="68" s="1"/>
  <c r="ID44" i="68" s="1"/>
  <c r="IB13" i="68"/>
  <c r="IC13" i="68" s="1"/>
  <c r="ID13" i="68" s="1"/>
  <c r="IB39" i="68"/>
  <c r="IC39" i="68" s="1"/>
  <c r="IE39" i="68" s="1"/>
  <c r="IA46" i="68"/>
  <c r="IB42" i="68"/>
  <c r="IC42" i="68" s="1"/>
  <c r="ID42" i="68" s="1"/>
  <c r="HJ60" i="68"/>
  <c r="HN60" i="68" s="1"/>
  <c r="IB14" i="68"/>
  <c r="IC14" i="68" s="1"/>
  <c r="ID14" i="68" s="1"/>
  <c r="IB43" i="68"/>
  <c r="IC43" i="68" s="1"/>
  <c r="ID43" i="68" s="1"/>
  <c r="IB8" i="68"/>
  <c r="IC8" i="68" s="1"/>
  <c r="ID8" i="68" s="1"/>
  <c r="HN110" i="68"/>
  <c r="IB16" i="68"/>
  <c r="IC16" i="68" s="1"/>
  <c r="ID16" i="68" s="1"/>
  <c r="HJ57" i="68"/>
  <c r="HN57" i="68" s="1"/>
  <c r="IJ41" i="68"/>
  <c r="IK41" i="68" s="1"/>
  <c r="II41" i="68"/>
  <c r="IJ44" i="68"/>
  <c r="IK44" i="68" s="1"/>
  <c r="II44" i="68"/>
  <c r="IJ13" i="68"/>
  <c r="IK13" i="68" s="1"/>
  <c r="II13" i="68"/>
  <c r="IJ40" i="68"/>
  <c r="IK40" i="68" s="1"/>
  <c r="II40" i="68"/>
  <c r="IA15" i="68"/>
  <c r="IE15" i="68" s="1"/>
  <c r="IJ15" i="68"/>
  <c r="IK15" i="68" s="1"/>
  <c r="II15" i="68"/>
  <c r="IA45" i="68"/>
  <c r="IE45" i="68" s="1"/>
  <c r="HI59" i="68"/>
  <c r="HM59" i="68" s="1"/>
  <c r="IA12" i="68"/>
  <c r="IE12" i="68" s="1"/>
  <c r="IJ10" i="68"/>
  <c r="IK10" i="68" s="1"/>
  <c r="II10" i="68"/>
  <c r="HR58" i="68"/>
  <c r="II43" i="68"/>
  <c r="IJ43" i="68"/>
  <c r="IK43" i="68" s="1"/>
  <c r="IB21" i="68"/>
  <c r="IJ7" i="68"/>
  <c r="IK7" i="68" s="1"/>
  <c r="II7" i="68"/>
  <c r="IJ9" i="68"/>
  <c r="IK9" i="68" s="1"/>
  <c r="II9" i="68"/>
  <c r="HR60" i="68"/>
  <c r="HT60" i="68"/>
  <c r="HS60" i="68"/>
  <c r="IJ46" i="68"/>
  <c r="IK46" i="68" s="1"/>
  <c r="II46" i="68"/>
  <c r="ID15" i="68"/>
  <c r="HQ59" i="68"/>
  <c r="HS59" i="68" s="1"/>
  <c r="IB51" i="68"/>
  <c r="IJ37" i="68"/>
  <c r="IK37" i="68" s="1"/>
  <c r="II37" i="68"/>
  <c r="ID10" i="68"/>
  <c r="HI29" i="68"/>
  <c r="HM29" i="68" s="1"/>
  <c r="IB46" i="68"/>
  <c r="IC46" i="68" s="1"/>
  <c r="IB41" i="68"/>
  <c r="IC41" i="68" s="1"/>
  <c r="IA16" i="68"/>
  <c r="IJ16" i="68"/>
  <c r="IK16" i="68" s="1"/>
  <c r="II16" i="68"/>
  <c r="IA42" i="68"/>
  <c r="IE42" i="68" s="1"/>
  <c r="IJ42" i="68"/>
  <c r="IK42" i="68" s="1"/>
  <c r="II42" i="68"/>
  <c r="IB40" i="68"/>
  <c r="IC40" i="68" s="1"/>
  <c r="IA11" i="68"/>
  <c r="IE11" i="68" s="1"/>
  <c r="IJ11" i="68"/>
  <c r="IK11" i="68" s="1"/>
  <c r="II11" i="68"/>
  <c r="IJ14" i="68"/>
  <c r="IK14" i="68" s="1"/>
  <c r="II14" i="68"/>
  <c r="IA37" i="68"/>
  <c r="IE37" i="68" s="1"/>
  <c r="IJ45" i="68"/>
  <c r="IK45" i="68" s="1"/>
  <c r="II45" i="68"/>
  <c r="IJ12" i="68"/>
  <c r="IK12" i="68" s="1"/>
  <c r="II12" i="68"/>
  <c r="IJ8" i="68"/>
  <c r="IK8" i="68" s="1"/>
  <c r="II8" i="68"/>
  <c r="HQ58" i="68"/>
  <c r="HS58" i="68" s="1"/>
  <c r="HI28" i="68"/>
  <c r="HM28" i="68" s="1"/>
  <c r="IB38" i="68"/>
  <c r="IC38" i="68" s="1"/>
  <c r="IJ39" i="68"/>
  <c r="IK39" i="68" s="1"/>
  <c r="II39" i="68"/>
  <c r="IB7" i="68"/>
  <c r="IC7" i="68" s="1"/>
  <c r="HI27" i="68"/>
  <c r="HM27" i="68" s="1"/>
  <c r="HQ57" i="68"/>
  <c r="HS57" i="68" s="1"/>
  <c r="ID11" i="68"/>
  <c r="ID37" i="68"/>
  <c r="ID45" i="68"/>
  <c r="HR59" i="68"/>
  <c r="ID12" i="68"/>
  <c r="IA10" i="68"/>
  <c r="IE10" i="68" s="1"/>
  <c r="IJ38" i="68"/>
  <c r="IK38" i="68" s="1"/>
  <c r="II38" i="68"/>
  <c r="IA43" i="68"/>
  <c r="IE43" i="68" s="1"/>
  <c r="IA9" i="68"/>
  <c r="IA7" i="68"/>
  <c r="IB9" i="68"/>
  <c r="IC9" i="68" s="1"/>
  <c r="HR57" i="68"/>
  <c r="IC106" i="74"/>
  <c r="IE103" i="74"/>
  <c r="ID103" i="74"/>
  <c r="ID97" i="74"/>
  <c r="IE97" i="74"/>
  <c r="IE102" i="74"/>
  <c r="ID102" i="74"/>
  <c r="IE96" i="74"/>
  <c r="ID104" i="74"/>
  <c r="IE104" i="74"/>
  <c r="IE99" i="74"/>
  <c r="ID99" i="74"/>
  <c r="IE100" i="74"/>
  <c r="II106" i="74"/>
  <c r="IE44" i="68" l="1"/>
  <c r="ID39" i="68"/>
  <c r="HT59" i="68"/>
  <c r="IC47" i="68"/>
  <c r="HT57" i="68"/>
  <c r="IE8" i="68"/>
  <c r="IE14" i="68"/>
  <c r="IE13" i="68"/>
  <c r="IB42" i="74"/>
  <c r="IC42" i="74" s="1"/>
  <c r="IB43" i="74"/>
  <c r="IC43" i="74" s="1"/>
  <c r="ID43" i="74" s="1"/>
  <c r="IB45" i="74"/>
  <c r="IC45" i="74" s="1"/>
  <c r="ID45" i="74" s="1"/>
  <c r="IB39" i="74"/>
  <c r="IC39" i="74" s="1"/>
  <c r="ID39" i="74" s="1"/>
  <c r="IB44" i="74"/>
  <c r="IC44" i="74" s="1"/>
  <c r="ID44" i="74" s="1"/>
  <c r="IB46" i="74"/>
  <c r="IC46" i="74" s="1"/>
  <c r="ID46" i="74" s="1"/>
  <c r="HI58" i="74"/>
  <c r="HM58" i="74" s="1"/>
  <c r="HI59" i="74"/>
  <c r="HM59" i="74" s="1"/>
  <c r="IJ39" i="74"/>
  <c r="IK39" i="74" s="1"/>
  <c r="II39" i="74"/>
  <c r="IA39" i="74"/>
  <c r="IA40" i="74"/>
  <c r="II40" i="74"/>
  <c r="IJ40" i="74"/>
  <c r="IK40" i="74" s="1"/>
  <c r="IB37" i="74"/>
  <c r="IC37" i="74" s="1"/>
  <c r="IA43" i="74"/>
  <c r="IJ44" i="74"/>
  <c r="IK44" i="74" s="1"/>
  <c r="II44" i="74"/>
  <c r="IA44" i="74"/>
  <c r="IB40" i="74"/>
  <c r="IC40" i="74" s="1"/>
  <c r="IA37" i="74"/>
  <c r="II37" i="74"/>
  <c r="IJ37" i="74"/>
  <c r="IK37" i="74" s="1"/>
  <c r="IB51" i="74"/>
  <c r="II38" i="74"/>
  <c r="IA38" i="74"/>
  <c r="IJ38" i="74"/>
  <c r="IK38" i="74" s="1"/>
  <c r="HI57" i="74"/>
  <c r="HM57" i="74" s="1"/>
  <c r="HJ57" i="74"/>
  <c r="HN57" i="74" s="1"/>
  <c r="IJ43" i="74"/>
  <c r="IK43" i="74" s="1"/>
  <c r="II43" i="74"/>
  <c r="IA46" i="74"/>
  <c r="II46" i="74"/>
  <c r="IJ46" i="74"/>
  <c r="IK46" i="74" s="1"/>
  <c r="IB38" i="74"/>
  <c r="IC38" i="74" s="1"/>
  <c r="ID42" i="74"/>
  <c r="IA42" i="74"/>
  <c r="IE42" i="74" s="1"/>
  <c r="IJ42" i="74"/>
  <c r="IK42" i="74" s="1"/>
  <c r="II42" i="74"/>
  <c r="IA45" i="74"/>
  <c r="II45" i="74"/>
  <c r="IJ45" i="74"/>
  <c r="IK45" i="74" s="1"/>
  <c r="HI60" i="74"/>
  <c r="HM60" i="74" s="1"/>
  <c r="HJ60" i="74"/>
  <c r="HN60" i="74" s="1"/>
  <c r="II41" i="74"/>
  <c r="IA41" i="74"/>
  <c r="IJ41" i="74"/>
  <c r="IK41" i="74" s="1"/>
  <c r="IB41" i="74"/>
  <c r="IC41" i="74" s="1"/>
  <c r="HY14" i="74"/>
  <c r="HZ14" i="74"/>
  <c r="HY15" i="74"/>
  <c r="HZ15" i="74"/>
  <c r="HH28" i="74"/>
  <c r="HJ28" i="74" s="1"/>
  <c r="HN28" i="74" s="1"/>
  <c r="HL28" i="74"/>
  <c r="HP117" i="74"/>
  <c r="HP58" i="74"/>
  <c r="HZ12" i="74"/>
  <c r="HY12" i="74"/>
  <c r="HZ7" i="74"/>
  <c r="HY7" i="74"/>
  <c r="HY9" i="74"/>
  <c r="HZ9" i="74"/>
  <c r="HY8" i="74"/>
  <c r="HZ8" i="74"/>
  <c r="HY10" i="74"/>
  <c r="HZ10" i="74"/>
  <c r="HY11" i="74"/>
  <c r="HZ11" i="74"/>
  <c r="HZ16" i="74"/>
  <c r="HY16" i="74"/>
  <c r="HL29" i="74"/>
  <c r="HH29" i="74"/>
  <c r="HI29" i="74" s="1"/>
  <c r="HM29" i="74" s="1"/>
  <c r="HP118" i="74"/>
  <c r="HP59" i="74"/>
  <c r="HH30" i="74"/>
  <c r="HJ30" i="74" s="1"/>
  <c r="HN30" i="74" s="1"/>
  <c r="HL30" i="74"/>
  <c r="HP119" i="74"/>
  <c r="HP60" i="74"/>
  <c r="HH27" i="74"/>
  <c r="HJ27" i="74" s="1"/>
  <c r="HN27" i="74" s="1"/>
  <c r="HL27" i="74"/>
  <c r="HP116" i="74"/>
  <c r="HP57" i="74"/>
  <c r="HY13" i="74"/>
  <c r="HZ13" i="74"/>
  <c r="IE9" i="68"/>
  <c r="HX102" i="68"/>
  <c r="HX104" i="68"/>
  <c r="HX101" i="68"/>
  <c r="HG117" i="68"/>
  <c r="HX98" i="68"/>
  <c r="HX99" i="68"/>
  <c r="HX103" i="68"/>
  <c r="HX100" i="68"/>
  <c r="HX97" i="68"/>
  <c r="HJ110" i="68"/>
  <c r="HG116" i="68"/>
  <c r="HX105" i="68"/>
  <c r="HG118" i="68"/>
  <c r="HX96" i="68"/>
  <c r="HG119" i="68"/>
  <c r="ID106" i="74"/>
  <c r="HW107" i="74" s="1"/>
  <c r="IF97" i="74" s="1"/>
  <c r="ID40" i="68"/>
  <c r="IE40" i="68"/>
  <c r="ID9" i="68"/>
  <c r="IC17" i="68"/>
  <c r="ID7" i="68"/>
  <c r="IE7" i="68"/>
  <c r="HT58" i="68"/>
  <c r="IE16" i="68"/>
  <c r="ID41" i="68"/>
  <c r="IE41" i="68"/>
  <c r="II47" i="68"/>
  <c r="II17" i="68"/>
  <c r="ID38" i="68"/>
  <c r="IE38" i="68"/>
  <c r="IE46" i="68"/>
  <c r="ID46" i="68"/>
  <c r="IE106" i="74"/>
  <c r="IA107" i="74" s="1"/>
  <c r="IF101" i="74"/>
  <c r="ID110" i="74"/>
  <c r="IC110" i="74"/>
  <c r="IE43" i="74" l="1"/>
  <c r="IB14" i="74"/>
  <c r="IC14" i="74" s="1"/>
  <c r="IE45" i="74"/>
  <c r="IE39" i="74"/>
  <c r="IE44" i="74"/>
  <c r="IE46" i="74"/>
  <c r="ID37" i="74"/>
  <c r="IC47" i="74"/>
  <c r="IE37" i="74"/>
  <c r="II47" i="74"/>
  <c r="ID38" i="74"/>
  <c r="IE38" i="74"/>
  <c r="ID40" i="74"/>
  <c r="IE40" i="74"/>
  <c r="ID41" i="74"/>
  <c r="IE41" i="74"/>
  <c r="IA9" i="74"/>
  <c r="IA12" i="74"/>
  <c r="IB13" i="74"/>
  <c r="IC13" i="74" s="1"/>
  <c r="IA11" i="74"/>
  <c r="IA16" i="74"/>
  <c r="IB12" i="74"/>
  <c r="IC12" i="74" s="1"/>
  <c r="ID12" i="74" s="1"/>
  <c r="IB8" i="74"/>
  <c r="IC8" i="74" s="1"/>
  <c r="ID8" i="74" s="1"/>
  <c r="IB15" i="74"/>
  <c r="IC15" i="74" s="1"/>
  <c r="ID15" i="74" s="1"/>
  <c r="IB16" i="74"/>
  <c r="IC16" i="74" s="1"/>
  <c r="ID16" i="74" s="1"/>
  <c r="IB11" i="74"/>
  <c r="IC11" i="74" s="1"/>
  <c r="ID11" i="74" s="1"/>
  <c r="IJ10" i="74"/>
  <c r="IK10" i="74" s="1"/>
  <c r="II10" i="74"/>
  <c r="IB21" i="74"/>
  <c r="II7" i="74"/>
  <c r="IJ7" i="74"/>
  <c r="IK7" i="74" s="1"/>
  <c r="HI28" i="74"/>
  <c r="HM28" i="74" s="1"/>
  <c r="HQ117" i="74"/>
  <c r="HT117" i="74" s="1"/>
  <c r="HQ58" i="74"/>
  <c r="HS58" i="74" s="1"/>
  <c r="HI30" i="74"/>
  <c r="HM30" i="74" s="1"/>
  <c r="HQ119" i="74"/>
  <c r="HS119" i="74" s="1"/>
  <c r="HQ60" i="74"/>
  <c r="HT60" i="74" s="1"/>
  <c r="IJ16" i="74"/>
  <c r="IK16" i="74" s="1"/>
  <c r="II16" i="74"/>
  <c r="IA8" i="74"/>
  <c r="IB7" i="74"/>
  <c r="IC7" i="74" s="1"/>
  <c r="IA13" i="74"/>
  <c r="HI27" i="74"/>
  <c r="HM27" i="74" s="1"/>
  <c r="HQ116" i="74"/>
  <c r="HT116" i="74" s="1"/>
  <c r="HQ57" i="74"/>
  <c r="HS57" i="74" s="1"/>
  <c r="HR118" i="74"/>
  <c r="II8" i="74"/>
  <c r="IJ8" i="74"/>
  <c r="IK8" i="74" s="1"/>
  <c r="II12" i="74"/>
  <c r="IJ12" i="74"/>
  <c r="IK12" i="74" s="1"/>
  <c r="IA15" i="74"/>
  <c r="HR59" i="74"/>
  <c r="II13" i="74"/>
  <c r="IJ13" i="74"/>
  <c r="IK13" i="74" s="1"/>
  <c r="HR60" i="74"/>
  <c r="II11" i="74"/>
  <c r="IJ11" i="74"/>
  <c r="IK11" i="74" s="1"/>
  <c r="IB9" i="74"/>
  <c r="IC9" i="74" s="1"/>
  <c r="HR58" i="74"/>
  <c r="II15" i="74"/>
  <c r="IJ15" i="74"/>
  <c r="IK15" i="74" s="1"/>
  <c r="HR57" i="74"/>
  <c r="HR119" i="74"/>
  <c r="HJ29" i="74"/>
  <c r="HN29" i="74" s="1"/>
  <c r="HQ118" i="74"/>
  <c r="HT118" i="74" s="1"/>
  <c r="HQ59" i="74"/>
  <c r="HS59" i="74" s="1"/>
  <c r="IA10" i="74"/>
  <c r="IJ9" i="74"/>
  <c r="IK9" i="74" s="1"/>
  <c r="II9" i="74"/>
  <c r="HR117" i="74"/>
  <c r="ID14" i="74"/>
  <c r="ID13" i="74"/>
  <c r="HR116" i="74"/>
  <c r="IB10" i="74"/>
  <c r="IC10" i="74" s="1"/>
  <c r="IA7" i="74"/>
  <c r="IA14" i="74"/>
  <c r="IE14" i="74" s="1"/>
  <c r="II14" i="74"/>
  <c r="IJ14" i="74"/>
  <c r="IK14" i="74" s="1"/>
  <c r="HZ104" i="68"/>
  <c r="HY104" i="68"/>
  <c r="IA104" i="68" s="1"/>
  <c r="HZ97" i="68"/>
  <c r="HY97" i="68"/>
  <c r="HZ102" i="68"/>
  <c r="HY102" i="68"/>
  <c r="IA102" i="68" s="1"/>
  <c r="HY100" i="68"/>
  <c r="IA100" i="68" s="1"/>
  <c r="HZ100" i="68"/>
  <c r="IB100" i="68" s="1"/>
  <c r="IC100" i="68" s="1"/>
  <c r="IF96" i="74"/>
  <c r="IF99" i="74"/>
  <c r="HP119" i="68"/>
  <c r="HL119" i="68"/>
  <c r="HH119" i="68"/>
  <c r="HQ119" i="68" s="1"/>
  <c r="HZ103" i="68"/>
  <c r="HY103" i="68"/>
  <c r="IA103" i="68"/>
  <c r="IF100" i="74"/>
  <c r="IE47" i="68"/>
  <c r="IA48" i="68" s="1"/>
  <c r="IN47" i="68" s="1"/>
  <c r="IF98" i="74"/>
  <c r="IE17" i="68"/>
  <c r="IA18" i="68" s="1"/>
  <c r="IG12" i="68" s="1"/>
  <c r="HZ96" i="68"/>
  <c r="IB96" i="68" s="1"/>
  <c r="IC96" i="68" s="1"/>
  <c r="HY96" i="68"/>
  <c r="IA96" i="68"/>
  <c r="IE96" i="68" s="1"/>
  <c r="HZ99" i="68"/>
  <c r="IB99" i="68" s="1"/>
  <c r="IC99" i="68" s="1"/>
  <c r="HY99" i="68"/>
  <c r="HH118" i="68"/>
  <c r="HP118" i="68"/>
  <c r="HL118" i="68"/>
  <c r="HZ98" i="68"/>
  <c r="HY98" i="68"/>
  <c r="IA98" i="68"/>
  <c r="IF105" i="74"/>
  <c r="IF103" i="74"/>
  <c r="HY105" i="68"/>
  <c r="HZ105" i="68"/>
  <c r="HP117" i="68"/>
  <c r="HH117" i="68"/>
  <c r="HL117" i="68"/>
  <c r="HJ117" i="68"/>
  <c r="HN117" i="68" s="1"/>
  <c r="IF104" i="74"/>
  <c r="ID17" i="68"/>
  <c r="HW18" i="68" s="1"/>
  <c r="IF10" i="68" s="1"/>
  <c r="IF102" i="74"/>
  <c r="HL116" i="68"/>
  <c r="HP116" i="68"/>
  <c r="HH116" i="68"/>
  <c r="HJ116" i="68"/>
  <c r="HN116" i="68" s="1"/>
  <c r="HY101" i="68"/>
  <c r="IA101" i="68" s="1"/>
  <c r="HZ101" i="68"/>
  <c r="IG15" i="68"/>
  <c r="IG13" i="68"/>
  <c r="ID47" i="68"/>
  <c r="HW48" i="68" s="1"/>
  <c r="IC21" i="68"/>
  <c r="ID21" i="68"/>
  <c r="IC51" i="68"/>
  <c r="ID51" i="68"/>
  <c r="IF106" i="74"/>
  <c r="HX110" i="74" s="1"/>
  <c r="HY110" i="74" s="1"/>
  <c r="IN106" i="74"/>
  <c r="IH105" i="74"/>
  <c r="IH101" i="74"/>
  <c r="IG96" i="74"/>
  <c r="IG105" i="74"/>
  <c r="IG101" i="74"/>
  <c r="IG98" i="74"/>
  <c r="IH103" i="74"/>
  <c r="IH97" i="74"/>
  <c r="IG102" i="74"/>
  <c r="IH100" i="74"/>
  <c r="IH98" i="74"/>
  <c r="IG100" i="74"/>
  <c r="IH99" i="74"/>
  <c r="IG103" i="74"/>
  <c r="IG104" i="74"/>
  <c r="IH96" i="74"/>
  <c r="IG97" i="74"/>
  <c r="IH102" i="74"/>
  <c r="IH104" i="74"/>
  <c r="IG99" i="74"/>
  <c r="IG41" i="68" l="1"/>
  <c r="IG37" i="68"/>
  <c r="IG46" i="68"/>
  <c r="IG45" i="68"/>
  <c r="IG43" i="68"/>
  <c r="IG42" i="68"/>
  <c r="IG44" i="68"/>
  <c r="IG40" i="68"/>
  <c r="IG39" i="68"/>
  <c r="IG38" i="68"/>
  <c r="IG16" i="68"/>
  <c r="IF9" i="68"/>
  <c r="IF8" i="68"/>
  <c r="IF7" i="68"/>
  <c r="IF11" i="68"/>
  <c r="IH10" i="68"/>
  <c r="IG7" i="68"/>
  <c r="IH8" i="68"/>
  <c r="IG9" i="68"/>
  <c r="IH15" i="68"/>
  <c r="IG10" i="68"/>
  <c r="IH9" i="68"/>
  <c r="IF14" i="68"/>
  <c r="IG14" i="68"/>
  <c r="IF15" i="68"/>
  <c r="IH16" i="68"/>
  <c r="IG8" i="68"/>
  <c r="IH12" i="68"/>
  <c r="IG11" i="68"/>
  <c r="IH7" i="68"/>
  <c r="IH13" i="68"/>
  <c r="IF13" i="68"/>
  <c r="IF12" i="68"/>
  <c r="IF16" i="68"/>
  <c r="IH14" i="68"/>
  <c r="IH11" i="68"/>
  <c r="IE13" i="74"/>
  <c r="IC51" i="74"/>
  <c r="ID51" i="74"/>
  <c r="IE47" i="74"/>
  <c r="IA48" i="74" s="1"/>
  <c r="ID47" i="74"/>
  <c r="HW48" i="74" s="1"/>
  <c r="HS60" i="74"/>
  <c r="HT58" i="74"/>
  <c r="HT119" i="74"/>
  <c r="IE8" i="74"/>
  <c r="HS117" i="74"/>
  <c r="IE15" i="74"/>
  <c r="HS116" i="74"/>
  <c r="HT59" i="74"/>
  <c r="IE16" i="74"/>
  <c r="IE11" i="74"/>
  <c r="IE12" i="74"/>
  <c r="HT57" i="74"/>
  <c r="HS118" i="74"/>
  <c r="ID9" i="74"/>
  <c r="IE9" i="74"/>
  <c r="II17" i="74"/>
  <c r="IE7" i="74"/>
  <c r="ID7" i="74"/>
  <c r="IC17" i="74"/>
  <c r="IE10" i="74"/>
  <c r="ID10" i="74"/>
  <c r="IJ105" i="68"/>
  <c r="IK105" i="68" s="1"/>
  <c r="II105" i="68"/>
  <c r="HR118" i="68"/>
  <c r="HT119" i="68"/>
  <c r="IB101" i="68"/>
  <c r="IC101" i="68" s="1"/>
  <c r="HI118" i="68"/>
  <c r="HM118" i="68" s="1"/>
  <c r="HQ118" i="68"/>
  <c r="HS118" i="68" s="1"/>
  <c r="II102" i="68"/>
  <c r="IJ102" i="68"/>
  <c r="IK102" i="68" s="1"/>
  <c r="IJ101" i="68"/>
  <c r="IK101" i="68" s="1"/>
  <c r="II101" i="68"/>
  <c r="IA99" i="68"/>
  <c r="II99" i="68"/>
  <c r="IJ99" i="68"/>
  <c r="IK99" i="68" s="1"/>
  <c r="HR119" i="68"/>
  <c r="HS119" i="68"/>
  <c r="IB102" i="68"/>
  <c r="IC102" i="68" s="1"/>
  <c r="IE99" i="68"/>
  <c r="ID99" i="68"/>
  <c r="IA97" i="68"/>
  <c r="II97" i="68"/>
  <c r="IJ97" i="68"/>
  <c r="IK97" i="68" s="1"/>
  <c r="HI116" i="68"/>
  <c r="HM116" i="68" s="1"/>
  <c r="HQ116" i="68"/>
  <c r="HS116" i="68" s="1"/>
  <c r="HI117" i="68"/>
  <c r="HM117" i="68" s="1"/>
  <c r="HQ117" i="68"/>
  <c r="HS117" i="68" s="1"/>
  <c r="II98" i="68"/>
  <c r="IJ98" i="68"/>
  <c r="IK98" i="68" s="1"/>
  <c r="IJ103" i="68"/>
  <c r="IK103" i="68" s="1"/>
  <c r="II103" i="68"/>
  <c r="IB97" i="68"/>
  <c r="IC97" i="68" s="1"/>
  <c r="HR116" i="68"/>
  <c r="HR117" i="68"/>
  <c r="IB98" i="68"/>
  <c r="IC98" i="68" s="1"/>
  <c r="IB110" i="68"/>
  <c r="II96" i="68"/>
  <c r="IJ96" i="68"/>
  <c r="IK96" i="68" s="1"/>
  <c r="IB103" i="68"/>
  <c r="IC103" i="68" s="1"/>
  <c r="IC106" i="68" s="1"/>
  <c r="IA105" i="68"/>
  <c r="HJ118" i="68"/>
  <c r="HN118" i="68" s="1"/>
  <c r="ID96" i="68"/>
  <c r="HJ119" i="68"/>
  <c r="HN119" i="68" s="1"/>
  <c r="ID100" i="68"/>
  <c r="IE100" i="68"/>
  <c r="IJ104" i="68"/>
  <c r="IK104" i="68" s="1"/>
  <c r="II104" i="68"/>
  <c r="IB105" i="68"/>
  <c r="IC105" i="68" s="1"/>
  <c r="HI119" i="68"/>
  <c r="HM119" i="68" s="1"/>
  <c r="IJ100" i="68"/>
  <c r="IK100" i="68" s="1"/>
  <c r="II100" i="68"/>
  <c r="IB104" i="68"/>
  <c r="IC104" i="68" s="1"/>
  <c r="IH42" i="68"/>
  <c r="IH39" i="68"/>
  <c r="IH44" i="68"/>
  <c r="IH43" i="68"/>
  <c r="IF43" i="68"/>
  <c r="IF42" i="68"/>
  <c r="IF39" i="68"/>
  <c r="IH45" i="68"/>
  <c r="IF37" i="68"/>
  <c r="IH37" i="68"/>
  <c r="IF45" i="68"/>
  <c r="IF44" i="68"/>
  <c r="IH40" i="68"/>
  <c r="IF41" i="68"/>
  <c r="IH38" i="68"/>
  <c r="IF46" i="68"/>
  <c r="IH46" i="68"/>
  <c r="IH41" i="68"/>
  <c r="IF38" i="68"/>
  <c r="IF40" i="68"/>
  <c r="IH106" i="74"/>
  <c r="HV110" i="74" s="1"/>
  <c r="IG106" i="74"/>
  <c r="IG47" i="68" l="1"/>
  <c r="IG17" i="68"/>
  <c r="IF17" i="68"/>
  <c r="HX21" i="68" s="1"/>
  <c r="HY21" i="68" s="1"/>
  <c r="IH17" i="68"/>
  <c r="HV21" i="68" s="1"/>
  <c r="HT118" i="68"/>
  <c r="IE21" i="68"/>
  <c r="IF39" i="74"/>
  <c r="IF46" i="74"/>
  <c r="IH41" i="74"/>
  <c r="IH37" i="74"/>
  <c r="IF44" i="74"/>
  <c r="IF45" i="74"/>
  <c r="IF37" i="74"/>
  <c r="IF42" i="74"/>
  <c r="IH44" i="74"/>
  <c r="IH46" i="74"/>
  <c r="IF40" i="74"/>
  <c r="IF43" i="74"/>
  <c r="IH45" i="74"/>
  <c r="IF38" i="74"/>
  <c r="IH42" i="74"/>
  <c r="IF41" i="74"/>
  <c r="IH39" i="74"/>
  <c r="IH43" i="74"/>
  <c r="IH38" i="74"/>
  <c r="IH40" i="74"/>
  <c r="IG46" i="74"/>
  <c r="IG38" i="74"/>
  <c r="IG41" i="74"/>
  <c r="IN47" i="74"/>
  <c r="IG39" i="74"/>
  <c r="IG42" i="74"/>
  <c r="IG44" i="74"/>
  <c r="IG40" i="74"/>
  <c r="IG37" i="74"/>
  <c r="IG45" i="74"/>
  <c r="IG43" i="74"/>
  <c r="IE17" i="74"/>
  <c r="IA18" i="74" s="1"/>
  <c r="IC21" i="74"/>
  <c r="ID21" i="74"/>
  <c r="ID17" i="74"/>
  <c r="HW18" i="74" s="1"/>
  <c r="ID98" i="68"/>
  <c r="IE98" i="68"/>
  <c r="IE105" i="68"/>
  <c r="ID105" i="68"/>
  <c r="IE101" i="68"/>
  <c r="ID101" i="68"/>
  <c r="HT117" i="68"/>
  <c r="HT116" i="68"/>
  <c r="IE103" i="68"/>
  <c r="ID103" i="68"/>
  <c r="ID104" i="68"/>
  <c r="ID102" i="68"/>
  <c r="IE102" i="68"/>
  <c r="II106" i="68"/>
  <c r="ID97" i="68"/>
  <c r="ID106" i="68" s="1"/>
  <c r="HW107" i="68" s="1"/>
  <c r="IE97" i="68"/>
  <c r="IE106" i="68" s="1"/>
  <c r="IA107" i="68" s="1"/>
  <c r="IE104" i="68"/>
  <c r="IH47" i="68"/>
  <c r="IF47" i="68"/>
  <c r="HX51" i="68" s="1"/>
  <c r="HZ110" i="74"/>
  <c r="HW110" i="74"/>
  <c r="IE110" i="74"/>
  <c r="HZ21" i="68" l="1"/>
  <c r="HW21" i="68"/>
  <c r="IO10" i="68" s="1"/>
  <c r="IO12" i="68"/>
  <c r="IP12" i="68" s="1"/>
  <c r="IF47" i="74"/>
  <c r="HX51" i="74" s="1"/>
  <c r="IG47" i="74"/>
  <c r="IH47" i="74"/>
  <c r="IG10" i="74"/>
  <c r="IG15" i="74"/>
  <c r="IG11" i="74"/>
  <c r="IG8" i="74"/>
  <c r="IG9" i="74"/>
  <c r="IG16" i="74"/>
  <c r="IG13" i="74"/>
  <c r="IG14" i="74"/>
  <c r="IG12" i="74"/>
  <c r="IG7" i="74"/>
  <c r="IH15" i="74"/>
  <c r="IH11" i="74"/>
  <c r="IH14" i="74"/>
  <c r="IF11" i="74"/>
  <c r="IH12" i="74"/>
  <c r="IF15" i="74"/>
  <c r="IF8" i="74"/>
  <c r="IF14" i="74"/>
  <c r="IF13" i="74"/>
  <c r="IF12" i="74"/>
  <c r="IH16" i="74"/>
  <c r="IF16" i="74"/>
  <c r="IH13" i="74"/>
  <c r="IH8" i="74"/>
  <c r="IF10" i="74"/>
  <c r="IF9" i="74"/>
  <c r="IF7" i="74"/>
  <c r="IH9" i="74"/>
  <c r="IH7" i="74"/>
  <c r="IH10" i="74"/>
  <c r="IF105" i="68"/>
  <c r="IF102" i="68"/>
  <c r="IF100" i="68"/>
  <c r="IF99" i="68"/>
  <c r="IF96" i="68"/>
  <c r="IF103" i="68"/>
  <c r="IF98" i="68"/>
  <c r="IF104" i="68"/>
  <c r="IF101" i="68"/>
  <c r="IF97" i="68"/>
  <c r="IH99" i="68"/>
  <c r="IG96" i="68"/>
  <c r="IN106" i="68"/>
  <c r="IH102" i="68"/>
  <c r="IG105" i="68"/>
  <c r="IH101" i="68"/>
  <c r="IH97" i="68"/>
  <c r="IH96" i="68"/>
  <c r="IH100" i="68"/>
  <c r="IG100" i="68"/>
  <c r="IH103" i="68"/>
  <c r="IH104" i="68"/>
  <c r="IG98" i="68"/>
  <c r="IG99" i="68"/>
  <c r="IH98" i="68"/>
  <c r="IC110" i="68"/>
  <c r="ID110" i="68"/>
  <c r="IG103" i="68"/>
  <c r="IH105" i="68"/>
  <c r="IG102" i="68"/>
  <c r="IG97" i="68"/>
  <c r="IG101" i="68"/>
  <c r="IG104" i="68"/>
  <c r="IG106" i="68" s="1"/>
  <c r="HV51" i="68"/>
  <c r="HY51" i="68"/>
  <c r="IE51" i="68"/>
  <c r="IO97" i="74"/>
  <c r="IO99" i="74"/>
  <c r="IO101" i="74"/>
  <c r="IO103" i="74"/>
  <c r="IO96" i="74"/>
  <c r="IO98" i="74"/>
  <c r="IO100" i="74"/>
  <c r="IO102" i="74"/>
  <c r="IO104" i="74"/>
  <c r="HX118" i="74"/>
  <c r="IA110" i="74"/>
  <c r="HX116" i="74"/>
  <c r="HX117" i="74"/>
  <c r="IO105" i="74"/>
  <c r="HX119" i="74"/>
  <c r="IQ10" i="68" l="1"/>
  <c r="IP10" i="68"/>
  <c r="IR10" i="68" s="1"/>
  <c r="IQ12" i="68"/>
  <c r="IR12" i="68" s="1"/>
  <c r="IO13" i="68"/>
  <c r="IO9" i="68"/>
  <c r="IO15" i="68"/>
  <c r="IO8" i="68"/>
  <c r="HX28" i="68"/>
  <c r="HX30" i="68"/>
  <c r="IO11" i="68"/>
  <c r="IO7" i="68"/>
  <c r="HX29" i="68"/>
  <c r="IO16" i="68"/>
  <c r="IA21" i="68"/>
  <c r="HX27" i="68"/>
  <c r="IO14" i="68"/>
  <c r="HV51" i="74"/>
  <c r="IE51" i="74" s="1"/>
  <c r="HY51" i="74"/>
  <c r="IG17" i="74"/>
  <c r="IH17" i="74"/>
  <c r="IF17" i="74"/>
  <c r="HX21" i="74" s="1"/>
  <c r="IF106" i="68"/>
  <c r="HX110" i="68" s="1"/>
  <c r="HY110" i="68" s="1"/>
  <c r="IH106" i="68"/>
  <c r="JA12" i="68"/>
  <c r="JB12" i="68" s="1"/>
  <c r="IZ12" i="68"/>
  <c r="HZ51" i="68"/>
  <c r="IG51" i="68"/>
  <c r="IH51" i="68" s="1"/>
  <c r="HW51" i="68"/>
  <c r="IP105" i="74"/>
  <c r="IQ105" i="74"/>
  <c r="IC118" i="74"/>
  <c r="HY118" i="74"/>
  <c r="IQ98" i="74"/>
  <c r="IS98" i="74" s="1"/>
  <c r="IT98" i="74" s="1"/>
  <c r="IP98" i="74"/>
  <c r="IP99" i="74"/>
  <c r="IQ99" i="74"/>
  <c r="IC119" i="74"/>
  <c r="HY119" i="74"/>
  <c r="IQ100" i="74"/>
  <c r="IP100" i="74"/>
  <c r="IP104" i="74"/>
  <c r="IQ104" i="74"/>
  <c r="IP96" i="74"/>
  <c r="IQ96" i="74"/>
  <c r="IP97" i="74"/>
  <c r="IQ97" i="74"/>
  <c r="IP101" i="74"/>
  <c r="IQ101" i="74"/>
  <c r="IC117" i="74"/>
  <c r="HY117" i="74"/>
  <c r="IC116" i="74"/>
  <c r="HY116" i="74"/>
  <c r="IQ102" i="74"/>
  <c r="IP102" i="74"/>
  <c r="IP103" i="74"/>
  <c r="IQ103" i="74"/>
  <c r="IZ10" i="68" l="1"/>
  <c r="JA10" i="68"/>
  <c r="JB10" i="68" s="1"/>
  <c r="IS12" i="68"/>
  <c r="IT12" i="68" s="1"/>
  <c r="IU12" i="68" s="1"/>
  <c r="IS10" i="68"/>
  <c r="IT10" i="68" s="1"/>
  <c r="IU10" i="68" s="1"/>
  <c r="IQ11" i="68"/>
  <c r="IP11" i="68"/>
  <c r="IP8" i="68"/>
  <c r="IQ8" i="68"/>
  <c r="HY30" i="68"/>
  <c r="IA30" i="68" s="1"/>
  <c r="IE30" i="68" s="1"/>
  <c r="IC30" i="68"/>
  <c r="IQ14" i="68"/>
  <c r="IP14" i="68"/>
  <c r="IC28" i="68"/>
  <c r="HY28" i="68"/>
  <c r="IP15" i="68"/>
  <c r="IQ15" i="68"/>
  <c r="IQ16" i="68"/>
  <c r="IS16" i="68" s="1"/>
  <c r="IT16" i="68" s="1"/>
  <c r="IP16" i="68"/>
  <c r="IQ9" i="68"/>
  <c r="IP9" i="68"/>
  <c r="HY27" i="68"/>
  <c r="IA27" i="68" s="1"/>
  <c r="IE27" i="68" s="1"/>
  <c r="IC27" i="68"/>
  <c r="IC29" i="68"/>
  <c r="HY29" i="68"/>
  <c r="IP13" i="68"/>
  <c r="IQ13" i="68"/>
  <c r="IP7" i="68"/>
  <c r="IQ7" i="68"/>
  <c r="IS7" i="68" s="1"/>
  <c r="IT7" i="68" s="1"/>
  <c r="IU7" i="68" s="1"/>
  <c r="IV12" i="68"/>
  <c r="HZ51" i="74"/>
  <c r="HW51" i="74"/>
  <c r="HY21" i="74"/>
  <c r="HV21" i="74"/>
  <c r="IE21" i="74" s="1"/>
  <c r="HV110" i="68"/>
  <c r="IS101" i="74"/>
  <c r="IT101" i="74" s="1"/>
  <c r="IR102" i="74"/>
  <c r="HZ117" i="74"/>
  <c r="ID117" i="74" s="1"/>
  <c r="IR97" i="74"/>
  <c r="IS96" i="74"/>
  <c r="IT96" i="74" s="1"/>
  <c r="HZ119" i="74"/>
  <c r="ID119" i="74" s="1"/>
  <c r="IR105" i="74"/>
  <c r="IR103" i="74"/>
  <c r="IS97" i="74"/>
  <c r="IT97" i="74" s="1"/>
  <c r="IR96" i="74"/>
  <c r="IV96" i="74" s="1"/>
  <c r="IS104" i="74"/>
  <c r="IT104" i="74" s="1"/>
  <c r="IU104" i="74" s="1"/>
  <c r="IA118" i="74"/>
  <c r="IE118" i="74" s="1"/>
  <c r="IR101" i="74"/>
  <c r="IO44" i="68"/>
  <c r="IO38" i="68"/>
  <c r="IO42" i="68"/>
  <c r="IO40" i="68"/>
  <c r="IO46" i="68"/>
  <c r="IO41" i="68"/>
  <c r="IO39" i="68"/>
  <c r="IO43" i="68"/>
  <c r="IO37" i="68"/>
  <c r="IO45" i="68"/>
  <c r="HX58" i="68"/>
  <c r="HX59" i="68"/>
  <c r="IA51" i="68"/>
  <c r="HX57" i="68"/>
  <c r="HX60" i="68"/>
  <c r="IS105" i="74"/>
  <c r="IT105" i="74" s="1"/>
  <c r="IS103" i="74"/>
  <c r="IT103" i="74" s="1"/>
  <c r="IU103" i="74" s="1"/>
  <c r="IS100" i="74"/>
  <c r="IT100" i="74" s="1"/>
  <c r="JA99" i="74"/>
  <c r="JB99" i="74" s="1"/>
  <c r="IZ99" i="74"/>
  <c r="IZ102" i="74"/>
  <c r="JA102" i="74"/>
  <c r="JB102" i="74" s="1"/>
  <c r="HZ116" i="74"/>
  <c r="ID116" i="74" s="1"/>
  <c r="JA101" i="74"/>
  <c r="JB101" i="74" s="1"/>
  <c r="IZ101" i="74"/>
  <c r="IU97" i="74"/>
  <c r="IU96" i="74"/>
  <c r="IZ104" i="74"/>
  <c r="JA104" i="74"/>
  <c r="JB104" i="74" s="1"/>
  <c r="IZ100" i="74"/>
  <c r="JA100" i="74"/>
  <c r="JB100" i="74" s="1"/>
  <c r="IZ98" i="74"/>
  <c r="JA98" i="74"/>
  <c r="JB98" i="74" s="1"/>
  <c r="JA103" i="74"/>
  <c r="JB103" i="74" s="1"/>
  <c r="IZ103" i="74"/>
  <c r="IS102" i="74"/>
  <c r="IT102" i="74" s="1"/>
  <c r="IA117" i="74"/>
  <c r="IE117" i="74" s="1"/>
  <c r="IZ97" i="74"/>
  <c r="JA97" i="74"/>
  <c r="JB97" i="74" s="1"/>
  <c r="IZ96" i="74"/>
  <c r="JA96" i="74"/>
  <c r="JB96" i="74" s="1"/>
  <c r="IS110" i="74"/>
  <c r="IR100" i="74"/>
  <c r="IV100" i="74" s="1"/>
  <c r="IA119" i="74"/>
  <c r="IE119" i="74" s="1"/>
  <c r="IR99" i="74"/>
  <c r="IR98" i="74"/>
  <c r="IV98" i="74" s="1"/>
  <c r="HZ118" i="74"/>
  <c r="ID118" i="74" s="1"/>
  <c r="IZ105" i="74"/>
  <c r="JA105" i="74"/>
  <c r="JB105" i="74" s="1"/>
  <c r="IA116" i="74"/>
  <c r="IE116" i="74" s="1"/>
  <c r="IV101" i="74"/>
  <c r="IU101" i="74"/>
  <c r="IR104" i="74"/>
  <c r="IV104" i="74" s="1"/>
  <c r="IU100" i="74"/>
  <c r="IS99" i="74"/>
  <c r="IT99" i="74" s="1"/>
  <c r="IU98" i="74"/>
  <c r="IR8" i="68" l="1"/>
  <c r="IV10" i="68"/>
  <c r="IR11" i="68"/>
  <c r="HZ30" i="68"/>
  <c r="ID30" i="68" s="1"/>
  <c r="HZ27" i="68"/>
  <c r="ID27" i="68" s="1"/>
  <c r="IS15" i="68"/>
  <c r="IT15" i="68" s="1"/>
  <c r="IU15" i="68" s="1"/>
  <c r="IS8" i="68"/>
  <c r="IT8" i="68" s="1"/>
  <c r="IU8" i="68" s="1"/>
  <c r="IS11" i="68"/>
  <c r="IT11" i="68" s="1"/>
  <c r="IA29" i="68"/>
  <c r="IE29" i="68" s="1"/>
  <c r="HZ29" i="68"/>
  <c r="ID29" i="68" s="1"/>
  <c r="IZ15" i="68"/>
  <c r="JA15" i="68"/>
  <c r="JB15" i="68" s="1"/>
  <c r="JA8" i="68"/>
  <c r="JB8" i="68" s="1"/>
  <c r="IZ8" i="68"/>
  <c r="IU16" i="68"/>
  <c r="IS21" i="68"/>
  <c r="IZ7" i="68"/>
  <c r="IR7" i="68"/>
  <c r="IV7" i="68" s="1"/>
  <c r="JA7" i="68"/>
  <c r="JB7" i="68" s="1"/>
  <c r="HZ28" i="68"/>
  <c r="ID28" i="68" s="1"/>
  <c r="IA28" i="68"/>
  <c r="IE28" i="68" s="1"/>
  <c r="JA11" i="68"/>
  <c r="JB11" i="68" s="1"/>
  <c r="IZ11" i="68"/>
  <c r="JA9" i="68"/>
  <c r="JB9" i="68" s="1"/>
  <c r="IR9" i="68"/>
  <c r="IZ9" i="68"/>
  <c r="JA14" i="68"/>
  <c r="JB14" i="68" s="1"/>
  <c r="IZ14" i="68"/>
  <c r="IR15" i="68"/>
  <c r="IV15" i="68" s="1"/>
  <c r="IS13" i="68"/>
  <c r="IT13" i="68" s="1"/>
  <c r="IU13" i="68" s="1"/>
  <c r="IS9" i="68"/>
  <c r="IT9" i="68" s="1"/>
  <c r="IS14" i="68"/>
  <c r="IT14" i="68" s="1"/>
  <c r="IR14" i="68"/>
  <c r="IR13" i="68"/>
  <c r="JA13" i="68"/>
  <c r="JB13" i="68" s="1"/>
  <c r="IZ13" i="68"/>
  <c r="JA16" i="68"/>
  <c r="JB16" i="68" s="1"/>
  <c r="IZ16" i="68"/>
  <c r="IR16" i="68"/>
  <c r="IV16" i="68" s="1"/>
  <c r="IO38" i="74"/>
  <c r="IO46" i="74"/>
  <c r="IO40" i="74"/>
  <c r="IO37" i="74"/>
  <c r="IA51" i="74"/>
  <c r="IO39" i="74"/>
  <c r="HX60" i="74"/>
  <c r="IO45" i="74"/>
  <c r="IO42" i="74"/>
  <c r="HX57" i="74"/>
  <c r="IO41" i="74"/>
  <c r="HX59" i="74"/>
  <c r="IO43" i="74"/>
  <c r="HX58" i="74"/>
  <c r="IO44" i="74"/>
  <c r="HZ21" i="74"/>
  <c r="HW21" i="74"/>
  <c r="IG110" i="74"/>
  <c r="IH110" i="74" s="1"/>
  <c r="IG51" i="74"/>
  <c r="IH51" i="74" s="1"/>
  <c r="IE110" i="68"/>
  <c r="IG110" i="68"/>
  <c r="IH110" i="68" s="1"/>
  <c r="HW110" i="68"/>
  <c r="HZ110" i="68"/>
  <c r="IV105" i="74"/>
  <c r="IV103" i="74"/>
  <c r="IV97" i="74"/>
  <c r="IU105" i="74"/>
  <c r="IC57" i="68"/>
  <c r="HY57" i="68"/>
  <c r="IH57" i="68" s="1"/>
  <c r="IG57" i="68"/>
  <c r="IP45" i="68"/>
  <c r="IQ45" i="68"/>
  <c r="IP41" i="68"/>
  <c r="IQ41" i="68"/>
  <c r="IP38" i="68"/>
  <c r="IQ38" i="68"/>
  <c r="IQ37" i="68"/>
  <c r="IP37" i="68"/>
  <c r="IQ46" i="68"/>
  <c r="IR46" i="68" s="1"/>
  <c r="IP46" i="68"/>
  <c r="IP44" i="68"/>
  <c r="IQ44" i="68"/>
  <c r="IC59" i="68"/>
  <c r="HY59" i="68"/>
  <c r="IG59" i="68"/>
  <c r="IQ43" i="68"/>
  <c r="IP43" i="68"/>
  <c r="IP40" i="68"/>
  <c r="IQ40" i="68"/>
  <c r="IC60" i="68"/>
  <c r="HY60" i="68"/>
  <c r="IH60" i="68" s="1"/>
  <c r="IG60" i="68"/>
  <c r="IC58" i="68"/>
  <c r="HY58" i="68"/>
  <c r="IH58" i="68" s="1"/>
  <c r="IG58" i="68"/>
  <c r="IQ39" i="68"/>
  <c r="IP39" i="68"/>
  <c r="IP42" i="68"/>
  <c r="IQ42" i="68"/>
  <c r="IZ106" i="74"/>
  <c r="IU110" i="74" s="1"/>
  <c r="IU99" i="74"/>
  <c r="IV99" i="74"/>
  <c r="IU102" i="74"/>
  <c r="IV102" i="74"/>
  <c r="IT106" i="74"/>
  <c r="IR43" i="68" l="1"/>
  <c r="IR37" i="68"/>
  <c r="IA58" i="68"/>
  <c r="IE58" i="68" s="1"/>
  <c r="IR38" i="68"/>
  <c r="IS40" i="68"/>
  <c r="IT40" i="68" s="1"/>
  <c r="IU40" i="68" s="1"/>
  <c r="HZ58" i="68"/>
  <c r="ID58" i="68" s="1"/>
  <c r="IR41" i="68"/>
  <c r="IR45" i="68"/>
  <c r="IR44" i="68"/>
  <c r="IV8" i="68"/>
  <c r="IV13" i="68"/>
  <c r="IV11" i="68"/>
  <c r="IU11" i="68"/>
  <c r="IZ17" i="68"/>
  <c r="IV14" i="68"/>
  <c r="IU14" i="68"/>
  <c r="IU9" i="68"/>
  <c r="IT17" i="68"/>
  <c r="IV9" i="68"/>
  <c r="IJ57" i="68"/>
  <c r="IP44" i="74"/>
  <c r="IQ44" i="74"/>
  <c r="IS44" i="74" s="1"/>
  <c r="IT44" i="74" s="1"/>
  <c r="IU44" i="74" s="1"/>
  <c r="HY60" i="74"/>
  <c r="IC60" i="74"/>
  <c r="IQ45" i="74"/>
  <c r="IP45" i="74"/>
  <c r="IC58" i="74"/>
  <c r="HY58" i="74"/>
  <c r="IQ39" i="74"/>
  <c r="IP39" i="74"/>
  <c r="IQ43" i="74"/>
  <c r="IP43" i="74"/>
  <c r="IC59" i="74"/>
  <c r="HY59" i="74"/>
  <c r="IQ37" i="74"/>
  <c r="IP37" i="74"/>
  <c r="IQ41" i="74"/>
  <c r="IP41" i="74"/>
  <c r="IQ40" i="74"/>
  <c r="IP40" i="74"/>
  <c r="IC57" i="74"/>
  <c r="HY57" i="74"/>
  <c r="IA57" i="74" s="1"/>
  <c r="IE57" i="74" s="1"/>
  <c r="IQ46" i="74"/>
  <c r="IP46" i="74"/>
  <c r="IQ42" i="74"/>
  <c r="IP42" i="74"/>
  <c r="IQ38" i="74"/>
  <c r="IP38" i="74"/>
  <c r="IO16" i="74"/>
  <c r="IO11" i="74"/>
  <c r="IO14" i="74"/>
  <c r="HX28" i="74"/>
  <c r="HX29" i="74"/>
  <c r="IO7" i="74"/>
  <c r="IO15" i="74"/>
  <c r="IA21" i="74"/>
  <c r="IO13" i="74"/>
  <c r="IO10" i="74"/>
  <c r="IO9" i="74"/>
  <c r="IO12" i="74"/>
  <c r="IO8" i="74"/>
  <c r="HX30" i="74"/>
  <c r="HX27" i="74"/>
  <c r="IS39" i="68"/>
  <c r="IT39" i="68" s="1"/>
  <c r="IU39" i="68" s="1"/>
  <c r="IA60" i="68"/>
  <c r="IE60" i="68" s="1"/>
  <c r="IO103" i="68"/>
  <c r="IO105" i="68"/>
  <c r="IO97" i="68"/>
  <c r="IO104" i="68"/>
  <c r="IO101" i="68"/>
  <c r="IO96" i="68"/>
  <c r="HX116" i="68"/>
  <c r="IO99" i="68"/>
  <c r="IO98" i="68"/>
  <c r="HX119" i="68"/>
  <c r="HX117" i="68"/>
  <c r="IO100" i="68"/>
  <c r="IA110" i="68"/>
  <c r="IO102" i="68"/>
  <c r="HX118" i="68"/>
  <c r="IS41" i="68"/>
  <c r="IT41" i="68" s="1"/>
  <c r="IU41" i="68" s="1"/>
  <c r="IS42" i="68"/>
  <c r="IT42" i="68" s="1"/>
  <c r="IU42" i="68" s="1"/>
  <c r="IR40" i="68"/>
  <c r="IS45" i="68"/>
  <c r="IT45" i="68" s="1"/>
  <c r="IU45" i="68" s="1"/>
  <c r="IV106" i="74"/>
  <c r="IR107" i="74" s="1"/>
  <c r="IY104" i="74" s="1"/>
  <c r="IU106" i="74"/>
  <c r="IT110" i="74"/>
  <c r="JA42" i="68"/>
  <c r="JB42" i="68" s="1"/>
  <c r="IZ42" i="68"/>
  <c r="IJ58" i="68"/>
  <c r="IK58" i="68"/>
  <c r="II58" i="68"/>
  <c r="IR39" i="68"/>
  <c r="JA39" i="68"/>
  <c r="JB39" i="68" s="1"/>
  <c r="IZ39" i="68"/>
  <c r="IS43" i="68"/>
  <c r="IT43" i="68" s="1"/>
  <c r="JA46" i="68"/>
  <c r="JB46" i="68" s="1"/>
  <c r="IZ46" i="68"/>
  <c r="IS37" i="68"/>
  <c r="IT37" i="68" s="1"/>
  <c r="JA45" i="68"/>
  <c r="JB45" i="68" s="1"/>
  <c r="IZ45" i="68"/>
  <c r="HZ57" i="68"/>
  <c r="ID57" i="68" s="1"/>
  <c r="IZ40" i="68"/>
  <c r="JA40" i="68"/>
  <c r="JB40" i="68" s="1"/>
  <c r="II59" i="68"/>
  <c r="IS44" i="68"/>
  <c r="IT44" i="68" s="1"/>
  <c r="IS46" i="68"/>
  <c r="IT46" i="68" s="1"/>
  <c r="IS38" i="68"/>
  <c r="IT38" i="68" s="1"/>
  <c r="JA41" i="68"/>
  <c r="JB41" i="68" s="1"/>
  <c r="IZ41" i="68"/>
  <c r="IK57" i="68"/>
  <c r="II57" i="68"/>
  <c r="IA59" i="68"/>
  <c r="IE59" i="68" s="1"/>
  <c r="IH59" i="68"/>
  <c r="IK59" i="68" s="1"/>
  <c r="JA44" i="68"/>
  <c r="JB44" i="68" s="1"/>
  <c r="IZ44" i="68"/>
  <c r="IZ38" i="68"/>
  <c r="JA38" i="68"/>
  <c r="JB38" i="68" s="1"/>
  <c r="IR42" i="68"/>
  <c r="IV42" i="68" s="1"/>
  <c r="IK60" i="68"/>
  <c r="II60" i="68"/>
  <c r="IJ60" i="68"/>
  <c r="HZ60" i="68"/>
  <c r="ID60" i="68" s="1"/>
  <c r="JA43" i="68"/>
  <c r="JB43" i="68" s="1"/>
  <c r="IZ43" i="68"/>
  <c r="HZ59" i="68"/>
  <c r="ID59" i="68" s="1"/>
  <c r="IS51" i="68"/>
  <c r="JA37" i="68"/>
  <c r="JB37" i="68" s="1"/>
  <c r="IZ37" i="68"/>
  <c r="IA57" i="68"/>
  <c r="IE57" i="68" s="1"/>
  <c r="IY99" i="74"/>
  <c r="IX102" i="74"/>
  <c r="IX104" i="74"/>
  <c r="IN107" i="74"/>
  <c r="IW97" i="74" s="1"/>
  <c r="JE106" i="74"/>
  <c r="IY96" i="74"/>
  <c r="IX103" i="74"/>
  <c r="IY101" i="74"/>
  <c r="IY100" i="74"/>
  <c r="IY98" i="74"/>
  <c r="IY103" i="74"/>
  <c r="IX97" i="74"/>
  <c r="IX105" i="74"/>
  <c r="IY97" i="74"/>
  <c r="IX96" i="74"/>
  <c r="IY105" i="74"/>
  <c r="IX100" i="74"/>
  <c r="IX98" i="74"/>
  <c r="IX101" i="74"/>
  <c r="IY102" i="74"/>
  <c r="IX99" i="74"/>
  <c r="IV40" i="68" l="1"/>
  <c r="IV45" i="68"/>
  <c r="IV39" i="68"/>
  <c r="IV41" i="68"/>
  <c r="IU17" i="68"/>
  <c r="IV17" i="68"/>
  <c r="IR18" i="68" s="1"/>
  <c r="IX7" i="68" s="1"/>
  <c r="IN18" i="68"/>
  <c r="IW12" i="68" s="1"/>
  <c r="IY15" i="68"/>
  <c r="IY10" i="68"/>
  <c r="IY7" i="68"/>
  <c r="IW10" i="68"/>
  <c r="IW15" i="68"/>
  <c r="IU21" i="68"/>
  <c r="IT21" i="68"/>
  <c r="IS38" i="74"/>
  <c r="IT38" i="74" s="1"/>
  <c r="IU38" i="74" s="1"/>
  <c r="IS37" i="74"/>
  <c r="IT37" i="74" s="1"/>
  <c r="IU37" i="74" s="1"/>
  <c r="IR44" i="74"/>
  <c r="IV44" i="74" s="1"/>
  <c r="IR38" i="74"/>
  <c r="IV38" i="74" s="1"/>
  <c r="JA38" i="74"/>
  <c r="JB38" i="74" s="1"/>
  <c r="IZ38" i="74"/>
  <c r="HZ59" i="74"/>
  <c r="ID59" i="74" s="1"/>
  <c r="IA59" i="74"/>
  <c r="IE59" i="74" s="1"/>
  <c r="IZ45" i="74"/>
  <c r="JA45" i="74"/>
  <c r="JB45" i="74" s="1"/>
  <c r="JA40" i="74"/>
  <c r="JB40" i="74" s="1"/>
  <c r="IZ40" i="74"/>
  <c r="IR40" i="74"/>
  <c r="IZ42" i="74"/>
  <c r="IR42" i="74"/>
  <c r="JA42" i="74"/>
  <c r="JB42" i="74" s="1"/>
  <c r="IS40" i="74"/>
  <c r="IT40" i="74" s="1"/>
  <c r="IR45" i="74"/>
  <c r="IS45" i="74"/>
  <c r="IT45" i="74" s="1"/>
  <c r="IS42" i="74"/>
  <c r="IT42" i="74" s="1"/>
  <c r="JA41" i="74"/>
  <c r="JB41" i="74" s="1"/>
  <c r="IZ41" i="74"/>
  <c r="IR43" i="74"/>
  <c r="IZ43" i="74"/>
  <c r="JA43" i="74"/>
  <c r="JB43" i="74" s="1"/>
  <c r="IR41" i="74"/>
  <c r="IS41" i="74"/>
  <c r="IT41" i="74" s="1"/>
  <c r="IS43" i="74"/>
  <c r="IT43" i="74" s="1"/>
  <c r="HZ60" i="74"/>
  <c r="ID60" i="74" s="1"/>
  <c r="IA60" i="74"/>
  <c r="IE60" i="74" s="1"/>
  <c r="IZ46" i="74"/>
  <c r="JA46" i="74"/>
  <c r="JB46" i="74" s="1"/>
  <c r="IR46" i="74"/>
  <c r="IR39" i="74"/>
  <c r="IZ39" i="74"/>
  <c r="JA39" i="74"/>
  <c r="JB39" i="74" s="1"/>
  <c r="IS46" i="74"/>
  <c r="IT46" i="74" s="1"/>
  <c r="JA37" i="74"/>
  <c r="JB37" i="74" s="1"/>
  <c r="IR37" i="74"/>
  <c r="IV37" i="74" s="1"/>
  <c r="IZ37" i="74"/>
  <c r="IS51" i="74"/>
  <c r="IS39" i="74"/>
  <c r="IT39" i="74" s="1"/>
  <c r="JA44" i="74"/>
  <c r="JB44" i="74" s="1"/>
  <c r="IZ44" i="74"/>
  <c r="IA58" i="74"/>
  <c r="IE58" i="74" s="1"/>
  <c r="HZ58" i="74"/>
  <c r="ID58" i="74" s="1"/>
  <c r="HZ57" i="74"/>
  <c r="ID57" i="74" s="1"/>
  <c r="IP15" i="74"/>
  <c r="IQ15" i="74"/>
  <c r="HY30" i="74"/>
  <c r="IC30" i="74"/>
  <c r="IG119" i="74"/>
  <c r="IA30" i="74"/>
  <c r="IE30" i="74" s="1"/>
  <c r="IG60" i="74"/>
  <c r="IQ7" i="74"/>
  <c r="IP7" i="74"/>
  <c r="IC27" i="74"/>
  <c r="HY27" i="74"/>
  <c r="HZ27" i="74" s="1"/>
  <c r="ID27" i="74" s="1"/>
  <c r="IG116" i="74"/>
  <c r="IG57" i="74"/>
  <c r="IQ8" i="74"/>
  <c r="IP8" i="74"/>
  <c r="IG118" i="74"/>
  <c r="IC29" i="74"/>
  <c r="HY29" i="74"/>
  <c r="HZ29" i="74" s="1"/>
  <c r="ID29" i="74" s="1"/>
  <c r="IG59" i="74"/>
  <c r="IQ12" i="74"/>
  <c r="IP12" i="74"/>
  <c r="IG117" i="74"/>
  <c r="HY28" i="74"/>
  <c r="HZ28" i="74" s="1"/>
  <c r="ID28" i="74" s="1"/>
  <c r="IC28" i="74"/>
  <c r="IA28" i="74"/>
  <c r="IE28" i="74" s="1"/>
  <c r="IG58" i="74"/>
  <c r="IQ9" i="74"/>
  <c r="IP9" i="74"/>
  <c r="IQ14" i="74"/>
  <c r="IP14" i="74"/>
  <c r="IQ10" i="74"/>
  <c r="IP10" i="74"/>
  <c r="IP11" i="74"/>
  <c r="IQ11" i="74"/>
  <c r="IQ13" i="74"/>
  <c r="IP13" i="74"/>
  <c r="IP16" i="74"/>
  <c r="IQ16" i="74"/>
  <c r="IW104" i="74"/>
  <c r="IG119" i="68"/>
  <c r="HY119" i="68"/>
  <c r="IC119" i="68"/>
  <c r="IP105" i="68"/>
  <c r="IQ105" i="68"/>
  <c r="IS105" i="68" s="1"/>
  <c r="IT105" i="68" s="1"/>
  <c r="IU105" i="68" s="1"/>
  <c r="IP98" i="68"/>
  <c r="IQ98" i="68"/>
  <c r="IS98" i="68" s="1"/>
  <c r="IT98" i="68" s="1"/>
  <c r="IQ103" i="68"/>
  <c r="IS103" i="68" s="1"/>
  <c r="IT103" i="68" s="1"/>
  <c r="IU103" i="68" s="1"/>
  <c r="IP103" i="68"/>
  <c r="IP99" i="68"/>
  <c r="IQ99" i="68"/>
  <c r="IS99" i="68" s="1"/>
  <c r="IT99" i="68" s="1"/>
  <c r="IG118" i="68"/>
  <c r="IC118" i="68"/>
  <c r="HY118" i="68"/>
  <c r="IG116" i="68"/>
  <c r="IC116" i="68"/>
  <c r="HY116" i="68"/>
  <c r="IZ47" i="68"/>
  <c r="IT51" i="68" s="1"/>
  <c r="IQ102" i="68"/>
  <c r="IP102" i="68"/>
  <c r="IQ96" i="68"/>
  <c r="IP96" i="68"/>
  <c r="IP101" i="68"/>
  <c r="IQ101" i="68"/>
  <c r="IQ100" i="68"/>
  <c r="IP100" i="68"/>
  <c r="IQ104" i="68"/>
  <c r="IS104" i="68" s="1"/>
  <c r="IT104" i="68" s="1"/>
  <c r="IU104" i="68" s="1"/>
  <c r="IP104" i="68"/>
  <c r="IR96" i="68"/>
  <c r="IA118" i="68"/>
  <c r="IE118" i="68" s="1"/>
  <c r="IG117" i="68"/>
  <c r="IC117" i="68"/>
  <c r="HY117" i="68"/>
  <c r="IQ97" i="68"/>
  <c r="IS97" i="68" s="1"/>
  <c r="IT97" i="68" s="1"/>
  <c r="IP97" i="68"/>
  <c r="IU98" i="68"/>
  <c r="IW105" i="74"/>
  <c r="IW100" i="74"/>
  <c r="IW99" i="74"/>
  <c r="IW98" i="74"/>
  <c r="IW101" i="74"/>
  <c r="IW102" i="74"/>
  <c r="IW103" i="74"/>
  <c r="IV43" i="68"/>
  <c r="IU43" i="68"/>
  <c r="IV46" i="68"/>
  <c r="IU46" i="68"/>
  <c r="IT47" i="68"/>
  <c r="IV37" i="68"/>
  <c r="IU37" i="68"/>
  <c r="IU44" i="68"/>
  <c r="IV44" i="68"/>
  <c r="IV38" i="68"/>
  <c r="IU38" i="68"/>
  <c r="IJ59" i="68"/>
  <c r="IW96" i="74"/>
  <c r="IX106" i="74"/>
  <c r="IY106" i="74"/>
  <c r="IU51" i="68" l="1"/>
  <c r="IY14" i="68"/>
  <c r="IX14" i="68"/>
  <c r="IW16" i="68"/>
  <c r="IX9" i="68"/>
  <c r="IY9" i="68"/>
  <c r="IX8" i="68"/>
  <c r="IW11" i="68"/>
  <c r="IW14" i="68"/>
  <c r="IY8" i="68"/>
  <c r="IY12" i="68"/>
  <c r="IX10" i="68"/>
  <c r="IY13" i="68"/>
  <c r="IY16" i="68"/>
  <c r="IW9" i="68"/>
  <c r="IW7" i="68"/>
  <c r="IW8" i="68"/>
  <c r="IY11" i="68"/>
  <c r="IW13" i="68"/>
  <c r="IX15" i="68"/>
  <c r="IX16" i="68"/>
  <c r="IX13" i="68"/>
  <c r="IX12" i="68"/>
  <c r="IX11" i="68"/>
  <c r="IS15" i="74"/>
  <c r="IT15" i="74" s="1"/>
  <c r="IZ47" i="74"/>
  <c r="IU51" i="74" s="1"/>
  <c r="IV40" i="74"/>
  <c r="IU40" i="74"/>
  <c r="IU46" i="74"/>
  <c r="IV46" i="74"/>
  <c r="IT51" i="74"/>
  <c r="IU43" i="74"/>
  <c r="IV43" i="74"/>
  <c r="IU42" i="74"/>
  <c r="IV42" i="74"/>
  <c r="IU39" i="74"/>
  <c r="IV39" i="74"/>
  <c r="IU41" i="74"/>
  <c r="IV41" i="74"/>
  <c r="IU45" i="74"/>
  <c r="IV45" i="74"/>
  <c r="IT47" i="74"/>
  <c r="IA29" i="74"/>
  <c r="IE29" i="74" s="1"/>
  <c r="IS16" i="74"/>
  <c r="IT16" i="74" s="1"/>
  <c r="IU16" i="74" s="1"/>
  <c r="IR14" i="74"/>
  <c r="IR8" i="74"/>
  <c r="IR12" i="74"/>
  <c r="IR10" i="74"/>
  <c r="IS7" i="74"/>
  <c r="IT7" i="74" s="1"/>
  <c r="IR15" i="74"/>
  <c r="IZ16" i="74"/>
  <c r="JA16" i="74"/>
  <c r="JB16" i="74" s="1"/>
  <c r="JA13" i="74"/>
  <c r="JB13" i="74" s="1"/>
  <c r="IZ13" i="74"/>
  <c r="IR11" i="74"/>
  <c r="IZ11" i="74"/>
  <c r="JA11" i="74"/>
  <c r="JB11" i="74" s="1"/>
  <c r="JA9" i="74"/>
  <c r="JB9" i="74" s="1"/>
  <c r="IZ9" i="74"/>
  <c r="IA27" i="74"/>
  <c r="IE27" i="74" s="1"/>
  <c r="IH116" i="74"/>
  <c r="IJ116" i="74" s="1"/>
  <c r="IH57" i="74"/>
  <c r="IJ57" i="74" s="1"/>
  <c r="IR16" i="74"/>
  <c r="IS9" i="74"/>
  <c r="IT9" i="74" s="1"/>
  <c r="II118" i="74"/>
  <c r="II119" i="74"/>
  <c r="IS12" i="74"/>
  <c r="IT12" i="74" s="1"/>
  <c r="HZ30" i="74"/>
  <c r="ID30" i="74" s="1"/>
  <c r="IH119" i="74"/>
  <c r="IK119" i="74" s="1"/>
  <c r="IH60" i="74"/>
  <c r="IJ60" i="74" s="1"/>
  <c r="IR13" i="74"/>
  <c r="II59" i="74"/>
  <c r="JA8" i="74"/>
  <c r="JB8" i="74" s="1"/>
  <c r="IZ8" i="74"/>
  <c r="IR7" i="74"/>
  <c r="IV7" i="74" s="1"/>
  <c r="II58" i="74"/>
  <c r="IS10" i="74"/>
  <c r="IT10" i="74" s="1"/>
  <c r="IS8" i="74"/>
  <c r="IT8" i="74" s="1"/>
  <c r="IZ7" i="74"/>
  <c r="IS21" i="74"/>
  <c r="JA7" i="74"/>
  <c r="JB7" i="74" s="1"/>
  <c r="IZ10" i="74"/>
  <c r="JA10" i="74"/>
  <c r="JB10" i="74" s="1"/>
  <c r="II57" i="74"/>
  <c r="IU7" i="74"/>
  <c r="IU15" i="74"/>
  <c r="JA12" i="74"/>
  <c r="JB12" i="74" s="1"/>
  <c r="IZ12" i="74"/>
  <c r="JA14" i="74"/>
  <c r="JB14" i="74" s="1"/>
  <c r="IZ14" i="74"/>
  <c r="IS13" i="74"/>
  <c r="IT13" i="74" s="1"/>
  <c r="IS14" i="74"/>
  <c r="IT14" i="74" s="1"/>
  <c r="IH117" i="74"/>
  <c r="IJ117" i="74" s="1"/>
  <c r="IH58" i="74"/>
  <c r="IJ58" i="74" s="1"/>
  <c r="IS11" i="74"/>
  <c r="IT11" i="74" s="1"/>
  <c r="IR9" i="74"/>
  <c r="II117" i="74"/>
  <c r="IH118" i="74"/>
  <c r="IK118" i="74" s="1"/>
  <c r="IH59" i="74"/>
  <c r="IK59" i="74" s="1"/>
  <c r="II116" i="74"/>
  <c r="II60" i="74"/>
  <c r="JA15" i="74"/>
  <c r="JB15" i="74" s="1"/>
  <c r="IZ15" i="74"/>
  <c r="HZ117" i="68"/>
  <c r="ID117" i="68" s="1"/>
  <c r="IH117" i="68"/>
  <c r="IK117" i="68" s="1"/>
  <c r="IA117" i="68"/>
  <c r="IE117" i="68" s="1"/>
  <c r="IS102" i="68"/>
  <c r="IT102" i="68" s="1"/>
  <c r="IZ105" i="68"/>
  <c r="JA105" i="68"/>
  <c r="JB105" i="68" s="1"/>
  <c r="IR105" i="68"/>
  <c r="IV105" i="68" s="1"/>
  <c r="IS100" i="68"/>
  <c r="IT100" i="68" s="1"/>
  <c r="IU100" i="68" s="1"/>
  <c r="IU99" i="68"/>
  <c r="II118" i="68"/>
  <c r="IU97" i="68"/>
  <c r="II117" i="68"/>
  <c r="IA116" i="68"/>
  <c r="IE116" i="68" s="1"/>
  <c r="HZ116" i="68"/>
  <c r="ID116" i="68" s="1"/>
  <c r="IH116" i="68"/>
  <c r="IJ116" i="68" s="1"/>
  <c r="JA99" i="68"/>
  <c r="JB99" i="68" s="1"/>
  <c r="IZ99" i="68"/>
  <c r="IR99" i="68"/>
  <c r="IV99" i="68" s="1"/>
  <c r="HZ119" i="68"/>
  <c r="ID119" i="68" s="1"/>
  <c r="IA119" i="68"/>
  <c r="IE119" i="68" s="1"/>
  <c r="IH119" i="68"/>
  <c r="IK119" i="68" s="1"/>
  <c r="JA102" i="68"/>
  <c r="JB102" i="68" s="1"/>
  <c r="IZ102" i="68"/>
  <c r="IS101" i="68"/>
  <c r="IT101" i="68" s="1"/>
  <c r="IU101" i="68" s="1"/>
  <c r="IR103" i="68"/>
  <c r="IV103" i="68" s="1"/>
  <c r="JA103" i="68"/>
  <c r="JB103" i="68" s="1"/>
  <c r="IZ103" i="68"/>
  <c r="II119" i="68"/>
  <c r="IR100" i="68"/>
  <c r="IZ100" i="68"/>
  <c r="JA100" i="68"/>
  <c r="JB100" i="68" s="1"/>
  <c r="IV96" i="68"/>
  <c r="IR101" i="68"/>
  <c r="IV101" i="68" s="1"/>
  <c r="IZ101" i="68"/>
  <c r="JA101" i="68"/>
  <c r="JB101" i="68" s="1"/>
  <c r="II116" i="68"/>
  <c r="IS110" i="68"/>
  <c r="IZ96" i="68"/>
  <c r="JA96" i="68"/>
  <c r="JB96" i="68" s="1"/>
  <c r="HZ118" i="68"/>
  <c r="ID118" i="68" s="1"/>
  <c r="IH118" i="68"/>
  <c r="IK118" i="68" s="1"/>
  <c r="IZ97" i="68"/>
  <c r="JA97" i="68"/>
  <c r="JB97" i="68" s="1"/>
  <c r="IR97" i="68"/>
  <c r="IV97" i="68" s="1"/>
  <c r="IZ104" i="68"/>
  <c r="IR104" i="68"/>
  <c r="IV104" i="68" s="1"/>
  <c r="JA104" i="68"/>
  <c r="JB104" i="68" s="1"/>
  <c r="IS96" i="68"/>
  <c r="IT96" i="68" s="1"/>
  <c r="JA98" i="68"/>
  <c r="JB98" i="68" s="1"/>
  <c r="IR98" i="68"/>
  <c r="IV98" i="68" s="1"/>
  <c r="IZ98" i="68"/>
  <c r="IR102" i="68"/>
  <c r="IW106" i="74"/>
  <c r="IO110" i="74" s="1"/>
  <c r="IU47" i="68"/>
  <c r="IN48" i="68" s="1"/>
  <c r="IV47" i="68"/>
  <c r="IR48" i="68" s="1"/>
  <c r="IP110" i="74"/>
  <c r="IJ117" i="68" l="1"/>
  <c r="IY17" i="68"/>
  <c r="IX17" i="68"/>
  <c r="IW17" i="68"/>
  <c r="IO21" i="68" s="1"/>
  <c r="IP21" i="68" s="1"/>
  <c r="IK116" i="68"/>
  <c r="IJ119" i="68"/>
  <c r="IK116" i="74"/>
  <c r="IV14" i="74"/>
  <c r="IV15" i="74"/>
  <c r="IV47" i="74"/>
  <c r="IR48" i="74" s="1"/>
  <c r="IX41" i="74" s="1"/>
  <c r="JE47" i="74"/>
  <c r="IX38" i="74"/>
  <c r="IU47" i="74"/>
  <c r="IN48" i="74" s="1"/>
  <c r="IV16" i="74"/>
  <c r="IK57" i="74"/>
  <c r="IK60" i="74"/>
  <c r="IJ119" i="74"/>
  <c r="IK117" i="74"/>
  <c r="IJ59" i="74"/>
  <c r="IJ118" i="74"/>
  <c r="IT17" i="74"/>
  <c r="IV13" i="74"/>
  <c r="IU13" i="74"/>
  <c r="IK58" i="74"/>
  <c r="IZ17" i="74"/>
  <c r="IU11" i="74"/>
  <c r="IV11" i="74"/>
  <c r="IV8" i="74"/>
  <c r="IU8" i="74"/>
  <c r="IU9" i="74"/>
  <c r="IV9" i="74"/>
  <c r="IU12" i="74"/>
  <c r="IV12" i="74"/>
  <c r="IV10" i="74"/>
  <c r="IU10" i="74"/>
  <c r="IU14" i="74"/>
  <c r="IU96" i="68"/>
  <c r="IU106" i="68" s="1"/>
  <c r="IT106" i="68"/>
  <c r="IJ118" i="68"/>
  <c r="IV100" i="68"/>
  <c r="IU102" i="68"/>
  <c r="IV102" i="68"/>
  <c r="IV106" i="68" s="1"/>
  <c r="IR107" i="68" s="1"/>
  <c r="IZ106" i="68"/>
  <c r="IM110" i="74"/>
  <c r="IQ110" i="74"/>
  <c r="IX37" i="68"/>
  <c r="JE47" i="68"/>
  <c r="IX40" i="68"/>
  <c r="IX41" i="68"/>
  <c r="IX45" i="68"/>
  <c r="IX46" i="68"/>
  <c r="IX42" i="68"/>
  <c r="IX44" i="68"/>
  <c r="IX39" i="68"/>
  <c r="IX43" i="68"/>
  <c r="IX38" i="68"/>
  <c r="IW42" i="68"/>
  <c r="IW39" i="68"/>
  <c r="IY39" i="68"/>
  <c r="IW40" i="68"/>
  <c r="IY40" i="68"/>
  <c r="IW41" i="68"/>
  <c r="IW45" i="68"/>
  <c r="IY45" i="68"/>
  <c r="IY42" i="68"/>
  <c r="IY41" i="68"/>
  <c r="IW43" i="68"/>
  <c r="IY43" i="68"/>
  <c r="IY44" i="68"/>
  <c r="IY38" i="68"/>
  <c r="IW44" i="68"/>
  <c r="IY37" i="68"/>
  <c r="IW38" i="68"/>
  <c r="IY46" i="68"/>
  <c r="IW46" i="68"/>
  <c r="IW37" i="68"/>
  <c r="IM21" i="68" l="1"/>
  <c r="IX45" i="74"/>
  <c r="IX43" i="74"/>
  <c r="IX46" i="74"/>
  <c r="IX42" i="74"/>
  <c r="IX37" i="74"/>
  <c r="IX39" i="74"/>
  <c r="IX44" i="74"/>
  <c r="IX40" i="74"/>
  <c r="IY46" i="74"/>
  <c r="IW42" i="74"/>
  <c r="IY42" i="74"/>
  <c r="IW41" i="74"/>
  <c r="IW46" i="74"/>
  <c r="IY45" i="74"/>
  <c r="IY40" i="74"/>
  <c r="IW45" i="74"/>
  <c r="IW43" i="74"/>
  <c r="IY44" i="74"/>
  <c r="IW38" i="74"/>
  <c r="IW40" i="74"/>
  <c r="IY39" i="74"/>
  <c r="IY41" i="74"/>
  <c r="IY37" i="74"/>
  <c r="IW39" i="74"/>
  <c r="IY43" i="74"/>
  <c r="IW37" i="74"/>
  <c r="IW44" i="74"/>
  <c r="IY38" i="74"/>
  <c r="IV17" i="74"/>
  <c r="IR18" i="74" s="1"/>
  <c r="IX10" i="74" s="1"/>
  <c r="IU17" i="74"/>
  <c r="IN18" i="74" s="1"/>
  <c r="IW9" i="74" s="1"/>
  <c r="IU21" i="74"/>
  <c r="IT21" i="74"/>
  <c r="IX100" i="68"/>
  <c r="IY105" i="68"/>
  <c r="IX103" i="68"/>
  <c r="IX99" i="68"/>
  <c r="IY103" i="68"/>
  <c r="IX101" i="68"/>
  <c r="IY104" i="68"/>
  <c r="IX98" i="68"/>
  <c r="IY100" i="68"/>
  <c r="IY101" i="68"/>
  <c r="JE106" i="68"/>
  <c r="IY102" i="68"/>
  <c r="IX96" i="68"/>
  <c r="IX104" i="68"/>
  <c r="IX105" i="68"/>
  <c r="IX106" i="68" s="1"/>
  <c r="IY97" i="68"/>
  <c r="IX102" i="68"/>
  <c r="IY99" i="68"/>
  <c r="IX97" i="68"/>
  <c r="IY98" i="68"/>
  <c r="IY96" i="68"/>
  <c r="IU110" i="68"/>
  <c r="IT110" i="68"/>
  <c r="IN107" i="68"/>
  <c r="IN110" i="74"/>
  <c r="IV110" i="74"/>
  <c r="IW47" i="68"/>
  <c r="IO51" i="68" s="1"/>
  <c r="IY47" i="68"/>
  <c r="IX47" i="68"/>
  <c r="IQ21" i="68" l="1"/>
  <c r="IN21" i="68"/>
  <c r="IV21" i="68"/>
  <c r="IX47" i="74"/>
  <c r="IW47" i="74"/>
  <c r="IO51" i="74" s="1"/>
  <c r="IY47" i="74"/>
  <c r="IX9" i="74"/>
  <c r="IY15" i="74"/>
  <c r="IX14" i="74"/>
  <c r="IX13" i="74"/>
  <c r="IW13" i="74"/>
  <c r="IY7" i="74"/>
  <c r="IX8" i="74"/>
  <c r="IX16" i="74"/>
  <c r="IX11" i="74"/>
  <c r="IW10" i="74"/>
  <c r="IX7" i="74"/>
  <c r="IW16" i="74"/>
  <c r="IX15" i="74"/>
  <c r="IX12" i="74"/>
  <c r="IY16" i="74"/>
  <c r="IY14" i="74"/>
  <c r="IW12" i="74"/>
  <c r="IW11" i="74"/>
  <c r="IY13" i="74"/>
  <c r="IY12" i="74"/>
  <c r="IW15" i="74"/>
  <c r="IY8" i="74"/>
  <c r="IY11" i="74"/>
  <c r="IY9" i="74"/>
  <c r="IY10" i="74"/>
  <c r="IW8" i="74"/>
  <c r="IW7" i="74"/>
  <c r="IW14" i="74"/>
  <c r="IY106" i="68"/>
  <c r="IW103" i="68"/>
  <c r="IW99" i="68"/>
  <c r="IW101" i="68"/>
  <c r="IW104" i="68"/>
  <c r="IW105" i="68"/>
  <c r="IW98" i="68"/>
  <c r="IW96" i="68"/>
  <c r="IW100" i="68"/>
  <c r="IW97" i="68"/>
  <c r="IW102" i="68"/>
  <c r="JF97" i="74"/>
  <c r="JF104" i="74"/>
  <c r="IO119" i="74"/>
  <c r="JF98" i="74"/>
  <c r="JF103" i="74"/>
  <c r="IO118" i="74"/>
  <c r="IO117" i="74"/>
  <c r="JF96" i="74"/>
  <c r="JF100" i="74"/>
  <c r="JF105" i="74"/>
  <c r="IR110" i="74"/>
  <c r="JF99" i="74"/>
  <c r="JF102" i="74"/>
  <c r="JF101" i="74"/>
  <c r="IO116" i="74"/>
  <c r="IP51" i="68"/>
  <c r="IM51" i="68"/>
  <c r="IV51" i="68" s="1"/>
  <c r="JF16" i="68" l="1"/>
  <c r="JF11" i="68"/>
  <c r="JF10" i="68"/>
  <c r="JF8" i="68"/>
  <c r="JF14" i="68"/>
  <c r="JF15" i="68"/>
  <c r="IO27" i="68"/>
  <c r="IO30" i="68"/>
  <c r="IR21" i="68"/>
  <c r="JF12" i="68"/>
  <c r="IO29" i="68"/>
  <c r="JF7" i="68"/>
  <c r="JF13" i="68"/>
  <c r="JF9" i="68"/>
  <c r="IO28" i="68"/>
  <c r="IX17" i="74"/>
  <c r="IM51" i="74"/>
  <c r="IP51" i="74"/>
  <c r="IV51" i="74"/>
  <c r="IY17" i="74"/>
  <c r="IW17" i="74"/>
  <c r="IO21" i="74" s="1"/>
  <c r="IP21" i="74" s="1"/>
  <c r="IW106" i="68"/>
  <c r="JG105" i="74"/>
  <c r="JH105" i="74"/>
  <c r="JH99" i="74"/>
  <c r="JG99" i="74"/>
  <c r="JG96" i="74"/>
  <c r="JH96" i="74"/>
  <c r="JH98" i="74"/>
  <c r="JG98" i="74"/>
  <c r="IP118" i="74"/>
  <c r="IR118" i="74" s="1"/>
  <c r="IV118" i="74" s="1"/>
  <c r="IT118" i="74"/>
  <c r="IQ118" i="74"/>
  <c r="IU118" i="74" s="1"/>
  <c r="IT116" i="74"/>
  <c r="IP116" i="74"/>
  <c r="IP117" i="74"/>
  <c r="IT117" i="74"/>
  <c r="IT119" i="74"/>
  <c r="IP119" i="74"/>
  <c r="JG104" i="74"/>
  <c r="JH104" i="74"/>
  <c r="JI104" i="74" s="1"/>
  <c r="JG101" i="74"/>
  <c r="JH101" i="74"/>
  <c r="JG102" i="74"/>
  <c r="JH102" i="74"/>
  <c r="JH100" i="74"/>
  <c r="JG100" i="74"/>
  <c r="JG103" i="74"/>
  <c r="JH103" i="74"/>
  <c r="JG97" i="74"/>
  <c r="JH97" i="74"/>
  <c r="IQ51" i="68"/>
  <c r="IX51" i="68"/>
  <c r="IY51" i="68" s="1"/>
  <c r="IN51" i="68"/>
  <c r="IP28" i="68" l="1"/>
  <c r="IR28" i="68" s="1"/>
  <c r="IV28" i="68" s="1"/>
  <c r="IT28" i="68"/>
  <c r="IT27" i="68"/>
  <c r="IP27" i="68"/>
  <c r="IQ27" i="68" s="1"/>
  <c r="IU27" i="68" s="1"/>
  <c r="JG9" i="68"/>
  <c r="JH9" i="68"/>
  <c r="JH15" i="68"/>
  <c r="JG15" i="68"/>
  <c r="JH13" i="68"/>
  <c r="JI13" i="68" s="1"/>
  <c r="JG13" i="68"/>
  <c r="JH14" i="68"/>
  <c r="JG14" i="68"/>
  <c r="IP29" i="68"/>
  <c r="IT29" i="68"/>
  <c r="JH10" i="68"/>
  <c r="JG10" i="68"/>
  <c r="JG8" i="68"/>
  <c r="JH8" i="68"/>
  <c r="IQ28" i="68"/>
  <c r="IU28" i="68" s="1"/>
  <c r="JG12" i="68"/>
  <c r="JH12" i="68"/>
  <c r="JH11" i="68"/>
  <c r="JG11" i="68"/>
  <c r="JG7" i="68"/>
  <c r="JH7" i="68"/>
  <c r="JG16" i="68"/>
  <c r="JH16" i="68"/>
  <c r="IP30" i="68"/>
  <c r="IT30" i="68"/>
  <c r="IQ51" i="74"/>
  <c r="IN51" i="74"/>
  <c r="IM21" i="74"/>
  <c r="IN21" i="74" s="1"/>
  <c r="JJ97" i="74"/>
  <c r="JK97" i="74" s="1"/>
  <c r="JL97" i="74" s="1"/>
  <c r="IO110" i="68"/>
  <c r="IP110" i="68" s="1"/>
  <c r="IM110" i="68"/>
  <c r="JJ103" i="74"/>
  <c r="JK103" i="74" s="1"/>
  <c r="JJ102" i="74"/>
  <c r="JK102" i="74" s="1"/>
  <c r="JQ101" i="74"/>
  <c r="JR101" i="74"/>
  <c r="JS101" i="74" s="1"/>
  <c r="JJ96" i="74"/>
  <c r="JK96" i="74" s="1"/>
  <c r="JJ105" i="74"/>
  <c r="JK105" i="74" s="1"/>
  <c r="JQ100" i="74"/>
  <c r="JI100" i="74"/>
  <c r="JR100" i="74"/>
  <c r="JS100" i="74" s="1"/>
  <c r="JR103" i="74"/>
  <c r="JS103" i="74" s="1"/>
  <c r="JI103" i="74"/>
  <c r="JQ103" i="74"/>
  <c r="JI102" i="74"/>
  <c r="JQ102" i="74"/>
  <c r="JR102" i="74"/>
  <c r="JS102" i="74" s="1"/>
  <c r="JJ104" i="74"/>
  <c r="JK104" i="74" s="1"/>
  <c r="JR96" i="74"/>
  <c r="JS96" i="74" s="1"/>
  <c r="JQ96" i="74"/>
  <c r="JI96" i="74"/>
  <c r="JJ110" i="74"/>
  <c r="JI105" i="74"/>
  <c r="JR105" i="74"/>
  <c r="JS105" i="74" s="1"/>
  <c r="JQ105" i="74"/>
  <c r="JI98" i="74"/>
  <c r="JQ98" i="74"/>
  <c r="JR98" i="74"/>
  <c r="JS98" i="74" s="1"/>
  <c r="JI99" i="74"/>
  <c r="JR99" i="74"/>
  <c r="JS99" i="74" s="1"/>
  <c r="JQ99" i="74"/>
  <c r="JR104" i="74"/>
  <c r="JS104" i="74" s="1"/>
  <c r="JQ104" i="74"/>
  <c r="IR116" i="74"/>
  <c r="IV116" i="74" s="1"/>
  <c r="IQ116" i="74"/>
  <c r="IU116" i="74" s="1"/>
  <c r="JR97" i="74"/>
  <c r="JS97" i="74" s="1"/>
  <c r="JI97" i="74"/>
  <c r="JM97" i="74" s="1"/>
  <c r="JQ97" i="74"/>
  <c r="JJ100" i="74"/>
  <c r="JK100" i="74" s="1"/>
  <c r="JJ101" i="74"/>
  <c r="JK101" i="74" s="1"/>
  <c r="IR119" i="74"/>
  <c r="IV119" i="74" s="1"/>
  <c r="IQ119" i="74"/>
  <c r="IU119" i="74" s="1"/>
  <c r="IR117" i="74"/>
  <c r="IV117" i="74" s="1"/>
  <c r="IQ117" i="74"/>
  <c r="IU117" i="74" s="1"/>
  <c r="JJ98" i="74"/>
  <c r="JK98" i="74" s="1"/>
  <c r="JJ99" i="74"/>
  <c r="JK99" i="74" s="1"/>
  <c r="JI101" i="74"/>
  <c r="JF44" i="68"/>
  <c r="JF40" i="68"/>
  <c r="JF46" i="68"/>
  <c r="JF38" i="68"/>
  <c r="JF39" i="68"/>
  <c r="JF43" i="68"/>
  <c r="JF45" i="68"/>
  <c r="JF37" i="68"/>
  <c r="JF41" i="68"/>
  <c r="JF42" i="68"/>
  <c r="IO57" i="68"/>
  <c r="IO58" i="68"/>
  <c r="IO59" i="68"/>
  <c r="IO60" i="68"/>
  <c r="IR51" i="68"/>
  <c r="IR27" i="68" l="1"/>
  <c r="IV27" i="68" s="1"/>
  <c r="JI15" i="68"/>
  <c r="JJ7" i="68"/>
  <c r="JK7" i="68" s="1"/>
  <c r="JL7" i="68" s="1"/>
  <c r="JJ12" i="68"/>
  <c r="JK12" i="68" s="1"/>
  <c r="JL12" i="68" s="1"/>
  <c r="JJ9" i="68"/>
  <c r="JK9" i="68" s="1"/>
  <c r="JL9" i="68" s="1"/>
  <c r="JJ11" i="68"/>
  <c r="JK11" i="68" s="1"/>
  <c r="JL11" i="68" s="1"/>
  <c r="JJ16" i="68"/>
  <c r="JK16" i="68" s="1"/>
  <c r="JL16" i="68" s="1"/>
  <c r="JJ13" i="68"/>
  <c r="JK13" i="68" s="1"/>
  <c r="JJ10" i="68"/>
  <c r="JK10" i="68" s="1"/>
  <c r="JJ15" i="68"/>
  <c r="JK15" i="68" s="1"/>
  <c r="JR10" i="68"/>
  <c r="JS10" i="68" s="1"/>
  <c r="JQ10" i="68"/>
  <c r="JI10" i="68"/>
  <c r="JI16" i="68"/>
  <c r="JM16" i="68" s="1"/>
  <c r="JR16" i="68"/>
  <c r="JS16" i="68" s="1"/>
  <c r="JQ16" i="68"/>
  <c r="JR12" i="68"/>
  <c r="JS12" i="68" s="1"/>
  <c r="JQ12" i="68"/>
  <c r="JI12" i="68"/>
  <c r="JI7" i="68"/>
  <c r="JM7" i="68" s="1"/>
  <c r="JI9" i="68"/>
  <c r="IR29" i="68"/>
  <c r="IV29" i="68" s="1"/>
  <c r="IQ29" i="68"/>
  <c r="IU29" i="68" s="1"/>
  <c r="JR9" i="68"/>
  <c r="JS9" i="68" s="1"/>
  <c r="JQ9" i="68"/>
  <c r="JQ14" i="68"/>
  <c r="JI14" i="68"/>
  <c r="JR14" i="68"/>
  <c r="JS14" i="68" s="1"/>
  <c r="JJ14" i="68"/>
  <c r="JK14" i="68" s="1"/>
  <c r="JL14" i="68" s="1"/>
  <c r="JJ21" i="68"/>
  <c r="JQ7" i="68"/>
  <c r="JR7" i="68"/>
  <c r="JS7" i="68" s="1"/>
  <c r="JJ8" i="68"/>
  <c r="JK8" i="68" s="1"/>
  <c r="JR13" i="68"/>
  <c r="JS13" i="68" s="1"/>
  <c r="JQ13" i="68"/>
  <c r="IR30" i="68"/>
  <c r="IV30" i="68" s="1"/>
  <c r="IQ30" i="68"/>
  <c r="IU30" i="68" s="1"/>
  <c r="JQ11" i="68"/>
  <c r="JI11" i="68"/>
  <c r="JM11" i="68" s="1"/>
  <c r="JR11" i="68"/>
  <c r="JS11" i="68" s="1"/>
  <c r="JI8" i="68"/>
  <c r="JR8" i="68"/>
  <c r="JS8" i="68" s="1"/>
  <c r="JQ8" i="68"/>
  <c r="JL13" i="68"/>
  <c r="JM13" i="68"/>
  <c r="JQ15" i="68"/>
  <c r="JR15" i="68"/>
  <c r="JS15" i="68" s="1"/>
  <c r="IX51" i="74"/>
  <c r="IY51" i="74" s="1"/>
  <c r="IQ21" i="74"/>
  <c r="IX110" i="74"/>
  <c r="IY110" i="74" s="1"/>
  <c r="IV21" i="74"/>
  <c r="JF39" i="74"/>
  <c r="JF38" i="74"/>
  <c r="JF40" i="74"/>
  <c r="JF37" i="74"/>
  <c r="JF42" i="74"/>
  <c r="JF45" i="74"/>
  <c r="IO58" i="74"/>
  <c r="IO60" i="74"/>
  <c r="IO57" i="74"/>
  <c r="JF41" i="74"/>
  <c r="JF44" i="74"/>
  <c r="IO59" i="74"/>
  <c r="JF46" i="74"/>
  <c r="IR51" i="74"/>
  <c r="JF43" i="74"/>
  <c r="JF12" i="74"/>
  <c r="JF15" i="74"/>
  <c r="IO30" i="74"/>
  <c r="JF7" i="74"/>
  <c r="JF11" i="74"/>
  <c r="IO29" i="74"/>
  <c r="JF16" i="74"/>
  <c r="IR21" i="74"/>
  <c r="JF13" i="74"/>
  <c r="IO27" i="74"/>
  <c r="IO28" i="74"/>
  <c r="JF14" i="74"/>
  <c r="JF10" i="74"/>
  <c r="JF8" i="74"/>
  <c r="JF9" i="74"/>
  <c r="IV110" i="68"/>
  <c r="IQ110" i="68"/>
  <c r="IN110" i="68"/>
  <c r="IX110" i="68"/>
  <c r="IY110" i="68" s="1"/>
  <c r="JM104" i="74"/>
  <c r="JL104" i="74"/>
  <c r="JL102" i="74"/>
  <c r="JM102" i="74"/>
  <c r="JL98" i="74"/>
  <c r="JM98" i="74"/>
  <c r="JL105" i="74"/>
  <c r="JM105" i="74"/>
  <c r="JL103" i="74"/>
  <c r="JM103" i="74"/>
  <c r="JL101" i="74"/>
  <c r="JM101" i="74"/>
  <c r="JL99" i="74"/>
  <c r="JM99" i="74"/>
  <c r="JL100" i="74"/>
  <c r="JM100" i="74"/>
  <c r="JQ106" i="74"/>
  <c r="JK106" i="74"/>
  <c r="JL96" i="74"/>
  <c r="JM96" i="74"/>
  <c r="IT60" i="68"/>
  <c r="IP60" i="68"/>
  <c r="IY60" i="68" s="1"/>
  <c r="IX60" i="68"/>
  <c r="JH42" i="68"/>
  <c r="JG42" i="68"/>
  <c r="JG43" i="68"/>
  <c r="JH43" i="68"/>
  <c r="JG40" i="68"/>
  <c r="JH40" i="68"/>
  <c r="IT59" i="68"/>
  <c r="IP59" i="68"/>
  <c r="IY59" i="68" s="1"/>
  <c r="IX59" i="68"/>
  <c r="JG41" i="68"/>
  <c r="JH41" i="68"/>
  <c r="JJ41" i="68" s="1"/>
  <c r="JK41" i="68" s="1"/>
  <c r="JH39" i="68"/>
  <c r="JG39" i="68"/>
  <c r="JG44" i="68"/>
  <c r="JH44" i="68"/>
  <c r="IX58" i="68"/>
  <c r="IT58" i="68"/>
  <c r="IP58" i="68"/>
  <c r="IY58" i="68" s="1"/>
  <c r="JG37" i="68"/>
  <c r="JH37" i="68"/>
  <c r="JH38" i="68"/>
  <c r="JG38" i="68"/>
  <c r="IT57" i="68"/>
  <c r="IP57" i="68"/>
  <c r="IY57" i="68" s="1"/>
  <c r="IX57" i="68"/>
  <c r="JH45" i="68"/>
  <c r="JG45" i="68"/>
  <c r="JH46" i="68"/>
  <c r="JG46" i="68"/>
  <c r="JI42" i="68" l="1"/>
  <c r="JI40" i="68"/>
  <c r="IQ60" i="68"/>
  <c r="IU60" i="68" s="1"/>
  <c r="JJ38" i="68"/>
  <c r="JK38" i="68" s="1"/>
  <c r="JJ44" i="68"/>
  <c r="JK44" i="68" s="1"/>
  <c r="JL44" i="68" s="1"/>
  <c r="JM9" i="68"/>
  <c r="JM12" i="68"/>
  <c r="JM14" i="68"/>
  <c r="JL8" i="68"/>
  <c r="JK17" i="68"/>
  <c r="JM8" i="68"/>
  <c r="JQ17" i="68"/>
  <c r="JL15" i="68"/>
  <c r="JM15" i="68"/>
  <c r="JM10" i="68"/>
  <c r="JL10" i="68"/>
  <c r="JA59" i="68"/>
  <c r="JB57" i="68"/>
  <c r="IP60" i="74"/>
  <c r="IR60" i="74"/>
  <c r="IV60" i="74" s="1"/>
  <c r="IT60" i="74"/>
  <c r="IQ60" i="74"/>
  <c r="IU60" i="74" s="1"/>
  <c r="JH43" i="74"/>
  <c r="JG43" i="74"/>
  <c r="IT58" i="74"/>
  <c r="IP58" i="74"/>
  <c r="IR58" i="74" s="1"/>
  <c r="IV58" i="74" s="1"/>
  <c r="JH45" i="74"/>
  <c r="JG45" i="74"/>
  <c r="JH46" i="74"/>
  <c r="JG46" i="74"/>
  <c r="JH42" i="74"/>
  <c r="JG42" i="74"/>
  <c r="IT59" i="74"/>
  <c r="IP59" i="74"/>
  <c r="IR59" i="74" s="1"/>
  <c r="IV59" i="74" s="1"/>
  <c r="JH37" i="74"/>
  <c r="JG37" i="74"/>
  <c r="JG44" i="74"/>
  <c r="JH44" i="74"/>
  <c r="JG40" i="74"/>
  <c r="JH40" i="74"/>
  <c r="JG41" i="74"/>
  <c r="JH41" i="74"/>
  <c r="JG38" i="74"/>
  <c r="JH38" i="74"/>
  <c r="IT57" i="74"/>
  <c r="IP57" i="74"/>
  <c r="IR57" i="74" s="1"/>
  <c r="IV57" i="74" s="1"/>
  <c r="JH39" i="74"/>
  <c r="JG39" i="74"/>
  <c r="JG9" i="74"/>
  <c r="JH9" i="74"/>
  <c r="JG16" i="74"/>
  <c r="JH16" i="74"/>
  <c r="JG8" i="74"/>
  <c r="JH8" i="74"/>
  <c r="IX59" i="74"/>
  <c r="IT29" i="74"/>
  <c r="IP29" i="74"/>
  <c r="IQ29" i="74" s="1"/>
  <c r="IU29" i="74" s="1"/>
  <c r="IX118" i="74"/>
  <c r="JG10" i="74"/>
  <c r="JH10" i="74"/>
  <c r="JH11" i="74"/>
  <c r="JG11" i="74"/>
  <c r="JG14" i="74"/>
  <c r="JH14" i="74"/>
  <c r="JG7" i="74"/>
  <c r="JH7" i="74"/>
  <c r="IX58" i="74"/>
  <c r="IT28" i="74"/>
  <c r="IP28" i="74"/>
  <c r="IQ28" i="74" s="1"/>
  <c r="IU28" i="74" s="1"/>
  <c r="IX117" i="74"/>
  <c r="IT30" i="74"/>
  <c r="IX60" i="74"/>
  <c r="IP30" i="74"/>
  <c r="IR30" i="74" s="1"/>
  <c r="IV30" i="74" s="1"/>
  <c r="IX119" i="74"/>
  <c r="IT27" i="74"/>
  <c r="IX57" i="74"/>
  <c r="IP27" i="74"/>
  <c r="IR27" i="74" s="1"/>
  <c r="IV27" i="74" s="1"/>
  <c r="IX116" i="74"/>
  <c r="JG15" i="74"/>
  <c r="JH15" i="74"/>
  <c r="JH13" i="74"/>
  <c r="JG13" i="74"/>
  <c r="JH12" i="74"/>
  <c r="JG12" i="74"/>
  <c r="JJ45" i="68"/>
  <c r="JK45" i="68" s="1"/>
  <c r="JL45" i="68" s="1"/>
  <c r="JF105" i="68"/>
  <c r="JF101" i="68"/>
  <c r="IR110" i="68"/>
  <c r="JF99" i="68"/>
  <c r="IO118" i="68"/>
  <c r="JF98" i="68"/>
  <c r="IO119" i="68"/>
  <c r="JF96" i="68"/>
  <c r="JF97" i="68"/>
  <c r="JF102" i="68"/>
  <c r="IO116" i="68"/>
  <c r="JF104" i="68"/>
  <c r="IO117" i="68"/>
  <c r="JF100" i="68"/>
  <c r="JF103" i="68"/>
  <c r="JJ37" i="68"/>
  <c r="JK37" i="68" s="1"/>
  <c r="JJ39" i="68"/>
  <c r="JK39" i="68" s="1"/>
  <c r="JL39" i="68" s="1"/>
  <c r="JJ42" i="68"/>
  <c r="JK42" i="68" s="1"/>
  <c r="JL42" i="68" s="1"/>
  <c r="IR58" i="68"/>
  <c r="IV58" i="68" s="1"/>
  <c r="JM106" i="74"/>
  <c r="JI107" i="74" s="1"/>
  <c r="JL106" i="74"/>
  <c r="JE107" i="74" s="1"/>
  <c r="JL110" i="74"/>
  <c r="JK110" i="74"/>
  <c r="JR45" i="68"/>
  <c r="JS45" i="68" s="1"/>
  <c r="JQ45" i="68"/>
  <c r="JR38" i="68"/>
  <c r="JS38" i="68" s="1"/>
  <c r="JQ38" i="68"/>
  <c r="IZ58" i="68"/>
  <c r="JA58" i="68"/>
  <c r="JB58" i="68"/>
  <c r="JR39" i="68"/>
  <c r="JS39" i="68" s="1"/>
  <c r="JQ39" i="68"/>
  <c r="IZ59" i="68"/>
  <c r="JB59" i="68"/>
  <c r="JJ43" i="68"/>
  <c r="JK43" i="68" s="1"/>
  <c r="IR60" i="68"/>
  <c r="IV60" i="68" s="1"/>
  <c r="JL38" i="68"/>
  <c r="JI46" i="68"/>
  <c r="JR46" i="68"/>
  <c r="JS46" i="68" s="1"/>
  <c r="JQ46" i="68"/>
  <c r="JI45" i="68"/>
  <c r="IQ57" i="68"/>
  <c r="IU57" i="68" s="1"/>
  <c r="JL37" i="68"/>
  <c r="IQ58" i="68"/>
  <c r="IU58" i="68" s="1"/>
  <c r="JI44" i="68"/>
  <c r="JM44" i="68" s="1"/>
  <c r="JR44" i="68"/>
  <c r="JS44" i="68" s="1"/>
  <c r="JQ44" i="68"/>
  <c r="JL41" i="68"/>
  <c r="IR59" i="68"/>
  <c r="IV59" i="68" s="1"/>
  <c r="JJ40" i="68"/>
  <c r="JK40" i="68" s="1"/>
  <c r="JI43" i="68"/>
  <c r="JR43" i="68"/>
  <c r="JS43" i="68" s="1"/>
  <c r="JQ43" i="68"/>
  <c r="JA60" i="68"/>
  <c r="IZ60" i="68"/>
  <c r="JB60" i="68"/>
  <c r="JJ46" i="68"/>
  <c r="JK46" i="68" s="1"/>
  <c r="IZ57" i="68"/>
  <c r="JA57" i="68"/>
  <c r="IR57" i="68"/>
  <c r="IV57" i="68" s="1"/>
  <c r="JI38" i="68"/>
  <c r="JI37" i="68"/>
  <c r="JM37" i="68" s="1"/>
  <c r="JJ51" i="68"/>
  <c r="JR37" i="68"/>
  <c r="JS37" i="68" s="1"/>
  <c r="JQ37" i="68"/>
  <c r="JI39" i="68"/>
  <c r="JM39" i="68" s="1"/>
  <c r="JI41" i="68"/>
  <c r="JM41" i="68" s="1"/>
  <c r="JR41" i="68"/>
  <c r="JS41" i="68" s="1"/>
  <c r="JQ41" i="68"/>
  <c r="IQ59" i="68"/>
  <c r="IU59" i="68" s="1"/>
  <c r="JQ40" i="68"/>
  <c r="JR40" i="68"/>
  <c r="JS40" i="68" s="1"/>
  <c r="JR42" i="68"/>
  <c r="JS42" i="68" s="1"/>
  <c r="JQ42" i="68"/>
  <c r="JM45" i="68" l="1"/>
  <c r="JM42" i="68"/>
  <c r="JM17" i="68"/>
  <c r="JI18" i="68" s="1"/>
  <c r="JO11" i="68" s="1"/>
  <c r="JO12" i="68"/>
  <c r="JO9" i="68"/>
  <c r="JO8" i="68"/>
  <c r="JO13" i="68"/>
  <c r="JO15" i="68"/>
  <c r="JO14" i="68"/>
  <c r="JO10" i="68"/>
  <c r="JO16" i="68"/>
  <c r="JK21" i="68"/>
  <c r="JL21" i="68"/>
  <c r="JL17" i="68"/>
  <c r="JE18" i="68" s="1"/>
  <c r="JI39" i="74"/>
  <c r="IQ57" i="74"/>
  <c r="IU57" i="74" s="1"/>
  <c r="IQ30" i="74"/>
  <c r="IU30" i="74" s="1"/>
  <c r="JJ15" i="74"/>
  <c r="JK15" i="74" s="1"/>
  <c r="JL15" i="74" s="1"/>
  <c r="JJ10" i="74"/>
  <c r="JK10" i="74" s="1"/>
  <c r="JJ11" i="74"/>
  <c r="JK11" i="74" s="1"/>
  <c r="JJ9" i="74"/>
  <c r="JK9" i="74" s="1"/>
  <c r="JL9" i="74" s="1"/>
  <c r="JJ38" i="74"/>
  <c r="JK38" i="74" s="1"/>
  <c r="JL38" i="74" s="1"/>
  <c r="IQ59" i="74"/>
  <c r="IU59" i="74" s="1"/>
  <c r="JI40" i="74"/>
  <c r="JI44" i="74"/>
  <c r="JI43" i="74"/>
  <c r="JM43" i="74" s="1"/>
  <c r="JI46" i="74"/>
  <c r="JI38" i="74"/>
  <c r="JI41" i="74"/>
  <c r="IQ58" i="74"/>
  <c r="IU58" i="74" s="1"/>
  <c r="JJ37" i="74"/>
  <c r="JK37" i="74" s="1"/>
  <c r="JL37" i="74" s="1"/>
  <c r="JJ46" i="74"/>
  <c r="JK46" i="74" s="1"/>
  <c r="JL46" i="74" s="1"/>
  <c r="JJ43" i="74"/>
  <c r="JK43" i="74" s="1"/>
  <c r="JL43" i="74" s="1"/>
  <c r="JJ40" i="74"/>
  <c r="JK40" i="74" s="1"/>
  <c r="JL40" i="74" s="1"/>
  <c r="JJ45" i="74"/>
  <c r="JK45" i="74" s="1"/>
  <c r="JL45" i="74" s="1"/>
  <c r="JQ41" i="74"/>
  <c r="JR41" i="74"/>
  <c r="JS41" i="74" s="1"/>
  <c r="JQ37" i="74"/>
  <c r="JR37" i="74"/>
  <c r="JS37" i="74" s="1"/>
  <c r="JJ51" i="74"/>
  <c r="JR46" i="74"/>
  <c r="JS46" i="74" s="1"/>
  <c r="JQ46" i="74"/>
  <c r="JQ43" i="74"/>
  <c r="JR43" i="74"/>
  <c r="JS43" i="74" s="1"/>
  <c r="JR40" i="74"/>
  <c r="JS40" i="74" s="1"/>
  <c r="JQ40" i="74"/>
  <c r="JI45" i="74"/>
  <c r="JR45" i="74"/>
  <c r="JS45" i="74" s="1"/>
  <c r="JQ45" i="74"/>
  <c r="JR38" i="74"/>
  <c r="JS38" i="74" s="1"/>
  <c r="JQ38" i="74"/>
  <c r="JJ44" i="74"/>
  <c r="JK44" i="74" s="1"/>
  <c r="JR39" i="74"/>
  <c r="JS39" i="74" s="1"/>
  <c r="JQ39" i="74"/>
  <c r="JQ44" i="74"/>
  <c r="JR44" i="74"/>
  <c r="JS44" i="74" s="1"/>
  <c r="JI42" i="74"/>
  <c r="JQ42" i="74"/>
  <c r="JR42" i="74"/>
  <c r="JS42" i="74" s="1"/>
  <c r="JJ39" i="74"/>
  <c r="JK39" i="74" s="1"/>
  <c r="JJ41" i="74"/>
  <c r="JK41" i="74" s="1"/>
  <c r="JI37" i="74"/>
  <c r="JJ42" i="74"/>
  <c r="JK42" i="74" s="1"/>
  <c r="IR29" i="74"/>
  <c r="IV29" i="74" s="1"/>
  <c r="JI7" i="74"/>
  <c r="JI12" i="74"/>
  <c r="JJ8" i="74"/>
  <c r="JK8" i="74" s="1"/>
  <c r="JL8" i="74" s="1"/>
  <c r="JI13" i="74"/>
  <c r="JI15" i="74"/>
  <c r="JI16" i="74"/>
  <c r="JI11" i="74"/>
  <c r="JR15" i="74"/>
  <c r="JS15" i="74" s="1"/>
  <c r="JQ15" i="74"/>
  <c r="IR28" i="74"/>
  <c r="IV28" i="74" s="1"/>
  <c r="IY58" i="74"/>
  <c r="JA58" i="74" s="1"/>
  <c r="IY117" i="74"/>
  <c r="JA117" i="74" s="1"/>
  <c r="JJ14" i="74"/>
  <c r="JK14" i="74" s="1"/>
  <c r="IZ118" i="74"/>
  <c r="JQ12" i="74"/>
  <c r="JR12" i="74"/>
  <c r="JS12" i="74" s="1"/>
  <c r="JR14" i="74"/>
  <c r="JS14" i="74" s="1"/>
  <c r="JQ14" i="74"/>
  <c r="JR8" i="74"/>
  <c r="JS8" i="74" s="1"/>
  <c r="JQ8" i="74"/>
  <c r="IY59" i="74"/>
  <c r="JB59" i="74" s="1"/>
  <c r="IY118" i="74"/>
  <c r="JB118" i="74" s="1"/>
  <c r="IQ27" i="74"/>
  <c r="IU27" i="74" s="1"/>
  <c r="IY57" i="74"/>
  <c r="JB57" i="74" s="1"/>
  <c r="IY116" i="74"/>
  <c r="JA116" i="74" s="1"/>
  <c r="IY60" i="74"/>
  <c r="JA60" i="74" s="1"/>
  <c r="IY119" i="74"/>
  <c r="JA119" i="74" s="1"/>
  <c r="IZ58" i="74"/>
  <c r="JQ11" i="74"/>
  <c r="JR11" i="74"/>
  <c r="JS11" i="74" s="1"/>
  <c r="JJ16" i="74"/>
  <c r="JK16" i="74" s="1"/>
  <c r="JJ12" i="74"/>
  <c r="JK12" i="74" s="1"/>
  <c r="JR13" i="74"/>
  <c r="JS13" i="74" s="1"/>
  <c r="JQ13" i="74"/>
  <c r="IZ57" i="74"/>
  <c r="IZ60" i="74"/>
  <c r="JL11" i="74"/>
  <c r="IZ59" i="74"/>
  <c r="JR16" i="74"/>
  <c r="JS16" i="74" s="1"/>
  <c r="JQ16" i="74"/>
  <c r="IZ116" i="74"/>
  <c r="JJ13" i="74"/>
  <c r="JK13" i="74" s="1"/>
  <c r="JJ7" i="74"/>
  <c r="JK7" i="74" s="1"/>
  <c r="JI10" i="74"/>
  <c r="JI9" i="74"/>
  <c r="IZ117" i="74"/>
  <c r="JR7" i="74"/>
  <c r="JS7" i="74" s="1"/>
  <c r="JQ7" i="74"/>
  <c r="JJ21" i="74"/>
  <c r="JL10" i="74"/>
  <c r="IZ119" i="74"/>
  <c r="JI14" i="74"/>
  <c r="JR10" i="74"/>
  <c r="JS10" i="74" s="1"/>
  <c r="JQ10" i="74"/>
  <c r="JI8" i="74"/>
  <c r="JQ9" i="74"/>
  <c r="JR9" i="74"/>
  <c r="JS9" i="74" s="1"/>
  <c r="IX117" i="68"/>
  <c r="IP117" i="68"/>
  <c r="IY117" i="68" s="1"/>
  <c r="IT117" i="68"/>
  <c r="IT118" i="68"/>
  <c r="IP118" i="68"/>
  <c r="IQ118" i="68" s="1"/>
  <c r="IU118" i="68" s="1"/>
  <c r="IX118" i="68"/>
  <c r="JH104" i="68"/>
  <c r="JG104" i="68"/>
  <c r="JG99" i="68"/>
  <c r="JH99" i="68"/>
  <c r="JJ99" i="68" s="1"/>
  <c r="JK99" i="68" s="1"/>
  <c r="IP116" i="68"/>
  <c r="IT116" i="68"/>
  <c r="IX116" i="68"/>
  <c r="JH102" i="68"/>
  <c r="JG102" i="68"/>
  <c r="JH101" i="68"/>
  <c r="JG101" i="68"/>
  <c r="JG97" i="68"/>
  <c r="JI97" i="68" s="1"/>
  <c r="JH97" i="68"/>
  <c r="JH105" i="68"/>
  <c r="JJ105" i="68" s="1"/>
  <c r="JK105" i="68" s="1"/>
  <c r="JL105" i="68" s="1"/>
  <c r="JG105" i="68"/>
  <c r="JG96" i="68"/>
  <c r="JH96" i="68"/>
  <c r="JJ96" i="68" s="1"/>
  <c r="JK96" i="68" s="1"/>
  <c r="JI103" i="68"/>
  <c r="JH103" i="68"/>
  <c r="JJ103" i="68" s="1"/>
  <c r="JK103" i="68" s="1"/>
  <c r="JG103" i="68"/>
  <c r="IP119" i="68"/>
  <c r="IY119" i="68" s="1"/>
  <c r="IT119" i="68"/>
  <c r="IQ119" i="68"/>
  <c r="IU119" i="68" s="1"/>
  <c r="IR119" i="68"/>
  <c r="IV119" i="68" s="1"/>
  <c r="IX119" i="68"/>
  <c r="JI100" i="68"/>
  <c r="JH100" i="68"/>
  <c r="JG100" i="68"/>
  <c r="JG98" i="68"/>
  <c r="JH98" i="68"/>
  <c r="JJ98" i="68" s="1"/>
  <c r="JK98" i="68" s="1"/>
  <c r="JL96" i="68"/>
  <c r="JN102" i="74"/>
  <c r="JN103" i="74"/>
  <c r="JN98" i="74"/>
  <c r="JN99" i="74"/>
  <c r="JN100" i="74"/>
  <c r="JN96" i="74"/>
  <c r="JN105" i="74"/>
  <c r="JN101" i="74"/>
  <c r="JN97" i="74"/>
  <c r="JN104" i="74"/>
  <c r="JP97" i="74"/>
  <c r="JO100" i="74"/>
  <c r="JV106" i="74"/>
  <c r="JP99" i="74"/>
  <c r="JP105" i="74"/>
  <c r="JO102" i="74"/>
  <c r="JO104" i="74"/>
  <c r="JP100" i="74"/>
  <c r="JO101" i="74"/>
  <c r="JP96" i="74"/>
  <c r="JO105" i="74"/>
  <c r="JP102" i="74"/>
  <c r="JO99" i="74"/>
  <c r="JP103" i="74"/>
  <c r="JO96" i="74"/>
  <c r="JP101" i="74"/>
  <c r="JP104" i="74"/>
  <c r="JO98" i="74"/>
  <c r="JO103" i="74"/>
  <c r="JP98" i="74"/>
  <c r="JO97" i="74"/>
  <c r="JM46" i="68"/>
  <c r="JL46" i="68"/>
  <c r="JM38" i="68"/>
  <c r="JM43" i="68"/>
  <c r="JL43" i="68"/>
  <c r="JL40" i="68"/>
  <c r="JM40" i="68"/>
  <c r="JK47" i="68"/>
  <c r="JQ47" i="68"/>
  <c r="JM47" i="68" l="1"/>
  <c r="JI48" i="68" s="1"/>
  <c r="JO7" i="68"/>
  <c r="JO17" i="68"/>
  <c r="JP8" i="68"/>
  <c r="JP12" i="68"/>
  <c r="JN13" i="68"/>
  <c r="JP14" i="68"/>
  <c r="JN8" i="68"/>
  <c r="JN9" i="68"/>
  <c r="JN10" i="68"/>
  <c r="JN15" i="68"/>
  <c r="JP7" i="68"/>
  <c r="JP11" i="68"/>
  <c r="JN16" i="68"/>
  <c r="JP15" i="68"/>
  <c r="JN11" i="68"/>
  <c r="JN14" i="68"/>
  <c r="JP16" i="68"/>
  <c r="JP13" i="68"/>
  <c r="JN7" i="68"/>
  <c r="JP9" i="68"/>
  <c r="JP10" i="68"/>
  <c r="JN12" i="68"/>
  <c r="JM15" i="74"/>
  <c r="JM11" i="74"/>
  <c r="JM38" i="74"/>
  <c r="JM40" i="74"/>
  <c r="JM8" i="74"/>
  <c r="JM46" i="74"/>
  <c r="JQ47" i="74"/>
  <c r="JL42" i="74"/>
  <c r="JM42" i="74"/>
  <c r="JL39" i="74"/>
  <c r="JM39" i="74"/>
  <c r="JM45" i="74"/>
  <c r="JK47" i="74"/>
  <c r="JL41" i="74"/>
  <c r="JM41" i="74"/>
  <c r="JM37" i="74"/>
  <c r="JL44" i="74"/>
  <c r="JM44" i="74"/>
  <c r="JB58" i="74"/>
  <c r="JA59" i="74"/>
  <c r="JB119" i="74"/>
  <c r="JB116" i="74"/>
  <c r="JA57" i="74"/>
  <c r="JB60" i="74"/>
  <c r="JL12" i="74"/>
  <c r="JM12" i="74"/>
  <c r="JL14" i="74"/>
  <c r="JM14" i="74"/>
  <c r="JL16" i="74"/>
  <c r="JQ17" i="74"/>
  <c r="JB117" i="74"/>
  <c r="JA118" i="74"/>
  <c r="JM16" i="74"/>
  <c r="JM9" i="74"/>
  <c r="JL7" i="74"/>
  <c r="JK17" i="74"/>
  <c r="JM7" i="74"/>
  <c r="JM10" i="74"/>
  <c r="JL13" i="74"/>
  <c r="JM13" i="74"/>
  <c r="JO44" i="68"/>
  <c r="JO39" i="68"/>
  <c r="JM103" i="68"/>
  <c r="JR105" i="68"/>
  <c r="JS105" i="68" s="1"/>
  <c r="JQ105" i="68"/>
  <c r="IZ116" i="68"/>
  <c r="IY118" i="68"/>
  <c r="JB118" i="68" s="1"/>
  <c r="IR118" i="68"/>
  <c r="IV118" i="68" s="1"/>
  <c r="JL47" i="68"/>
  <c r="JE48" i="68" s="1"/>
  <c r="JP45" i="68" s="1"/>
  <c r="JA119" i="68"/>
  <c r="IZ119" i="68"/>
  <c r="JB119" i="68"/>
  <c r="JJ97" i="68"/>
  <c r="JK97" i="68" s="1"/>
  <c r="IY116" i="68"/>
  <c r="JB116" i="68" s="1"/>
  <c r="IR116" i="68"/>
  <c r="IV116" i="68" s="1"/>
  <c r="JI105" i="68"/>
  <c r="JM105" i="68" s="1"/>
  <c r="JQ97" i="68"/>
  <c r="JR97" i="68"/>
  <c r="JS97" i="68" s="1"/>
  <c r="JM99" i="68"/>
  <c r="JL99" i="68"/>
  <c r="JL98" i="68"/>
  <c r="JI101" i="68"/>
  <c r="JQ101" i="68"/>
  <c r="JR101" i="68"/>
  <c r="JS101" i="68" s="1"/>
  <c r="JI99" i="68"/>
  <c r="JR99" i="68"/>
  <c r="JS99" i="68" s="1"/>
  <c r="JQ99" i="68"/>
  <c r="JQ98" i="68"/>
  <c r="JI98" i="68"/>
  <c r="JM98" i="68" s="1"/>
  <c r="JR98" i="68"/>
  <c r="JS98" i="68" s="1"/>
  <c r="JI96" i="68"/>
  <c r="JM96" i="68" s="1"/>
  <c r="JJ110" i="68"/>
  <c r="JQ96" i="68"/>
  <c r="JR96" i="68"/>
  <c r="JS96" i="68" s="1"/>
  <c r="JJ101" i="68"/>
  <c r="JK101" i="68" s="1"/>
  <c r="JQ104" i="68"/>
  <c r="JR104" i="68"/>
  <c r="JS104" i="68" s="1"/>
  <c r="JI104" i="68"/>
  <c r="IZ117" i="68"/>
  <c r="JA117" i="68"/>
  <c r="JB117" i="68"/>
  <c r="JQ100" i="68"/>
  <c r="JR100" i="68"/>
  <c r="JS100" i="68" s="1"/>
  <c r="IQ116" i="68"/>
  <c r="IU116" i="68" s="1"/>
  <c r="JQ102" i="68"/>
  <c r="JR102" i="68"/>
  <c r="JS102" i="68" s="1"/>
  <c r="JJ104" i="68"/>
  <c r="JK104" i="68" s="1"/>
  <c r="IQ117" i="68"/>
  <c r="IU117" i="68" s="1"/>
  <c r="JL103" i="68"/>
  <c r="JJ100" i="68"/>
  <c r="JK100" i="68" s="1"/>
  <c r="JR103" i="68"/>
  <c r="JS103" i="68" s="1"/>
  <c r="JQ103" i="68"/>
  <c r="JI102" i="68"/>
  <c r="JJ102" i="68"/>
  <c r="JK102" i="68" s="1"/>
  <c r="IZ118" i="68"/>
  <c r="IR117" i="68"/>
  <c r="IV117" i="68" s="1"/>
  <c r="JP106" i="74"/>
  <c r="JN106" i="74"/>
  <c r="JF110" i="74" s="1"/>
  <c r="JO106" i="74"/>
  <c r="JV47" i="68"/>
  <c r="JO37" i="68"/>
  <c r="JO42" i="68"/>
  <c r="JO45" i="68"/>
  <c r="JO41" i="68"/>
  <c r="JL51" i="68"/>
  <c r="JK51" i="68"/>
  <c r="JO40" i="68"/>
  <c r="JO43" i="68"/>
  <c r="JO46" i="68"/>
  <c r="JO38" i="68"/>
  <c r="JG110" i="74"/>
  <c r="JP46" i="68" l="1"/>
  <c r="JP41" i="68"/>
  <c r="JN41" i="68"/>
  <c r="JP39" i="68"/>
  <c r="JP42" i="68"/>
  <c r="JP44" i="68"/>
  <c r="JN40" i="68"/>
  <c r="JN42" i="68"/>
  <c r="JN38" i="68"/>
  <c r="JN37" i="68"/>
  <c r="JN43" i="68"/>
  <c r="JP37" i="68"/>
  <c r="JP38" i="68"/>
  <c r="JN46" i="68"/>
  <c r="JP43" i="68"/>
  <c r="JN44" i="68"/>
  <c r="JN45" i="68"/>
  <c r="JN39" i="68"/>
  <c r="JP40" i="68"/>
  <c r="JN17" i="68"/>
  <c r="JF21" i="68" s="1"/>
  <c r="JP17" i="68"/>
  <c r="JA118" i="68"/>
  <c r="JL47" i="74"/>
  <c r="JE48" i="74" s="1"/>
  <c r="JN37" i="74" s="1"/>
  <c r="JN45" i="74"/>
  <c r="JN46" i="74"/>
  <c r="JN38" i="74"/>
  <c r="JN40" i="74"/>
  <c r="JN44" i="74"/>
  <c r="JN41" i="74"/>
  <c r="JN39" i="74"/>
  <c r="JK51" i="74"/>
  <c r="JL51" i="74"/>
  <c r="JM47" i="74"/>
  <c r="JI48" i="74" s="1"/>
  <c r="JP39" i="74" s="1"/>
  <c r="JL17" i="74"/>
  <c r="JE18" i="74" s="1"/>
  <c r="JL21" i="74"/>
  <c r="JK21" i="74"/>
  <c r="JM17" i="74"/>
  <c r="JI18" i="74" s="1"/>
  <c r="JQ106" i="68"/>
  <c r="JM102" i="68"/>
  <c r="JL102" i="68"/>
  <c r="JL104" i="68"/>
  <c r="JM104" i="68"/>
  <c r="JL97" i="68"/>
  <c r="JM97" i="68"/>
  <c r="JM106" i="68" s="1"/>
  <c r="JI107" i="68" s="1"/>
  <c r="JM101" i="68"/>
  <c r="JL101" i="68"/>
  <c r="JK106" i="68"/>
  <c r="JA116" i="68"/>
  <c r="JM100" i="68"/>
  <c r="JL100" i="68"/>
  <c r="JD110" i="74"/>
  <c r="JE110" i="74" s="1"/>
  <c r="JO47" i="68"/>
  <c r="JP47" i="68" l="1"/>
  <c r="JN47" i="68"/>
  <c r="JF51" i="68" s="1"/>
  <c r="JG51" i="68" s="1"/>
  <c r="JD21" i="68"/>
  <c r="JH21" i="68"/>
  <c r="JE21" i="68"/>
  <c r="JG21" i="68"/>
  <c r="JM21" i="68"/>
  <c r="JN42" i="74"/>
  <c r="JN43" i="74"/>
  <c r="JP38" i="74"/>
  <c r="JP45" i="74"/>
  <c r="JP40" i="74"/>
  <c r="JP37" i="74"/>
  <c r="JP42" i="74"/>
  <c r="JN47" i="74"/>
  <c r="JF51" i="74" s="1"/>
  <c r="JG51" i="74" s="1"/>
  <c r="JV47" i="74"/>
  <c r="JO46" i="74"/>
  <c r="JO43" i="74"/>
  <c r="JO38" i="74"/>
  <c r="JO40" i="74"/>
  <c r="JO45" i="74"/>
  <c r="JO44" i="74"/>
  <c r="JO39" i="74"/>
  <c r="JO41" i="74"/>
  <c r="JO42" i="74"/>
  <c r="JO37" i="74"/>
  <c r="JP44" i="74"/>
  <c r="JP46" i="74"/>
  <c r="JP41" i="74"/>
  <c r="JP43" i="74"/>
  <c r="JO15" i="74"/>
  <c r="JO11" i="74"/>
  <c r="JO10" i="74"/>
  <c r="JO14" i="74"/>
  <c r="JO9" i="74"/>
  <c r="JO8" i="74"/>
  <c r="JO7" i="74"/>
  <c r="JO13" i="74"/>
  <c r="JO16" i="74"/>
  <c r="JO12" i="74"/>
  <c r="JN9" i="74"/>
  <c r="JP15" i="74"/>
  <c r="JN11" i="74"/>
  <c r="JP8" i="74"/>
  <c r="JP9" i="74"/>
  <c r="JP11" i="74"/>
  <c r="JN8" i="74"/>
  <c r="JN15" i="74"/>
  <c r="JN10" i="74"/>
  <c r="JP10" i="74"/>
  <c r="JP16" i="74"/>
  <c r="JP13" i="74"/>
  <c r="JP14" i="74"/>
  <c r="JN13" i="74"/>
  <c r="JN14" i="74"/>
  <c r="JP7" i="74"/>
  <c r="JN12" i="74"/>
  <c r="JP12" i="74"/>
  <c r="JN7" i="74"/>
  <c r="JN16" i="74"/>
  <c r="JP99" i="68"/>
  <c r="JP98" i="68"/>
  <c r="JO105" i="68"/>
  <c r="JO104" i="68"/>
  <c r="JP101" i="68"/>
  <c r="JP102" i="68"/>
  <c r="JO98" i="68"/>
  <c r="JO96" i="68"/>
  <c r="JO100" i="68"/>
  <c r="JO103" i="68"/>
  <c r="JP97" i="68"/>
  <c r="JP105" i="68"/>
  <c r="JO101" i="68"/>
  <c r="JP104" i="68"/>
  <c r="JO102" i="68"/>
  <c r="JV106" i="68"/>
  <c r="JP96" i="68"/>
  <c r="JP100" i="68"/>
  <c r="JO99" i="68"/>
  <c r="JO97" i="68"/>
  <c r="JO106" i="68" s="1"/>
  <c r="JP103" i="68"/>
  <c r="JP106" i="68" s="1"/>
  <c r="JK110" i="68"/>
  <c r="JL110" i="68"/>
  <c r="JL106" i="68"/>
  <c r="JE107" i="68" s="1"/>
  <c r="JW102" i="74"/>
  <c r="JW104" i="74"/>
  <c r="JF117" i="74"/>
  <c r="JW100" i="74"/>
  <c r="JW103" i="74"/>
  <c r="JF118" i="74"/>
  <c r="JW105" i="74"/>
  <c r="JH110" i="74"/>
  <c r="JM110" i="74"/>
  <c r="JW101" i="74"/>
  <c r="JW97" i="74"/>
  <c r="JW98" i="74"/>
  <c r="JX98" i="74" s="1"/>
  <c r="JW99" i="74"/>
  <c r="JW96" i="74"/>
  <c r="JY96" i="74" s="1"/>
  <c r="KA96" i="74" s="1"/>
  <c r="KB96" i="74" s="1"/>
  <c r="JF116" i="74"/>
  <c r="JK116" i="74" s="1"/>
  <c r="JF119" i="74"/>
  <c r="JI110" i="74"/>
  <c r="JD51" i="68"/>
  <c r="JK117" i="74"/>
  <c r="JG117" i="74"/>
  <c r="JY101" i="74"/>
  <c r="JX101" i="74"/>
  <c r="JY98" i="74"/>
  <c r="JX104" i="74"/>
  <c r="JY104" i="74"/>
  <c r="JG116" i="74"/>
  <c r="JY99" i="74"/>
  <c r="JX99" i="74"/>
  <c r="JX96" i="74"/>
  <c r="JX97" i="74"/>
  <c r="JY97" i="74"/>
  <c r="JK119" i="74"/>
  <c r="JG119" i="74"/>
  <c r="JH119" i="74" s="1"/>
  <c r="JL119" i="74" s="1"/>
  <c r="JX102" i="74"/>
  <c r="JY102" i="74"/>
  <c r="JK118" i="74"/>
  <c r="JG118" i="74"/>
  <c r="JX105" i="74"/>
  <c r="JY105" i="74"/>
  <c r="JY103" i="74"/>
  <c r="JX103" i="74"/>
  <c r="JX100" i="74"/>
  <c r="JY100" i="74"/>
  <c r="JW12" i="68" l="1"/>
  <c r="JF28" i="68"/>
  <c r="JW11" i="68"/>
  <c r="JI21" i="68"/>
  <c r="JW14" i="68"/>
  <c r="JF27" i="68"/>
  <c r="JW7" i="68"/>
  <c r="JF29" i="68"/>
  <c r="JW15" i="68"/>
  <c r="JF30" i="68"/>
  <c r="JW8" i="68"/>
  <c r="JW9" i="68"/>
  <c r="JW13" i="68"/>
  <c r="JW10" i="68"/>
  <c r="JW16" i="68"/>
  <c r="JP47" i="74"/>
  <c r="JD51" i="74" s="1"/>
  <c r="JO47" i="74"/>
  <c r="JM51" i="74"/>
  <c r="JO17" i="74"/>
  <c r="JN17" i="74"/>
  <c r="JF21" i="74" s="1"/>
  <c r="JP17" i="74"/>
  <c r="JN101" i="68"/>
  <c r="JN103" i="68"/>
  <c r="JN105" i="68"/>
  <c r="JN97" i="68"/>
  <c r="JN98" i="68"/>
  <c r="JN102" i="68"/>
  <c r="JN104" i="68"/>
  <c r="JN100" i="68"/>
  <c r="JN99" i="68"/>
  <c r="JN96" i="68"/>
  <c r="JN106" i="68" s="1"/>
  <c r="JF110" i="68" s="1"/>
  <c r="JG110" i="68" s="1"/>
  <c r="JD110" i="68"/>
  <c r="JZ105" i="74"/>
  <c r="JI119" i="74"/>
  <c r="JM119" i="74" s="1"/>
  <c r="JZ100" i="74"/>
  <c r="JZ103" i="74"/>
  <c r="JZ102" i="74"/>
  <c r="KA99" i="74"/>
  <c r="KB99" i="74" s="1"/>
  <c r="JZ99" i="74"/>
  <c r="JI116" i="74"/>
  <c r="JM116" i="74" s="1"/>
  <c r="JH116" i="74"/>
  <c r="JL116" i="74" s="1"/>
  <c r="JI117" i="74"/>
  <c r="JM117" i="74" s="1"/>
  <c r="JH118" i="74"/>
  <c r="JL118" i="74" s="1"/>
  <c r="JZ97" i="74"/>
  <c r="JH51" i="68"/>
  <c r="JO51" i="68"/>
  <c r="JP51" i="68" s="1"/>
  <c r="JE51" i="68"/>
  <c r="JM51" i="68"/>
  <c r="KA97" i="74"/>
  <c r="KB97" i="74" s="1"/>
  <c r="KI100" i="74"/>
  <c r="KJ100" i="74" s="1"/>
  <c r="KH100" i="74"/>
  <c r="KA105" i="74"/>
  <c r="KB105" i="74" s="1"/>
  <c r="KI102" i="74"/>
  <c r="KJ102" i="74" s="1"/>
  <c r="KH102" i="74"/>
  <c r="KH99" i="74"/>
  <c r="KI99" i="74"/>
  <c r="KJ99" i="74" s="1"/>
  <c r="KA104" i="74"/>
  <c r="KB104" i="74" s="1"/>
  <c r="KA98" i="74"/>
  <c r="KB98" i="74" s="1"/>
  <c r="KA101" i="74"/>
  <c r="KB101" i="74" s="1"/>
  <c r="KH104" i="74"/>
  <c r="KI104" i="74"/>
  <c r="KJ104" i="74" s="1"/>
  <c r="KI98" i="74"/>
  <c r="KJ98" i="74" s="1"/>
  <c r="KH98" i="74"/>
  <c r="KC96" i="74"/>
  <c r="KH103" i="74"/>
  <c r="KI103" i="74"/>
  <c r="KJ103" i="74" s="1"/>
  <c r="KH105" i="74"/>
  <c r="KI105" i="74"/>
  <c r="KJ105" i="74" s="1"/>
  <c r="JZ104" i="74"/>
  <c r="KH101" i="74"/>
  <c r="KI101" i="74"/>
  <c r="KJ101" i="74" s="1"/>
  <c r="JH117" i="74"/>
  <c r="JL117" i="74" s="1"/>
  <c r="KH96" i="74"/>
  <c r="KI96" i="74"/>
  <c r="KJ96" i="74" s="1"/>
  <c r="KA110" i="74"/>
  <c r="KA100" i="74"/>
  <c r="KB100" i="74" s="1"/>
  <c r="KA103" i="74"/>
  <c r="KB103" i="74" s="1"/>
  <c r="JI118" i="74"/>
  <c r="JM118" i="74" s="1"/>
  <c r="KA102" i="74"/>
  <c r="KB102" i="74" s="1"/>
  <c r="KI97" i="74"/>
  <c r="KJ97" i="74" s="1"/>
  <c r="KH97" i="74"/>
  <c r="JZ96" i="74"/>
  <c r="KD96" i="74" s="1"/>
  <c r="JZ98" i="74"/>
  <c r="JZ101" i="74"/>
  <c r="JX16" i="68" l="1"/>
  <c r="JY16" i="68"/>
  <c r="KA16" i="68" s="1"/>
  <c r="KB16" i="68" s="1"/>
  <c r="JX7" i="68"/>
  <c r="JY7" i="68"/>
  <c r="JZ16" i="68"/>
  <c r="JX10" i="68"/>
  <c r="JY10" i="68"/>
  <c r="JG27" i="68"/>
  <c r="JH27" i="68" s="1"/>
  <c r="JL27" i="68" s="1"/>
  <c r="JK27" i="68"/>
  <c r="JX13" i="68"/>
  <c r="JY13" i="68"/>
  <c r="JX14" i="68"/>
  <c r="JY14" i="68"/>
  <c r="JY9" i="68"/>
  <c r="JX9" i="68"/>
  <c r="JY8" i="68"/>
  <c r="JX8" i="68"/>
  <c r="JY11" i="68"/>
  <c r="JX11" i="68"/>
  <c r="JK30" i="68"/>
  <c r="JG30" i="68"/>
  <c r="JK28" i="68"/>
  <c r="JG28" i="68"/>
  <c r="JX15" i="68"/>
  <c r="JY15" i="68"/>
  <c r="JY12" i="68"/>
  <c r="JX12" i="68"/>
  <c r="JG29" i="68"/>
  <c r="JK29" i="68"/>
  <c r="JH51" i="74"/>
  <c r="JE51" i="74"/>
  <c r="JD21" i="74"/>
  <c r="JO51" i="74" s="1"/>
  <c r="JP51" i="74" s="1"/>
  <c r="JO110" i="74"/>
  <c r="JP110" i="74" s="1"/>
  <c r="JG21" i="74"/>
  <c r="KD97" i="74"/>
  <c r="JH110" i="68"/>
  <c r="JE110" i="68"/>
  <c r="JO110" i="68"/>
  <c r="JP110" i="68" s="1"/>
  <c r="JM110" i="68"/>
  <c r="KC97" i="74"/>
  <c r="KD99" i="74"/>
  <c r="KC99" i="74"/>
  <c r="JW45" i="68"/>
  <c r="JW38" i="68"/>
  <c r="JW46" i="68"/>
  <c r="JW43" i="68"/>
  <c r="JW39" i="68"/>
  <c r="JW41" i="68"/>
  <c r="JW42" i="68"/>
  <c r="JW37" i="68"/>
  <c r="JW40" i="68"/>
  <c r="JW44" i="68"/>
  <c r="JF58" i="68"/>
  <c r="JF60" i="68"/>
  <c r="JF59" i="68"/>
  <c r="JI51" i="68"/>
  <c r="JF57" i="68"/>
  <c r="KD102" i="74"/>
  <c r="KC102" i="74"/>
  <c r="KC103" i="74"/>
  <c r="KD103" i="74"/>
  <c r="KC98" i="74"/>
  <c r="KD98" i="74"/>
  <c r="KC100" i="74"/>
  <c r="KD100" i="74"/>
  <c r="KB106" i="74"/>
  <c r="KD104" i="74"/>
  <c r="KC104" i="74"/>
  <c r="KH106" i="74"/>
  <c r="KC105" i="74"/>
  <c r="KD105" i="74"/>
  <c r="KC101" i="74"/>
  <c r="KD101" i="74"/>
  <c r="JI27" i="68" l="1"/>
  <c r="JM27" i="68" s="1"/>
  <c r="KA15" i="68"/>
  <c r="KB15" i="68" s="1"/>
  <c r="KC15" i="68" s="1"/>
  <c r="JZ10" i="68"/>
  <c r="KA10" i="68"/>
  <c r="KB10" i="68" s="1"/>
  <c r="KC10" i="68" s="1"/>
  <c r="KA7" i="68"/>
  <c r="KB7" i="68" s="1"/>
  <c r="KC7" i="68" s="1"/>
  <c r="JZ13" i="68"/>
  <c r="KA8" i="68"/>
  <c r="KB8" i="68" s="1"/>
  <c r="KC8" i="68" s="1"/>
  <c r="KI12" i="68"/>
  <c r="KJ12" i="68" s="1"/>
  <c r="KH12" i="68"/>
  <c r="KA12" i="68"/>
  <c r="KB12" i="68" s="1"/>
  <c r="KC12" i="68" s="1"/>
  <c r="KI11" i="68"/>
  <c r="KJ11" i="68" s="1"/>
  <c r="KH11" i="68"/>
  <c r="JZ7" i="68"/>
  <c r="KA11" i="68"/>
  <c r="KB11" i="68" s="1"/>
  <c r="KI10" i="68"/>
  <c r="KJ10" i="68" s="1"/>
  <c r="KH10" i="68"/>
  <c r="JI29" i="68"/>
  <c r="JM29" i="68" s="1"/>
  <c r="JH29" i="68"/>
  <c r="JL29" i="68" s="1"/>
  <c r="KH15" i="68"/>
  <c r="JZ15" i="68"/>
  <c r="KD15" i="68" s="1"/>
  <c r="KI15" i="68"/>
  <c r="KJ15" i="68" s="1"/>
  <c r="JZ8" i="68"/>
  <c r="KI8" i="68"/>
  <c r="KJ8" i="68" s="1"/>
  <c r="KH8" i="68"/>
  <c r="KA14" i="68"/>
  <c r="KB14" i="68" s="1"/>
  <c r="KI14" i="68"/>
  <c r="KJ14" i="68" s="1"/>
  <c r="KH14" i="68"/>
  <c r="JZ11" i="68"/>
  <c r="JI28" i="68"/>
  <c r="JM28" i="68" s="1"/>
  <c r="JH28" i="68"/>
  <c r="JL28" i="68" s="1"/>
  <c r="JZ14" i="68"/>
  <c r="KA13" i="68"/>
  <c r="KB13" i="68" s="1"/>
  <c r="KI7" i="68"/>
  <c r="KJ7" i="68" s="1"/>
  <c r="KA21" i="68"/>
  <c r="KH7" i="68"/>
  <c r="JZ12" i="68"/>
  <c r="JZ9" i="68"/>
  <c r="KH9" i="68"/>
  <c r="KI9" i="68"/>
  <c r="KJ9" i="68" s="1"/>
  <c r="KI13" i="68"/>
  <c r="KJ13" i="68" s="1"/>
  <c r="KH13" i="68"/>
  <c r="KD16" i="68"/>
  <c r="KC16" i="68"/>
  <c r="JI30" i="68"/>
  <c r="JM30" i="68" s="1"/>
  <c r="JH30" i="68"/>
  <c r="JL30" i="68" s="1"/>
  <c r="KA9" i="68"/>
  <c r="KB9" i="68" s="1"/>
  <c r="KH16" i="68"/>
  <c r="KI16" i="68"/>
  <c r="KJ16" i="68" s="1"/>
  <c r="JH21" i="74"/>
  <c r="JE21" i="74"/>
  <c r="JW13" i="74" s="1"/>
  <c r="JW41" i="74"/>
  <c r="JW44" i="74"/>
  <c r="JW37" i="74"/>
  <c r="JW43" i="74"/>
  <c r="JW46" i="74"/>
  <c r="JF60" i="74"/>
  <c r="JF59" i="74"/>
  <c r="JI51" i="74"/>
  <c r="JW40" i="74"/>
  <c r="JF57" i="74"/>
  <c r="JW38" i="74"/>
  <c r="JW42" i="74"/>
  <c r="JW45" i="74"/>
  <c r="JW39" i="74"/>
  <c r="JF58" i="74"/>
  <c r="JM21" i="74"/>
  <c r="JF30" i="74"/>
  <c r="JF28" i="74"/>
  <c r="JW7" i="74"/>
  <c r="JW9" i="74"/>
  <c r="JW11" i="74"/>
  <c r="JW96" i="68"/>
  <c r="JW105" i="68"/>
  <c r="JW102" i="68"/>
  <c r="JW101" i="68"/>
  <c r="JW100" i="68"/>
  <c r="JI110" i="68"/>
  <c r="JW104" i="68"/>
  <c r="JF119" i="68"/>
  <c r="JF118" i="68"/>
  <c r="JF116" i="68"/>
  <c r="JF117" i="68"/>
  <c r="JW98" i="68"/>
  <c r="JW99" i="68"/>
  <c r="JW97" i="68"/>
  <c r="JW103" i="68"/>
  <c r="JY44" i="68"/>
  <c r="JX44" i="68"/>
  <c r="JY41" i="68"/>
  <c r="JX41" i="68"/>
  <c r="JY38" i="68"/>
  <c r="JX38" i="68"/>
  <c r="JK59" i="68"/>
  <c r="JG59" i="68"/>
  <c r="JP59" i="68" s="1"/>
  <c r="JO59" i="68"/>
  <c r="JY40" i="68"/>
  <c r="JX40" i="68"/>
  <c r="JX39" i="68"/>
  <c r="JY39" i="68"/>
  <c r="JX45" i="68"/>
  <c r="JY45" i="68"/>
  <c r="JK60" i="68"/>
  <c r="JG60" i="68"/>
  <c r="JP60" i="68" s="1"/>
  <c r="JO60" i="68"/>
  <c r="JY37" i="68"/>
  <c r="JX37" i="68"/>
  <c r="JY43" i="68"/>
  <c r="JX43" i="68"/>
  <c r="JK57" i="68"/>
  <c r="JG57" i="68"/>
  <c r="JP57" i="68" s="1"/>
  <c r="JO57" i="68"/>
  <c r="JK58" i="68"/>
  <c r="JG58" i="68"/>
  <c r="JP58" i="68" s="1"/>
  <c r="JO58" i="68"/>
  <c r="JX42" i="68"/>
  <c r="JY42" i="68"/>
  <c r="JY46" i="68"/>
  <c r="JX46" i="68"/>
  <c r="KC106" i="74"/>
  <c r="JV107" i="74" s="1"/>
  <c r="KE97" i="74" s="1"/>
  <c r="KD106" i="74"/>
  <c r="JZ107" i="74" s="1"/>
  <c r="KF97" i="74" s="1"/>
  <c r="KG96" i="74"/>
  <c r="KF100" i="74"/>
  <c r="KG104" i="74"/>
  <c r="KC110" i="74"/>
  <c r="KB110" i="74"/>
  <c r="KA45" i="68" l="1"/>
  <c r="KB45" i="68" s="1"/>
  <c r="JZ38" i="68"/>
  <c r="JH59" i="68"/>
  <c r="JL59" i="68" s="1"/>
  <c r="KA42" i="68"/>
  <c r="KB42" i="68" s="1"/>
  <c r="KC42" i="68" s="1"/>
  <c r="JZ43" i="68"/>
  <c r="JH60" i="68"/>
  <c r="JL60" i="68" s="1"/>
  <c r="JZ39" i="68"/>
  <c r="KD7" i="68"/>
  <c r="KB17" i="68"/>
  <c r="KD10" i="68"/>
  <c r="KD12" i="68"/>
  <c r="KD8" i="68"/>
  <c r="KH17" i="68"/>
  <c r="KD11" i="68"/>
  <c r="KC11" i="68"/>
  <c r="KD9" i="68"/>
  <c r="KC9" i="68"/>
  <c r="KC13" i="68"/>
  <c r="KD13" i="68"/>
  <c r="KC14" i="68"/>
  <c r="KD14" i="68"/>
  <c r="JF27" i="74"/>
  <c r="JW15" i="74"/>
  <c r="JX15" i="74" s="1"/>
  <c r="JI21" i="74"/>
  <c r="JW16" i="74"/>
  <c r="JX16" i="74" s="1"/>
  <c r="JW12" i="74"/>
  <c r="JY12" i="74" s="1"/>
  <c r="JW10" i="74"/>
  <c r="JX10" i="74" s="1"/>
  <c r="JW8" i="74"/>
  <c r="JX8" i="74" s="1"/>
  <c r="JF29" i="74"/>
  <c r="JK29" i="74" s="1"/>
  <c r="JW14" i="74"/>
  <c r="JY14" i="74" s="1"/>
  <c r="JG58" i="74"/>
  <c r="JH58" i="74" s="1"/>
  <c r="JL58" i="74" s="1"/>
  <c r="JK58" i="74"/>
  <c r="JI58" i="74"/>
  <c r="JM58" i="74" s="1"/>
  <c r="JG59" i="74"/>
  <c r="JK59" i="74"/>
  <c r="JH59" i="74"/>
  <c r="JL59" i="74" s="1"/>
  <c r="JI59" i="74"/>
  <c r="JM59" i="74" s="1"/>
  <c r="JX39" i="74"/>
  <c r="JY39" i="74"/>
  <c r="KA39" i="74" s="1"/>
  <c r="KB39" i="74" s="1"/>
  <c r="JK60" i="74"/>
  <c r="JG60" i="74"/>
  <c r="JI60" i="74" s="1"/>
  <c r="JM60" i="74" s="1"/>
  <c r="JX45" i="74"/>
  <c r="JY45" i="74"/>
  <c r="JY46" i="74"/>
  <c r="JX46" i="74"/>
  <c r="JX42" i="74"/>
  <c r="JY42" i="74"/>
  <c r="JY43" i="74"/>
  <c r="JX43" i="74"/>
  <c r="JY38" i="74"/>
  <c r="JX38" i="74"/>
  <c r="JY37" i="74"/>
  <c r="JX37" i="74"/>
  <c r="JK57" i="74"/>
  <c r="JG57" i="74"/>
  <c r="JI57" i="74" s="1"/>
  <c r="JM57" i="74" s="1"/>
  <c r="JH57" i="74"/>
  <c r="JL57" i="74" s="1"/>
  <c r="JX44" i="74"/>
  <c r="JY44" i="74"/>
  <c r="JX40" i="74"/>
  <c r="JY40" i="74"/>
  <c r="JX41" i="74"/>
  <c r="JY41" i="74"/>
  <c r="JY13" i="74"/>
  <c r="JX13" i="74"/>
  <c r="JX11" i="74"/>
  <c r="JY11" i="74"/>
  <c r="JY9" i="74"/>
  <c r="JX9" i="74"/>
  <c r="JY7" i="74"/>
  <c r="JX7" i="74"/>
  <c r="JO117" i="74"/>
  <c r="JO58" i="74"/>
  <c r="JK28" i="74"/>
  <c r="JG28" i="74"/>
  <c r="JI28" i="74" s="1"/>
  <c r="JM28" i="74" s="1"/>
  <c r="JO60" i="74"/>
  <c r="JO119" i="74"/>
  <c r="JK30" i="74"/>
  <c r="JG30" i="74"/>
  <c r="JI30" i="74" s="1"/>
  <c r="JM30" i="74" s="1"/>
  <c r="JO57" i="74"/>
  <c r="JO116" i="74"/>
  <c r="JK27" i="74"/>
  <c r="JG27" i="74"/>
  <c r="JH27" i="74" s="1"/>
  <c r="JL27" i="74" s="1"/>
  <c r="KG100" i="74"/>
  <c r="KF98" i="74"/>
  <c r="KA46" i="68"/>
  <c r="KB46" i="68" s="1"/>
  <c r="KC46" i="68" s="1"/>
  <c r="KA41" i="68"/>
  <c r="KB41" i="68" s="1"/>
  <c r="KD41" i="68" s="1"/>
  <c r="KF105" i="74"/>
  <c r="KG102" i="74"/>
  <c r="JZ42" i="68"/>
  <c r="JH57" i="68"/>
  <c r="JL57" i="68" s="1"/>
  <c r="JI59" i="68"/>
  <c r="JM59" i="68" s="1"/>
  <c r="KG103" i="74"/>
  <c r="JI60" i="68"/>
  <c r="JM60" i="68" s="1"/>
  <c r="KA39" i="68"/>
  <c r="KB39" i="68" s="1"/>
  <c r="KC39" i="68" s="1"/>
  <c r="KG98" i="74"/>
  <c r="KF101" i="74"/>
  <c r="KF96" i="74"/>
  <c r="KG105" i="74"/>
  <c r="KF104" i="74"/>
  <c r="KF102" i="74"/>
  <c r="KF103" i="74"/>
  <c r="JY98" i="68"/>
  <c r="JX98" i="68"/>
  <c r="JZ98" i="68" s="1"/>
  <c r="JK119" i="68"/>
  <c r="JG119" i="68"/>
  <c r="JI119" i="68" s="1"/>
  <c r="JM119" i="68" s="1"/>
  <c r="JO119" i="68"/>
  <c r="JX101" i="68"/>
  <c r="JY101" i="68"/>
  <c r="JY103" i="68"/>
  <c r="JX103" i="68"/>
  <c r="JK117" i="68"/>
  <c r="JG117" i="68"/>
  <c r="JO117" i="68"/>
  <c r="JH117" i="68"/>
  <c r="JL117" i="68" s="1"/>
  <c r="JY104" i="68"/>
  <c r="JX104" i="68"/>
  <c r="JY102" i="68"/>
  <c r="JX102" i="68"/>
  <c r="JX97" i="68"/>
  <c r="JZ97" i="68" s="1"/>
  <c r="JY97" i="68"/>
  <c r="JK116" i="68"/>
  <c r="JG116" i="68"/>
  <c r="JI116" i="68" s="1"/>
  <c r="JM116" i="68" s="1"/>
  <c r="JO116" i="68"/>
  <c r="JY105" i="68"/>
  <c r="JZ105" i="68" s="1"/>
  <c r="JX105" i="68"/>
  <c r="JX99" i="68"/>
  <c r="JY99" i="68"/>
  <c r="JO118" i="68"/>
  <c r="JK118" i="68"/>
  <c r="JG118" i="68"/>
  <c r="JI118" i="68" s="1"/>
  <c r="JM118" i="68" s="1"/>
  <c r="JY100" i="68"/>
  <c r="JX100" i="68"/>
  <c r="JX96" i="68"/>
  <c r="JZ96" i="68" s="1"/>
  <c r="JY96" i="68"/>
  <c r="KF99" i="74"/>
  <c r="KG101" i="74"/>
  <c r="KE96" i="74"/>
  <c r="KG97" i="74"/>
  <c r="KM106" i="74"/>
  <c r="KG99" i="74"/>
  <c r="KE100" i="74"/>
  <c r="KE98" i="74"/>
  <c r="KE105" i="74"/>
  <c r="KE103" i="74"/>
  <c r="KE102" i="74"/>
  <c r="KE104" i="74"/>
  <c r="KE101" i="74"/>
  <c r="KE99" i="74"/>
  <c r="KI40" i="68"/>
  <c r="KJ40" i="68" s="1"/>
  <c r="KH40" i="68"/>
  <c r="JZ41" i="68"/>
  <c r="KI41" i="68"/>
  <c r="KJ41" i="68" s="1"/>
  <c r="KH41" i="68"/>
  <c r="JQ57" i="68"/>
  <c r="JR57" i="68"/>
  <c r="JS57" i="68"/>
  <c r="JR58" i="68"/>
  <c r="JQ58" i="68"/>
  <c r="JS58" i="68"/>
  <c r="JZ37" i="68"/>
  <c r="KI37" i="68"/>
  <c r="KJ37" i="68" s="1"/>
  <c r="KA51" i="68"/>
  <c r="KH37" i="68"/>
  <c r="KA37" i="68"/>
  <c r="KB37" i="68" s="1"/>
  <c r="KA43" i="68"/>
  <c r="KB43" i="68" s="1"/>
  <c r="KI43" i="68"/>
  <c r="KJ43" i="68" s="1"/>
  <c r="KH43" i="68"/>
  <c r="JR60" i="68"/>
  <c r="JS60" i="68"/>
  <c r="JQ60" i="68"/>
  <c r="KC45" i="68"/>
  <c r="KH39" i="68"/>
  <c r="KI39" i="68"/>
  <c r="KJ39" i="68" s="1"/>
  <c r="JS59" i="68"/>
  <c r="JQ59" i="68"/>
  <c r="JR59" i="68"/>
  <c r="KH38" i="68"/>
  <c r="KI38" i="68"/>
  <c r="KJ38" i="68" s="1"/>
  <c r="JZ44" i="68"/>
  <c r="KI44" i="68"/>
  <c r="KJ44" i="68" s="1"/>
  <c r="KH44" i="68"/>
  <c r="KA40" i="68"/>
  <c r="KB40" i="68" s="1"/>
  <c r="JZ46" i="68"/>
  <c r="KD46" i="68" s="1"/>
  <c r="JI58" i="68"/>
  <c r="JM58" i="68" s="1"/>
  <c r="KI46" i="68"/>
  <c r="KJ46" i="68" s="1"/>
  <c r="KH46" i="68"/>
  <c r="KI42" i="68"/>
  <c r="KJ42" i="68" s="1"/>
  <c r="KH42" i="68"/>
  <c r="JH58" i="68"/>
  <c r="JL58" i="68" s="1"/>
  <c r="JI57" i="68"/>
  <c r="JM57" i="68" s="1"/>
  <c r="JZ45" i="68"/>
  <c r="KD45" i="68" s="1"/>
  <c r="KI45" i="68"/>
  <c r="KJ45" i="68" s="1"/>
  <c r="KH45" i="68"/>
  <c r="JZ40" i="68"/>
  <c r="KA38" i="68"/>
  <c r="KB38" i="68" s="1"/>
  <c r="KA44" i="68"/>
  <c r="KB44" i="68" s="1"/>
  <c r="KF106" i="74"/>
  <c r="KG106" i="74"/>
  <c r="KD39" i="68" l="1"/>
  <c r="KD42" i="68"/>
  <c r="KC41" i="68"/>
  <c r="KD17" i="68"/>
  <c r="JZ18" i="68" s="1"/>
  <c r="KF7" i="68" s="1"/>
  <c r="KF14" i="68"/>
  <c r="KF15" i="68"/>
  <c r="KF9" i="68"/>
  <c r="KF10" i="68"/>
  <c r="KF11" i="68"/>
  <c r="KF16" i="68"/>
  <c r="KF8" i="68"/>
  <c r="KC21" i="68"/>
  <c r="KB21" i="68"/>
  <c r="KC17" i="68"/>
  <c r="JV18" i="68" s="1"/>
  <c r="JO59" i="74"/>
  <c r="JY10" i="74"/>
  <c r="JZ10" i="74" s="1"/>
  <c r="JG29" i="74"/>
  <c r="JH29" i="74" s="1"/>
  <c r="JL29" i="74" s="1"/>
  <c r="JO118" i="74"/>
  <c r="JY15" i="74"/>
  <c r="KA15" i="74" s="1"/>
  <c r="KB15" i="74" s="1"/>
  <c r="KC15" i="74" s="1"/>
  <c r="JY16" i="74"/>
  <c r="KA16" i="74" s="1"/>
  <c r="KB16" i="74" s="1"/>
  <c r="KC16" i="74" s="1"/>
  <c r="JY8" i="74"/>
  <c r="KA8" i="74" s="1"/>
  <c r="KB8" i="74" s="1"/>
  <c r="KC8" i="74" s="1"/>
  <c r="JX12" i="74"/>
  <c r="JZ12" i="74" s="1"/>
  <c r="JX14" i="74"/>
  <c r="KA14" i="74" s="1"/>
  <c r="KB14" i="74" s="1"/>
  <c r="JZ13" i="74"/>
  <c r="KA46" i="74"/>
  <c r="KB46" i="74" s="1"/>
  <c r="KC46" i="74" s="1"/>
  <c r="KA37" i="74"/>
  <c r="KB37" i="74" s="1"/>
  <c r="KC37" i="74" s="1"/>
  <c r="JZ38" i="74"/>
  <c r="KA45" i="74"/>
  <c r="KB45" i="74" s="1"/>
  <c r="KC45" i="74" s="1"/>
  <c r="JH60" i="74"/>
  <c r="JL60" i="74" s="1"/>
  <c r="KA43" i="74"/>
  <c r="KB43" i="74" s="1"/>
  <c r="KA40" i="74"/>
  <c r="KB40" i="74" s="1"/>
  <c r="KC40" i="74" s="1"/>
  <c r="JZ44" i="74"/>
  <c r="KA42" i="74"/>
  <c r="KB42" i="74" s="1"/>
  <c r="KC42" i="74" s="1"/>
  <c r="KA44" i="74"/>
  <c r="KB44" i="74" s="1"/>
  <c r="JZ45" i="74"/>
  <c r="JZ40" i="74"/>
  <c r="JZ42" i="74"/>
  <c r="JZ46" i="74"/>
  <c r="KI41" i="74"/>
  <c r="KJ41" i="74" s="1"/>
  <c r="KH41" i="74"/>
  <c r="KI43" i="74"/>
  <c r="KJ43" i="74" s="1"/>
  <c r="KH43" i="74"/>
  <c r="KH39" i="74"/>
  <c r="KI39" i="74"/>
  <c r="KJ39" i="74" s="1"/>
  <c r="KC43" i="74"/>
  <c r="KI40" i="74"/>
  <c r="KJ40" i="74" s="1"/>
  <c r="KH40" i="74"/>
  <c r="JZ37" i="74"/>
  <c r="KI37" i="74"/>
  <c r="KJ37" i="74" s="1"/>
  <c r="KH37" i="74"/>
  <c r="KA51" i="74"/>
  <c r="KI45" i="74"/>
  <c r="KJ45" i="74" s="1"/>
  <c r="KH45" i="74"/>
  <c r="KI42" i="74"/>
  <c r="KJ42" i="74" s="1"/>
  <c r="KH42" i="74"/>
  <c r="JZ41" i="74"/>
  <c r="KI44" i="74"/>
  <c r="KJ44" i="74" s="1"/>
  <c r="KH44" i="74"/>
  <c r="KH38" i="74"/>
  <c r="KI38" i="74"/>
  <c r="KJ38" i="74" s="1"/>
  <c r="KA41" i="74"/>
  <c r="KB41" i="74" s="1"/>
  <c r="KA38" i="74"/>
  <c r="KB38" i="74" s="1"/>
  <c r="KH46" i="74"/>
  <c r="KI46" i="74"/>
  <c r="KJ46" i="74" s="1"/>
  <c r="JZ39" i="74"/>
  <c r="JZ43" i="74"/>
  <c r="KC39" i="74"/>
  <c r="JI27" i="74"/>
  <c r="JM27" i="74" s="1"/>
  <c r="JZ11" i="74"/>
  <c r="KA9" i="74"/>
  <c r="KB9" i="74" s="1"/>
  <c r="KC9" i="74" s="1"/>
  <c r="JZ9" i="74"/>
  <c r="KA13" i="74"/>
  <c r="KB13" i="74" s="1"/>
  <c r="KA7" i="74"/>
  <c r="KB7" i="74" s="1"/>
  <c r="KC7" i="74" s="1"/>
  <c r="KA11" i="74"/>
  <c r="KB11" i="74" s="1"/>
  <c r="KC11" i="74" s="1"/>
  <c r="JQ57" i="74"/>
  <c r="JH30" i="74"/>
  <c r="JL30" i="74" s="1"/>
  <c r="JP60" i="74"/>
  <c r="JR60" i="74" s="1"/>
  <c r="JP119" i="74"/>
  <c r="JS119" i="74" s="1"/>
  <c r="JH28" i="74"/>
  <c r="JL28" i="74" s="1"/>
  <c r="JP58" i="74"/>
  <c r="JS58" i="74" s="1"/>
  <c r="JP117" i="74"/>
  <c r="JS117" i="74" s="1"/>
  <c r="JZ7" i="74"/>
  <c r="KH7" i="74"/>
  <c r="KI7" i="74"/>
  <c r="KJ7" i="74" s="1"/>
  <c r="KH15" i="74"/>
  <c r="KI15" i="74"/>
  <c r="KJ15" i="74" s="1"/>
  <c r="JQ119" i="74"/>
  <c r="JP57" i="74"/>
  <c r="JR57" i="74" s="1"/>
  <c r="JP116" i="74"/>
  <c r="JR116" i="74" s="1"/>
  <c r="JI29" i="74"/>
  <c r="JM29" i="74" s="1"/>
  <c r="JP118" i="74"/>
  <c r="JR118" i="74" s="1"/>
  <c r="JP59" i="74"/>
  <c r="JR59" i="74" s="1"/>
  <c r="JQ58" i="74"/>
  <c r="KI16" i="74"/>
  <c r="KJ16" i="74" s="1"/>
  <c r="KH16" i="74"/>
  <c r="KH13" i="74"/>
  <c r="KI13" i="74"/>
  <c r="KJ13" i="74" s="1"/>
  <c r="JQ59" i="74"/>
  <c r="JQ60" i="74"/>
  <c r="JQ117" i="74"/>
  <c r="JQ116" i="74"/>
  <c r="JQ118" i="74"/>
  <c r="KI8" i="74"/>
  <c r="KJ8" i="74" s="1"/>
  <c r="KH8" i="74"/>
  <c r="KA10" i="74"/>
  <c r="KB10" i="74" s="1"/>
  <c r="KH11" i="74"/>
  <c r="KI11" i="74"/>
  <c r="KJ11" i="74" s="1"/>
  <c r="KI10" i="74"/>
  <c r="KJ10" i="74" s="1"/>
  <c r="KH10" i="74"/>
  <c r="KH9" i="74"/>
  <c r="KI9" i="74"/>
  <c r="KJ9" i="74" s="1"/>
  <c r="KA104" i="68"/>
  <c r="KB104" i="68" s="1"/>
  <c r="KA98" i="68"/>
  <c r="KB98" i="68" s="1"/>
  <c r="JZ99" i="68"/>
  <c r="KA97" i="68"/>
  <c r="KB97" i="68" s="1"/>
  <c r="KA101" i="68"/>
  <c r="KB101" i="68" s="1"/>
  <c r="JZ103" i="68"/>
  <c r="KI103" i="68"/>
  <c r="KJ103" i="68" s="1"/>
  <c r="KH103" i="68"/>
  <c r="KI101" i="68"/>
  <c r="KJ101" i="68" s="1"/>
  <c r="KH101" i="68"/>
  <c r="KH102" i="68"/>
  <c r="KI102" i="68"/>
  <c r="KJ102" i="68" s="1"/>
  <c r="JZ100" i="68"/>
  <c r="KA100" i="68"/>
  <c r="KB100" i="68" s="1"/>
  <c r="JQ118" i="68"/>
  <c r="KA102" i="68"/>
  <c r="KB102" i="68" s="1"/>
  <c r="KA96" i="68"/>
  <c r="KB96" i="68" s="1"/>
  <c r="KI105" i="68"/>
  <c r="KJ105" i="68" s="1"/>
  <c r="KH105" i="68"/>
  <c r="KI97" i="68"/>
  <c r="KJ97" i="68" s="1"/>
  <c r="KH97" i="68"/>
  <c r="JZ104" i="68"/>
  <c r="JQ117" i="68"/>
  <c r="KA103" i="68"/>
  <c r="KB103" i="68" s="1"/>
  <c r="JH116" i="68"/>
  <c r="JL116" i="68" s="1"/>
  <c r="JP116" i="68"/>
  <c r="JS116" i="68" s="1"/>
  <c r="KD97" i="68"/>
  <c r="KC97" i="68"/>
  <c r="KA110" i="68"/>
  <c r="KH96" i="68"/>
  <c r="KI96" i="68"/>
  <c r="KJ96" i="68" s="1"/>
  <c r="JH118" i="68"/>
  <c r="JL118" i="68" s="1"/>
  <c r="JP118" i="68"/>
  <c r="JS118" i="68" s="1"/>
  <c r="KA99" i="68"/>
  <c r="KB99" i="68" s="1"/>
  <c r="KA105" i="68"/>
  <c r="KB105" i="68" s="1"/>
  <c r="JZ102" i="68"/>
  <c r="KI104" i="68"/>
  <c r="KJ104" i="68" s="1"/>
  <c r="KH104" i="68"/>
  <c r="JI117" i="68"/>
  <c r="JM117" i="68" s="1"/>
  <c r="JP117" i="68"/>
  <c r="JR117" i="68" s="1"/>
  <c r="JZ101" i="68"/>
  <c r="KD101" i="68" s="1"/>
  <c r="JQ119" i="68"/>
  <c r="KI98" i="68"/>
  <c r="KJ98" i="68" s="1"/>
  <c r="KH98" i="68"/>
  <c r="KH100" i="68"/>
  <c r="KI100" i="68"/>
  <c r="KJ100" i="68" s="1"/>
  <c r="KH99" i="68"/>
  <c r="KI99" i="68"/>
  <c r="KJ99" i="68" s="1"/>
  <c r="JQ116" i="68"/>
  <c r="KC104" i="68"/>
  <c r="KD104" i="68"/>
  <c r="KC101" i="68"/>
  <c r="JH119" i="68"/>
  <c r="JL119" i="68" s="1"/>
  <c r="JP119" i="68"/>
  <c r="JS119" i="68" s="1"/>
  <c r="KD98" i="68"/>
  <c r="KC98" i="68"/>
  <c r="KE106" i="74"/>
  <c r="JW110" i="74" s="1"/>
  <c r="JX110" i="74" s="1"/>
  <c r="KC43" i="68"/>
  <c r="KC44" i="68"/>
  <c r="KD44" i="68"/>
  <c r="KD37" i="68"/>
  <c r="KB47" i="68"/>
  <c r="KC37" i="68"/>
  <c r="KC38" i="68"/>
  <c r="KD38" i="68"/>
  <c r="KC40" i="68"/>
  <c r="KD40" i="68"/>
  <c r="KD43" i="68"/>
  <c r="KH47" i="68"/>
  <c r="KF13" i="68" l="1"/>
  <c r="JR116" i="68"/>
  <c r="KF12" i="68"/>
  <c r="KF17" i="68" s="1"/>
  <c r="KE7" i="68"/>
  <c r="KE13" i="68"/>
  <c r="KE10" i="68"/>
  <c r="KE9" i="68"/>
  <c r="KE8" i="68"/>
  <c r="KE15" i="68"/>
  <c r="KE14" i="68"/>
  <c r="KE16" i="68"/>
  <c r="KG12" i="68"/>
  <c r="KG8" i="68"/>
  <c r="KG11" i="68"/>
  <c r="KG16" i="68"/>
  <c r="KG13" i="68"/>
  <c r="KE12" i="68"/>
  <c r="KE11" i="68"/>
  <c r="KG10" i="68"/>
  <c r="KG7" i="68"/>
  <c r="KG15" i="68"/>
  <c r="KG9" i="68"/>
  <c r="KG14" i="68"/>
  <c r="JZ16" i="74"/>
  <c r="KA21" i="74"/>
  <c r="KI12" i="74"/>
  <c r="KJ12" i="74" s="1"/>
  <c r="KH12" i="74"/>
  <c r="KA12" i="74"/>
  <c r="KB12" i="74" s="1"/>
  <c r="KB17" i="74" s="1"/>
  <c r="KD37" i="74"/>
  <c r="KD46" i="74"/>
  <c r="JZ15" i="74"/>
  <c r="KD15" i="74" s="1"/>
  <c r="JZ8" i="74"/>
  <c r="KD8" i="74" s="1"/>
  <c r="KD13" i="74"/>
  <c r="KH14" i="74"/>
  <c r="JZ14" i="74"/>
  <c r="KD14" i="74" s="1"/>
  <c r="KI14" i="74"/>
  <c r="KJ14" i="74" s="1"/>
  <c r="KD10" i="74"/>
  <c r="KC14" i="74"/>
  <c r="KB47" i="74"/>
  <c r="KD45" i="74"/>
  <c r="KD44" i="74"/>
  <c r="KD40" i="74"/>
  <c r="KC44" i="74"/>
  <c r="KD41" i="74"/>
  <c r="KD42" i="74"/>
  <c r="KH47" i="74"/>
  <c r="KD39" i="74"/>
  <c r="KC38" i="74"/>
  <c r="KD38" i="74"/>
  <c r="KD43" i="74"/>
  <c r="KC41" i="74"/>
  <c r="KD9" i="74"/>
  <c r="JS60" i="74"/>
  <c r="JR117" i="74"/>
  <c r="JR119" i="74"/>
  <c r="KD7" i="74"/>
  <c r="JS116" i="74"/>
  <c r="KD11" i="74"/>
  <c r="KC13" i="74"/>
  <c r="JS118" i="74"/>
  <c r="JR58" i="74"/>
  <c r="KD16" i="74"/>
  <c r="JS57" i="74"/>
  <c r="JS59" i="74"/>
  <c r="KC10" i="74"/>
  <c r="KC103" i="68"/>
  <c r="KD103" i="68"/>
  <c r="KC96" i="68"/>
  <c r="KB106" i="68"/>
  <c r="JR118" i="68"/>
  <c r="JS117" i="68"/>
  <c r="KC102" i="68"/>
  <c r="KD102" i="68"/>
  <c r="KD100" i="68"/>
  <c r="KC100" i="68"/>
  <c r="JR119" i="68"/>
  <c r="KC105" i="68"/>
  <c r="KD105" i="68"/>
  <c r="KC99" i="68"/>
  <c r="KH106" i="68"/>
  <c r="KD96" i="68"/>
  <c r="KD99" i="68"/>
  <c r="JU110" i="74"/>
  <c r="KD47" i="68"/>
  <c r="JZ48" i="68" s="1"/>
  <c r="KC51" i="68"/>
  <c r="KB51" i="68"/>
  <c r="KC47" i="68"/>
  <c r="JV48" i="68" s="1"/>
  <c r="KG17" i="68" l="1"/>
  <c r="KE17" i="68"/>
  <c r="JW21" i="68" s="1"/>
  <c r="JX21" i="68" s="1"/>
  <c r="KC12" i="74"/>
  <c r="KD12" i="74"/>
  <c r="KH17" i="74"/>
  <c r="KB21" i="74" s="1"/>
  <c r="KD47" i="74"/>
  <c r="JZ48" i="74" s="1"/>
  <c r="KF46" i="74" s="1"/>
  <c r="KC47" i="74"/>
  <c r="JV48" i="74" s="1"/>
  <c r="KG46" i="74" s="1"/>
  <c r="KF44" i="74"/>
  <c r="KM47" i="74"/>
  <c r="KF40" i="74"/>
  <c r="KF42" i="74"/>
  <c r="KF45" i="74"/>
  <c r="KF39" i="74"/>
  <c r="KF38" i="74"/>
  <c r="KF41" i="74"/>
  <c r="KF43" i="74"/>
  <c r="KE42" i="74"/>
  <c r="KE37" i="74"/>
  <c r="KG44" i="74"/>
  <c r="KB51" i="74"/>
  <c r="KC51" i="74"/>
  <c r="KD17" i="74"/>
  <c r="JZ18" i="74" s="1"/>
  <c r="KF7" i="74" s="1"/>
  <c r="KC17" i="74"/>
  <c r="JV18" i="74" s="1"/>
  <c r="KE15" i="74" s="1"/>
  <c r="KC21" i="74"/>
  <c r="KC106" i="68"/>
  <c r="JV107" i="68" s="1"/>
  <c r="KD106" i="68"/>
  <c r="JZ107" i="68" s="1"/>
  <c r="KC110" i="68"/>
  <c r="KB110" i="68"/>
  <c r="KD110" i="74"/>
  <c r="JV110" i="74"/>
  <c r="JY110" i="74"/>
  <c r="KF42" i="68"/>
  <c r="KM47" i="68"/>
  <c r="KF39" i="68"/>
  <c r="KF41" i="68"/>
  <c r="KF45" i="68"/>
  <c r="KF38" i="68"/>
  <c r="KF46" i="68"/>
  <c r="KF37" i="68"/>
  <c r="KF43" i="68"/>
  <c r="KF44" i="68"/>
  <c r="KF40" i="68"/>
  <c r="KG46" i="68"/>
  <c r="KG45" i="68"/>
  <c r="KE39" i="68"/>
  <c r="KE46" i="68"/>
  <c r="KG42" i="68"/>
  <c r="KE45" i="68"/>
  <c r="KG41" i="68"/>
  <c r="KE42" i="68"/>
  <c r="KE41" i="68"/>
  <c r="KG39" i="68"/>
  <c r="KE43" i="68"/>
  <c r="KE44" i="68"/>
  <c r="KE40" i="68"/>
  <c r="KG43" i="68"/>
  <c r="KG44" i="68"/>
  <c r="KG40" i="68"/>
  <c r="KG38" i="68"/>
  <c r="KE37" i="68"/>
  <c r="KE38" i="68"/>
  <c r="KG37" i="68"/>
  <c r="JU21" i="68" l="1"/>
  <c r="KF13" i="74"/>
  <c r="KF37" i="74"/>
  <c r="KE38" i="74"/>
  <c r="KE41" i="74"/>
  <c r="KG40" i="74"/>
  <c r="KE40" i="74"/>
  <c r="KE45" i="74"/>
  <c r="KG39" i="74"/>
  <c r="KG37" i="74"/>
  <c r="KF8" i="74"/>
  <c r="KF14" i="74"/>
  <c r="KE13" i="74"/>
  <c r="KG13" i="74"/>
  <c r="KE9" i="74"/>
  <c r="KF12" i="74"/>
  <c r="KF16" i="74"/>
  <c r="KF10" i="74"/>
  <c r="KG41" i="74"/>
  <c r="KG42" i="74"/>
  <c r="KG38" i="74"/>
  <c r="KE44" i="74"/>
  <c r="KG43" i="74"/>
  <c r="KE39" i="74"/>
  <c r="KE43" i="74"/>
  <c r="KE46" i="74"/>
  <c r="KG45" i="74"/>
  <c r="KF47" i="74"/>
  <c r="KF9" i="74"/>
  <c r="KF11" i="74"/>
  <c r="KG15" i="74"/>
  <c r="KF15" i="74"/>
  <c r="KE12" i="74"/>
  <c r="KG8" i="74"/>
  <c r="KE8" i="74"/>
  <c r="KE10" i="74"/>
  <c r="KG10" i="74"/>
  <c r="KE7" i="74"/>
  <c r="KG7" i="74"/>
  <c r="KG9" i="74"/>
  <c r="KE14" i="74"/>
  <c r="KG14" i="74"/>
  <c r="KG12" i="74"/>
  <c r="KG11" i="74"/>
  <c r="KE16" i="74"/>
  <c r="KE11" i="74"/>
  <c r="KG16" i="74"/>
  <c r="KE47" i="68"/>
  <c r="JW51" i="68" s="1"/>
  <c r="JX51" i="68" s="1"/>
  <c r="KM106" i="68"/>
  <c r="KG97" i="68"/>
  <c r="KF101" i="68"/>
  <c r="KF104" i="68"/>
  <c r="KF98" i="68"/>
  <c r="KG104" i="68"/>
  <c r="KG98" i="68"/>
  <c r="KF97" i="68"/>
  <c r="KG101" i="68"/>
  <c r="KG100" i="68"/>
  <c r="KF96" i="68"/>
  <c r="KF100" i="68"/>
  <c r="KG105" i="68"/>
  <c r="KF103" i="68"/>
  <c r="KF102" i="68"/>
  <c r="KF105" i="68"/>
  <c r="KF99" i="68"/>
  <c r="KG99" i="68"/>
  <c r="KG102" i="68"/>
  <c r="KG103" i="68"/>
  <c r="KG96" i="68"/>
  <c r="KE97" i="68"/>
  <c r="KE101" i="68"/>
  <c r="KE104" i="68"/>
  <c r="KE98" i="68"/>
  <c r="KE96" i="68"/>
  <c r="KE99" i="68"/>
  <c r="KE105" i="68"/>
  <c r="KE103" i="68"/>
  <c r="KE102" i="68"/>
  <c r="KE100" i="68"/>
  <c r="KN96" i="74"/>
  <c r="KN98" i="74"/>
  <c r="JW117" i="74"/>
  <c r="JW118" i="74"/>
  <c r="KN102" i="74"/>
  <c r="KN104" i="74"/>
  <c r="KN99" i="74"/>
  <c r="KN100" i="74"/>
  <c r="KN103" i="74"/>
  <c r="JW116" i="74"/>
  <c r="KN105" i="74"/>
  <c r="JZ110" i="74"/>
  <c r="KN101" i="74"/>
  <c r="JW119" i="74"/>
  <c r="KN97" i="74"/>
  <c r="KG47" i="68"/>
  <c r="KF47" i="68"/>
  <c r="JU51" i="68" l="1"/>
  <c r="KF51" i="68" s="1"/>
  <c r="KG51" i="68" s="1"/>
  <c r="KD21" i="68"/>
  <c r="JY21" i="68"/>
  <c r="JV21" i="68"/>
  <c r="KE47" i="74"/>
  <c r="JW51" i="74" s="1"/>
  <c r="JX51" i="74" s="1"/>
  <c r="KF17" i="74"/>
  <c r="KG47" i="74"/>
  <c r="JU51" i="74" s="1"/>
  <c r="KE17" i="74"/>
  <c r="JW21" i="74" s="1"/>
  <c r="JX21" i="74" s="1"/>
  <c r="KG17" i="74"/>
  <c r="KE106" i="68"/>
  <c r="JW110" i="68" s="1"/>
  <c r="KF106" i="68"/>
  <c r="KG106" i="68"/>
  <c r="KP100" i="74"/>
  <c r="KO100" i="74"/>
  <c r="JX118" i="74"/>
  <c r="KB118" i="74"/>
  <c r="KO97" i="74"/>
  <c r="KP97" i="74"/>
  <c r="KP105" i="74"/>
  <c r="KO105" i="74"/>
  <c r="KO99" i="74"/>
  <c r="KP99" i="74"/>
  <c r="JX117" i="74"/>
  <c r="KB117" i="74"/>
  <c r="JX119" i="74"/>
  <c r="KB119" i="74"/>
  <c r="KB116" i="74"/>
  <c r="JX116" i="74"/>
  <c r="KP104" i="74"/>
  <c r="KO104" i="74"/>
  <c r="KO98" i="74"/>
  <c r="KP98" i="74"/>
  <c r="KP101" i="74"/>
  <c r="KO101" i="74"/>
  <c r="KP103" i="74"/>
  <c r="KR103" i="74" s="1"/>
  <c r="KS103" i="74" s="1"/>
  <c r="KT103" i="74" s="1"/>
  <c r="KO103" i="74"/>
  <c r="KO102" i="74"/>
  <c r="KP102" i="74"/>
  <c r="KP96" i="74"/>
  <c r="KR96" i="74" s="1"/>
  <c r="KS96" i="74" s="1"/>
  <c r="KO96" i="74"/>
  <c r="JY51" i="68"/>
  <c r="JV51" i="68"/>
  <c r="KD51" i="68"/>
  <c r="KN15" i="68" l="1"/>
  <c r="KN8" i="68"/>
  <c r="JW28" i="68"/>
  <c r="JW27" i="68"/>
  <c r="KN13" i="68"/>
  <c r="KN12" i="68"/>
  <c r="JW30" i="68"/>
  <c r="KN11" i="68"/>
  <c r="KN16" i="68"/>
  <c r="KN10" i="68"/>
  <c r="KN7" i="68"/>
  <c r="JZ21" i="68"/>
  <c r="KN14" i="68"/>
  <c r="KN9" i="68"/>
  <c r="JW29" i="68"/>
  <c r="KD51" i="74"/>
  <c r="JV51" i="74"/>
  <c r="KN39" i="74" s="1"/>
  <c r="JY51" i="74"/>
  <c r="KN38" i="74"/>
  <c r="KN46" i="74"/>
  <c r="KN42" i="74"/>
  <c r="KN44" i="74"/>
  <c r="JW58" i="74"/>
  <c r="JU21" i="74"/>
  <c r="KF110" i="74" s="1"/>
  <c r="KG110" i="74" s="1"/>
  <c r="KR98" i="74"/>
  <c r="KS98" i="74" s="1"/>
  <c r="KT98" i="74" s="1"/>
  <c r="JU110" i="68"/>
  <c r="JY110" i="68" s="1"/>
  <c r="JX110" i="68"/>
  <c r="KR99" i="74"/>
  <c r="KS99" i="74" s="1"/>
  <c r="KT99" i="74" s="1"/>
  <c r="KR97" i="74"/>
  <c r="KS97" i="74" s="1"/>
  <c r="KT97" i="74" s="1"/>
  <c r="KR101" i="74"/>
  <c r="KS101" i="74" s="1"/>
  <c r="KT101" i="74" s="1"/>
  <c r="KT96" i="74"/>
  <c r="JY116" i="74"/>
  <c r="KC116" i="74" s="1"/>
  <c r="JZ116" i="74"/>
  <c r="KD116" i="74" s="1"/>
  <c r="JZ119" i="74"/>
  <c r="KD119" i="74" s="1"/>
  <c r="JY119" i="74"/>
  <c r="KC119" i="74" s="1"/>
  <c r="JY117" i="74"/>
  <c r="KC117" i="74" s="1"/>
  <c r="JZ117" i="74"/>
  <c r="KD117" i="74" s="1"/>
  <c r="KQ105" i="74"/>
  <c r="KR105" i="74"/>
  <c r="KS105" i="74" s="1"/>
  <c r="JZ118" i="74"/>
  <c r="KD118" i="74" s="1"/>
  <c r="JY118" i="74"/>
  <c r="KC118" i="74" s="1"/>
  <c r="KR102" i="74"/>
  <c r="KS102" i="74" s="1"/>
  <c r="KT102" i="74" s="1"/>
  <c r="KQ101" i="74"/>
  <c r="KU101" i="74" s="1"/>
  <c r="KY101" i="74"/>
  <c r="KZ101" i="74"/>
  <c r="LA101" i="74" s="1"/>
  <c r="KY98" i="74"/>
  <c r="KZ98" i="74"/>
  <c r="LA98" i="74" s="1"/>
  <c r="KQ98" i="74"/>
  <c r="KU98" i="74" s="1"/>
  <c r="KQ102" i="74"/>
  <c r="KU102" i="74" s="1"/>
  <c r="KY102" i="74"/>
  <c r="KZ102" i="74"/>
  <c r="LA102" i="74" s="1"/>
  <c r="KZ104" i="74"/>
  <c r="LA104" i="74" s="1"/>
  <c r="KY104" i="74"/>
  <c r="KQ104" i="74"/>
  <c r="KY99" i="74"/>
  <c r="KZ99" i="74"/>
  <c r="LA99" i="74" s="1"/>
  <c r="KQ99" i="74"/>
  <c r="KU99" i="74" s="1"/>
  <c r="KZ97" i="74"/>
  <c r="LA97" i="74" s="1"/>
  <c r="KQ97" i="74"/>
  <c r="KU97" i="74" s="1"/>
  <c r="KY97" i="74"/>
  <c r="KZ100" i="74"/>
  <c r="LA100" i="74" s="1"/>
  <c r="KQ100" i="74"/>
  <c r="KY100" i="74"/>
  <c r="KZ96" i="74"/>
  <c r="LA96" i="74" s="1"/>
  <c r="KQ96" i="74"/>
  <c r="KU96" i="74" s="1"/>
  <c r="KY96" i="74"/>
  <c r="KR110" i="74"/>
  <c r="KQ103" i="74"/>
  <c r="KU103" i="74" s="1"/>
  <c r="KY103" i="74"/>
  <c r="KZ103" i="74"/>
  <c r="LA103" i="74" s="1"/>
  <c r="KR104" i="74"/>
  <c r="KS104" i="74" s="1"/>
  <c r="KY105" i="74"/>
  <c r="KZ105" i="74"/>
  <c r="LA105" i="74" s="1"/>
  <c r="KR100" i="74"/>
  <c r="KS100" i="74" s="1"/>
  <c r="KN40" i="68"/>
  <c r="KN45" i="68"/>
  <c r="KN44" i="68"/>
  <c r="KN37" i="68"/>
  <c r="KN41" i="68"/>
  <c r="KN38" i="68"/>
  <c r="KN42" i="68"/>
  <c r="KN43" i="68"/>
  <c r="KN39" i="68"/>
  <c r="KN46" i="68"/>
  <c r="JW60" i="68"/>
  <c r="JW58" i="68"/>
  <c r="JW57" i="68"/>
  <c r="JZ51" i="68"/>
  <c r="JW59" i="68"/>
  <c r="JX29" i="68" l="1"/>
  <c r="KB29" i="68"/>
  <c r="JY29" i="68"/>
  <c r="KC29" i="68" s="1"/>
  <c r="JZ29" i="68"/>
  <c r="KD29" i="68" s="1"/>
  <c r="KB30" i="68"/>
  <c r="JX30" i="68"/>
  <c r="KO12" i="68"/>
  <c r="KP12" i="68"/>
  <c r="KR12" i="68" s="1"/>
  <c r="KS12" i="68" s="1"/>
  <c r="KP13" i="68"/>
  <c r="KO13" i="68"/>
  <c r="JX27" i="68"/>
  <c r="KB27" i="68"/>
  <c r="JZ27" i="68"/>
  <c r="KD27" i="68" s="1"/>
  <c r="KO7" i="68"/>
  <c r="KP7" i="68"/>
  <c r="KB28" i="68"/>
  <c r="JX28" i="68"/>
  <c r="JZ28" i="68" s="1"/>
  <c r="KD28" i="68" s="1"/>
  <c r="KO14" i="68"/>
  <c r="KP14" i="68"/>
  <c r="KO10" i="68"/>
  <c r="KP10" i="68"/>
  <c r="KP8" i="68"/>
  <c r="KO8" i="68"/>
  <c r="KP9" i="68"/>
  <c r="KO9" i="68"/>
  <c r="KP16" i="68"/>
  <c r="KO16" i="68"/>
  <c r="KP15" i="68"/>
  <c r="KO15" i="68"/>
  <c r="KP11" i="68"/>
  <c r="KO11" i="68"/>
  <c r="KD21" i="74"/>
  <c r="JZ51" i="74"/>
  <c r="JW60" i="74"/>
  <c r="KN41" i="74"/>
  <c r="KN40" i="74"/>
  <c r="KP40" i="74" s="1"/>
  <c r="JW59" i="74"/>
  <c r="JW57" i="74"/>
  <c r="KB57" i="74" s="1"/>
  <c r="KN43" i="74"/>
  <c r="KN45" i="74"/>
  <c r="KN37" i="74"/>
  <c r="KP37" i="74" s="1"/>
  <c r="KF51" i="74"/>
  <c r="KG51" i="74" s="1"/>
  <c r="JV21" i="74"/>
  <c r="KN8" i="74" s="1"/>
  <c r="KP8" i="74" s="1"/>
  <c r="KN15" i="74"/>
  <c r="KO15" i="74" s="1"/>
  <c r="KO39" i="74"/>
  <c r="KP39" i="74"/>
  <c r="KB60" i="74"/>
  <c r="JX60" i="74"/>
  <c r="JY60" i="74" s="1"/>
  <c r="KC60" i="74" s="1"/>
  <c r="JZ60" i="74"/>
  <c r="KD60" i="74" s="1"/>
  <c r="KB58" i="74"/>
  <c r="JX58" i="74"/>
  <c r="JY58" i="74" s="1"/>
  <c r="KC58" i="74" s="1"/>
  <c r="KO41" i="74"/>
  <c r="KP41" i="74"/>
  <c r="KP44" i="74"/>
  <c r="KO44" i="74"/>
  <c r="KQ44" i="74" s="1"/>
  <c r="KP45" i="74"/>
  <c r="KO45" i="74"/>
  <c r="KP42" i="74"/>
  <c r="KO42" i="74"/>
  <c r="KO46" i="74"/>
  <c r="KP46" i="74"/>
  <c r="KO43" i="74"/>
  <c r="KP43" i="74"/>
  <c r="JX59" i="74"/>
  <c r="JY59" i="74" s="1"/>
  <c r="KC59" i="74" s="1"/>
  <c r="KP38" i="74"/>
  <c r="KO38" i="74"/>
  <c r="KN12" i="74"/>
  <c r="KO12" i="74" s="1"/>
  <c r="JY21" i="74"/>
  <c r="JW30" i="74"/>
  <c r="KF60" i="74" s="1"/>
  <c r="JV110" i="68"/>
  <c r="KN99" i="68" s="1"/>
  <c r="KF110" i="68"/>
  <c r="KG110" i="68" s="1"/>
  <c r="KD110" i="68"/>
  <c r="KN96" i="68"/>
  <c r="KT104" i="74"/>
  <c r="KU104" i="74"/>
  <c r="KT105" i="74"/>
  <c r="KU105" i="74"/>
  <c r="KU100" i="74"/>
  <c r="KS106" i="74"/>
  <c r="KT100" i="74"/>
  <c r="KY106" i="74"/>
  <c r="KB59" i="68"/>
  <c r="JX59" i="68"/>
  <c r="KG59" i="68" s="1"/>
  <c r="KF59" i="68"/>
  <c r="KB60" i="68"/>
  <c r="JX60" i="68"/>
  <c r="JY60" i="68" s="1"/>
  <c r="KC60" i="68" s="1"/>
  <c r="KF60" i="68"/>
  <c r="KO42" i="68"/>
  <c r="KP42" i="68"/>
  <c r="KP44" i="68"/>
  <c r="KO44" i="68"/>
  <c r="KP46" i="68"/>
  <c r="KO46" i="68"/>
  <c r="KO38" i="68"/>
  <c r="KP38" i="68"/>
  <c r="KR38" i="68" s="1"/>
  <c r="KS38" i="68" s="1"/>
  <c r="KP45" i="68"/>
  <c r="KO45" i="68"/>
  <c r="KB57" i="68"/>
  <c r="JX57" i="68"/>
  <c r="KF57" i="68"/>
  <c r="KO39" i="68"/>
  <c r="KQ39" i="68" s="1"/>
  <c r="KP39" i="68"/>
  <c r="KO41" i="68"/>
  <c r="KP41" i="68"/>
  <c r="KR41" i="68" s="1"/>
  <c r="KS41" i="68" s="1"/>
  <c r="KP40" i="68"/>
  <c r="KO40" i="68"/>
  <c r="KB58" i="68"/>
  <c r="JX58" i="68"/>
  <c r="KF58" i="68"/>
  <c r="KO43" i="68"/>
  <c r="KP43" i="68"/>
  <c r="KO37" i="68"/>
  <c r="KP37" i="68"/>
  <c r="KQ37" i="68" s="1"/>
  <c r="KQ46" i="68" l="1"/>
  <c r="KR40" i="68"/>
  <c r="KS40" i="68" s="1"/>
  <c r="KR39" i="68"/>
  <c r="KS39" i="68" s="1"/>
  <c r="KQ11" i="68"/>
  <c r="KQ8" i="68"/>
  <c r="KQ9" i="68"/>
  <c r="JY27" i="68"/>
  <c r="KC27" i="68" s="1"/>
  <c r="JZ30" i="68"/>
  <c r="KD30" i="68" s="1"/>
  <c r="JY30" i="68"/>
  <c r="KC30" i="68" s="1"/>
  <c r="KQ7" i="68"/>
  <c r="KQ13" i="68"/>
  <c r="KQ10" i="68"/>
  <c r="KQ12" i="68"/>
  <c r="KQ14" i="68"/>
  <c r="KR9" i="68"/>
  <c r="KS9" i="68" s="1"/>
  <c r="KT9" i="68" s="1"/>
  <c r="KQ16" i="68"/>
  <c r="KR10" i="68"/>
  <c r="KS10" i="68" s="1"/>
  <c r="KT10" i="68" s="1"/>
  <c r="KR13" i="68"/>
  <c r="KS13" i="68" s="1"/>
  <c r="KT13" i="68" s="1"/>
  <c r="KR11" i="68"/>
  <c r="KS11" i="68" s="1"/>
  <c r="KT11" i="68" s="1"/>
  <c r="KR15" i="68"/>
  <c r="KS15" i="68" s="1"/>
  <c r="KR16" i="68"/>
  <c r="KS16" i="68" s="1"/>
  <c r="KZ11" i="68"/>
  <c r="LA11" i="68" s="1"/>
  <c r="KY11" i="68"/>
  <c r="KZ10" i="68"/>
  <c r="LA10" i="68" s="1"/>
  <c r="KY10" i="68"/>
  <c r="KZ9" i="68"/>
  <c r="LA9" i="68" s="1"/>
  <c r="KY9" i="68"/>
  <c r="KR7" i="68"/>
  <c r="KS7" i="68" s="1"/>
  <c r="KZ13" i="68"/>
  <c r="LA13" i="68" s="1"/>
  <c r="KY13" i="68"/>
  <c r="KZ15" i="68"/>
  <c r="LA15" i="68" s="1"/>
  <c r="KY15" i="68"/>
  <c r="KQ15" i="68"/>
  <c r="KR14" i="68"/>
  <c r="KS14" i="68" s="1"/>
  <c r="KZ7" i="68"/>
  <c r="LA7" i="68" s="1"/>
  <c r="KR21" i="68"/>
  <c r="KY7" i="68"/>
  <c r="KT12" i="68"/>
  <c r="KU12" i="68"/>
  <c r="KR8" i="68"/>
  <c r="KS8" i="68" s="1"/>
  <c r="JY28" i="68"/>
  <c r="KC28" i="68" s="1"/>
  <c r="KZ12" i="68"/>
  <c r="LA12" i="68" s="1"/>
  <c r="KY12" i="68"/>
  <c r="KZ16" i="68"/>
  <c r="LA16" i="68" s="1"/>
  <c r="KY16" i="68"/>
  <c r="KY14" i="68"/>
  <c r="KZ14" i="68"/>
  <c r="LA14" i="68" s="1"/>
  <c r="KZ8" i="68"/>
  <c r="LA8" i="68" s="1"/>
  <c r="KY8" i="68"/>
  <c r="JW27" i="74"/>
  <c r="KF116" i="74" s="1"/>
  <c r="KO40" i="74"/>
  <c r="JZ59" i="74"/>
  <c r="KD59" i="74" s="1"/>
  <c r="JY57" i="74"/>
  <c r="KC57" i="74" s="1"/>
  <c r="KF57" i="74"/>
  <c r="JX57" i="74"/>
  <c r="JZ57" i="74" s="1"/>
  <c r="KD57" i="74" s="1"/>
  <c r="KB59" i="74"/>
  <c r="JZ58" i="74"/>
  <c r="KD58" i="74" s="1"/>
  <c r="KO37" i="74"/>
  <c r="KQ40" i="74"/>
  <c r="KQ37" i="74"/>
  <c r="KR37" i="74"/>
  <c r="KS37" i="74" s="1"/>
  <c r="KT37" i="74" s="1"/>
  <c r="KQ42" i="74"/>
  <c r="KR39" i="74"/>
  <c r="KS39" i="74" s="1"/>
  <c r="KT39" i="74" s="1"/>
  <c r="JW28" i="74"/>
  <c r="JX28" i="74" s="1"/>
  <c r="JZ28" i="74" s="1"/>
  <c r="KD28" i="74" s="1"/>
  <c r="KN11" i="74"/>
  <c r="KP11" i="74" s="1"/>
  <c r="KN16" i="74"/>
  <c r="KP16" i="74" s="1"/>
  <c r="KN10" i="74"/>
  <c r="KO10" i="74" s="1"/>
  <c r="KN14" i="74"/>
  <c r="KO14" i="74" s="1"/>
  <c r="KZ14" i="74" s="1"/>
  <c r="LA14" i="74" s="1"/>
  <c r="KO8" i="74"/>
  <c r="KZ8" i="74" s="1"/>
  <c r="LA8" i="74" s="1"/>
  <c r="KN13" i="74"/>
  <c r="JZ21" i="74"/>
  <c r="JW29" i="74"/>
  <c r="KN7" i="74"/>
  <c r="KN9" i="74"/>
  <c r="KB27" i="74"/>
  <c r="KF119" i="74"/>
  <c r="KH119" i="74" s="1"/>
  <c r="JX30" i="74"/>
  <c r="JY30" i="74" s="1"/>
  <c r="KC30" i="74" s="1"/>
  <c r="KB30" i="74"/>
  <c r="JX27" i="74"/>
  <c r="JZ27" i="74" s="1"/>
  <c r="KD27" i="74" s="1"/>
  <c r="KP12" i="74"/>
  <c r="KR12" i="74" s="1"/>
  <c r="KS12" i="74" s="1"/>
  <c r="KP15" i="74"/>
  <c r="KR15" i="74" s="1"/>
  <c r="KS15" i="74" s="1"/>
  <c r="KQ38" i="74"/>
  <c r="KR43" i="74"/>
  <c r="KS43" i="74" s="1"/>
  <c r="KT43" i="74" s="1"/>
  <c r="KQ46" i="74"/>
  <c r="KQ43" i="74"/>
  <c r="KR42" i="74"/>
  <c r="KS42" i="74" s="1"/>
  <c r="KQ41" i="74"/>
  <c r="KQ39" i="74"/>
  <c r="KR40" i="74"/>
  <c r="KS40" i="74" s="1"/>
  <c r="KT40" i="74" s="1"/>
  <c r="KR44" i="74"/>
  <c r="KS44" i="74" s="1"/>
  <c r="KY43" i="74"/>
  <c r="KZ43" i="74"/>
  <c r="LA43" i="74" s="1"/>
  <c r="KY40" i="74"/>
  <c r="KZ40" i="74"/>
  <c r="LA40" i="74" s="1"/>
  <c r="KY45" i="74"/>
  <c r="KZ45" i="74"/>
  <c r="LA45" i="74" s="1"/>
  <c r="KR41" i="74"/>
  <c r="KS41" i="74" s="1"/>
  <c r="KR46" i="74"/>
  <c r="KS46" i="74" s="1"/>
  <c r="KQ45" i="74"/>
  <c r="KZ41" i="74"/>
  <c r="LA41" i="74" s="1"/>
  <c r="KY41" i="74"/>
  <c r="KY39" i="74"/>
  <c r="KZ39" i="74"/>
  <c r="LA39" i="74" s="1"/>
  <c r="KY46" i="74"/>
  <c r="KZ46" i="74"/>
  <c r="LA46" i="74" s="1"/>
  <c r="KZ38" i="74"/>
  <c r="LA38" i="74" s="1"/>
  <c r="KY38" i="74"/>
  <c r="KR45" i="74"/>
  <c r="KS45" i="74" s="1"/>
  <c r="KR38" i="74"/>
  <c r="KS38" i="74" s="1"/>
  <c r="KY42" i="74"/>
  <c r="KZ42" i="74"/>
  <c r="LA42" i="74" s="1"/>
  <c r="KU37" i="74"/>
  <c r="KZ44" i="74"/>
  <c r="LA44" i="74" s="1"/>
  <c r="KY44" i="74"/>
  <c r="KR51" i="74"/>
  <c r="KZ37" i="74"/>
  <c r="LA37" i="74" s="1"/>
  <c r="KY37" i="74"/>
  <c r="KH60" i="74"/>
  <c r="KH116" i="74"/>
  <c r="JY27" i="74"/>
  <c r="KC27" i="74" s="1"/>
  <c r="KY12" i="74"/>
  <c r="KZ12" i="74"/>
  <c r="LA12" i="74" s="1"/>
  <c r="KZ15" i="74"/>
  <c r="LA15" i="74" s="1"/>
  <c r="KY15" i="74"/>
  <c r="KZ10" i="74"/>
  <c r="LA10" i="74" s="1"/>
  <c r="KY10" i="74"/>
  <c r="KH57" i="74"/>
  <c r="KQ42" i="68"/>
  <c r="JY59" i="68"/>
  <c r="KC59" i="68" s="1"/>
  <c r="KN100" i="68"/>
  <c r="JZ59" i="68"/>
  <c r="KD59" i="68" s="1"/>
  <c r="JW116" i="68"/>
  <c r="KN101" i="68"/>
  <c r="KP101" i="68" s="1"/>
  <c r="JW118" i="68"/>
  <c r="KN97" i="68"/>
  <c r="KO97" i="68" s="1"/>
  <c r="JW119" i="68"/>
  <c r="KN103" i="68"/>
  <c r="JW117" i="68"/>
  <c r="KF117" i="68" s="1"/>
  <c r="KN98" i="68"/>
  <c r="KO98" i="68" s="1"/>
  <c r="KN104" i="68"/>
  <c r="KP104" i="68" s="1"/>
  <c r="KR104" i="68" s="1"/>
  <c r="KS104" i="68" s="1"/>
  <c r="KN102" i="68"/>
  <c r="JZ110" i="68"/>
  <c r="KN105" i="68"/>
  <c r="KP105" i="68" s="1"/>
  <c r="JX118" i="68"/>
  <c r="KG118" i="68" s="1"/>
  <c r="KB118" i="68"/>
  <c r="KF118" i="68"/>
  <c r="JZ118" i="68"/>
  <c r="KD118" i="68" s="1"/>
  <c r="KB119" i="68"/>
  <c r="JX119" i="68"/>
  <c r="KG119" i="68" s="1"/>
  <c r="KF119" i="68"/>
  <c r="KB117" i="68"/>
  <c r="JX117" i="68"/>
  <c r="KG117" i="68" s="1"/>
  <c r="KO104" i="68"/>
  <c r="KO102" i="68"/>
  <c r="KP102" i="68"/>
  <c r="KP99" i="68"/>
  <c r="KO99" i="68"/>
  <c r="KQ99" i="68" s="1"/>
  <c r="KO100" i="68"/>
  <c r="KQ100" i="68" s="1"/>
  <c r="KP100" i="68"/>
  <c r="KP96" i="68"/>
  <c r="KO96" i="68"/>
  <c r="JX116" i="68"/>
  <c r="KG116" i="68" s="1"/>
  <c r="KB116" i="68"/>
  <c r="KF116" i="68"/>
  <c r="KO101" i="68"/>
  <c r="KO103" i="68"/>
  <c r="KP103" i="68"/>
  <c r="KR103" i="68" s="1"/>
  <c r="KS103" i="68" s="1"/>
  <c r="KT106" i="74"/>
  <c r="KM107" i="74" s="1"/>
  <c r="KV100" i="74" s="1"/>
  <c r="KU106" i="74"/>
  <c r="KQ107" i="74" s="1"/>
  <c r="LD106" i="74" s="1"/>
  <c r="KX101" i="74"/>
  <c r="KX102" i="74"/>
  <c r="KW101" i="74"/>
  <c r="KW98" i="74"/>
  <c r="KW96" i="74"/>
  <c r="KW102" i="74"/>
  <c r="KX99" i="74"/>
  <c r="KX96" i="74"/>
  <c r="KS110" i="74"/>
  <c r="KT110" i="74"/>
  <c r="KZ43" i="68"/>
  <c r="LA43" i="68" s="1"/>
  <c r="KY43" i="68"/>
  <c r="KQ45" i="68"/>
  <c r="KZ45" i="68"/>
  <c r="LA45" i="68" s="1"/>
  <c r="KY45" i="68"/>
  <c r="KZ44" i="68"/>
  <c r="LA44" i="68" s="1"/>
  <c r="KY44" i="68"/>
  <c r="KZ37" i="68"/>
  <c r="LA37" i="68" s="1"/>
  <c r="KR51" i="68"/>
  <c r="KY37" i="68"/>
  <c r="KH58" i="68"/>
  <c r="KT41" i="68"/>
  <c r="KR45" i="68"/>
  <c r="KS45" i="68" s="1"/>
  <c r="KQ41" i="68"/>
  <c r="KU41" i="68" s="1"/>
  <c r="KZ39" i="68"/>
  <c r="LA39" i="68" s="1"/>
  <c r="KY39" i="68"/>
  <c r="KT38" i="68"/>
  <c r="KR46" i="68"/>
  <c r="KS46" i="68" s="1"/>
  <c r="JZ60" i="68"/>
  <c r="KD60" i="68" s="1"/>
  <c r="KG60" i="68"/>
  <c r="KI60" i="68" s="1"/>
  <c r="KJ59" i="68"/>
  <c r="KT40" i="68"/>
  <c r="JZ57" i="68"/>
  <c r="KD57" i="68" s="1"/>
  <c r="KG57" i="68"/>
  <c r="KI57" i="68" s="1"/>
  <c r="KZ42" i="68"/>
  <c r="LA42" i="68" s="1"/>
  <c r="KY42" i="68"/>
  <c r="KU39" i="68"/>
  <c r="KT39" i="68"/>
  <c r="JY57" i="68"/>
  <c r="KC57" i="68" s="1"/>
  <c r="KZ46" i="68"/>
  <c r="LA46" i="68" s="1"/>
  <c r="KY46" i="68"/>
  <c r="KR44" i="68"/>
  <c r="KS44" i="68" s="1"/>
  <c r="KH60" i="68"/>
  <c r="KH59" i="68"/>
  <c r="KI59" i="68"/>
  <c r="KQ43" i="68"/>
  <c r="JY58" i="68"/>
  <c r="KC58" i="68" s="1"/>
  <c r="KG58" i="68"/>
  <c r="KJ58" i="68" s="1"/>
  <c r="KR37" i="68"/>
  <c r="KS37" i="68" s="1"/>
  <c r="KR43" i="68"/>
  <c r="KS43" i="68" s="1"/>
  <c r="JZ58" i="68"/>
  <c r="KD58" i="68" s="1"/>
  <c r="KQ40" i="68"/>
  <c r="KU40" i="68" s="1"/>
  <c r="KZ40" i="68"/>
  <c r="LA40" i="68" s="1"/>
  <c r="KY40" i="68"/>
  <c r="KZ41" i="68"/>
  <c r="LA41" i="68" s="1"/>
  <c r="KY41" i="68"/>
  <c r="KH57" i="68"/>
  <c r="KQ38" i="68"/>
  <c r="KU38" i="68" s="1"/>
  <c r="KZ38" i="68"/>
  <c r="LA38" i="68" s="1"/>
  <c r="KY38" i="68"/>
  <c r="KQ44" i="68"/>
  <c r="KR42" i="68"/>
  <c r="KS42" i="68" s="1"/>
  <c r="KU10" i="68" l="1"/>
  <c r="KU9" i="68"/>
  <c r="KU13" i="68"/>
  <c r="KU11" i="68"/>
  <c r="KT8" i="68"/>
  <c r="KU8" i="68"/>
  <c r="KY17" i="68"/>
  <c r="KU16" i="68"/>
  <c r="KT16" i="68"/>
  <c r="KU15" i="68"/>
  <c r="KT15" i="68"/>
  <c r="KT14" i="68"/>
  <c r="KT7" i="68"/>
  <c r="KS17" i="68"/>
  <c r="KU14" i="68"/>
  <c r="KU7" i="68"/>
  <c r="KJ60" i="68"/>
  <c r="KG117" i="74"/>
  <c r="KQ8" i="74"/>
  <c r="JY28" i="74"/>
  <c r="KC28" i="74" s="1"/>
  <c r="KF117" i="74"/>
  <c r="KH117" i="74" s="1"/>
  <c r="KB28" i="74"/>
  <c r="KF58" i="74"/>
  <c r="KH58" i="74" s="1"/>
  <c r="KO16" i="74"/>
  <c r="KQ16" i="74" s="1"/>
  <c r="KG58" i="74"/>
  <c r="KO11" i="74"/>
  <c r="KQ11" i="74" s="1"/>
  <c r="KU39" i="74"/>
  <c r="KU43" i="74"/>
  <c r="KU42" i="74"/>
  <c r="KR8" i="74"/>
  <c r="KS8" i="74" s="1"/>
  <c r="KT8" i="74" s="1"/>
  <c r="KP10" i="74"/>
  <c r="KR10" i="74" s="1"/>
  <c r="KS10" i="74" s="1"/>
  <c r="KT10" i="74" s="1"/>
  <c r="KY14" i="74"/>
  <c r="KP14" i="74"/>
  <c r="KR14" i="74" s="1"/>
  <c r="KS14" i="74" s="1"/>
  <c r="KT14" i="74" s="1"/>
  <c r="KY8" i="74"/>
  <c r="KQ12" i="74"/>
  <c r="KU12" i="74" s="1"/>
  <c r="JZ30" i="74"/>
  <c r="KD30" i="74" s="1"/>
  <c r="KO9" i="74"/>
  <c r="KP9" i="74"/>
  <c r="KP7" i="74"/>
  <c r="KO7" i="74"/>
  <c r="KF59" i="74"/>
  <c r="KH59" i="74" s="1"/>
  <c r="KB29" i="74"/>
  <c r="JX29" i="74"/>
  <c r="KF118" i="74"/>
  <c r="KH118" i="74" s="1"/>
  <c r="KO13" i="74"/>
  <c r="KP13" i="74"/>
  <c r="KJ117" i="74"/>
  <c r="KG60" i="74"/>
  <c r="KI60" i="74" s="1"/>
  <c r="KG119" i="74"/>
  <c r="KI119" i="74" s="1"/>
  <c r="KG116" i="74"/>
  <c r="KI116" i="74" s="1"/>
  <c r="KG57" i="74"/>
  <c r="KJ57" i="74" s="1"/>
  <c r="KT15" i="74"/>
  <c r="KQ15" i="74"/>
  <c r="KU15" i="74" s="1"/>
  <c r="KT42" i="74"/>
  <c r="KY47" i="74"/>
  <c r="KT51" i="74" s="1"/>
  <c r="KU40" i="74"/>
  <c r="KU38" i="74"/>
  <c r="KT38" i="74"/>
  <c r="KT45" i="74"/>
  <c r="KU45" i="74"/>
  <c r="KS47" i="74"/>
  <c r="KT46" i="74"/>
  <c r="KU46" i="74"/>
  <c r="KU44" i="74"/>
  <c r="KT44" i="74"/>
  <c r="KT41" i="74"/>
  <c r="KU41" i="74"/>
  <c r="KU8" i="74"/>
  <c r="KI117" i="74"/>
  <c r="KT12" i="74"/>
  <c r="KO105" i="68"/>
  <c r="KR105" i="68" s="1"/>
  <c r="KS105" i="68" s="1"/>
  <c r="KY47" i="68"/>
  <c r="KX98" i="74"/>
  <c r="KW104" i="74"/>
  <c r="KR96" i="68"/>
  <c r="KS96" i="68" s="1"/>
  <c r="JY119" i="68"/>
  <c r="KC119" i="68" s="1"/>
  <c r="KW99" i="74"/>
  <c r="KW97" i="74"/>
  <c r="KJ118" i="68"/>
  <c r="KJ57" i="68"/>
  <c r="KV98" i="74"/>
  <c r="KW100" i="74"/>
  <c r="KX105" i="74"/>
  <c r="JZ116" i="68"/>
  <c r="KD116" i="68" s="1"/>
  <c r="KP98" i="68"/>
  <c r="KQ98" i="68" s="1"/>
  <c r="KX103" i="74"/>
  <c r="KX104" i="74"/>
  <c r="KP97" i="68"/>
  <c r="KR97" i="68" s="1"/>
  <c r="KS97" i="68" s="1"/>
  <c r="KW103" i="74"/>
  <c r="JY116" i="68"/>
  <c r="KC116" i="68" s="1"/>
  <c r="KQ104" i="68"/>
  <c r="KQ97" i="68"/>
  <c r="KU97" i="68" s="1"/>
  <c r="KQ101" i="68"/>
  <c r="KR100" i="68"/>
  <c r="KS100" i="68" s="1"/>
  <c r="KR99" i="68"/>
  <c r="KS99" i="68" s="1"/>
  <c r="KU99" i="68" s="1"/>
  <c r="KQ102" i="68"/>
  <c r="KI116" i="68"/>
  <c r="KY99" i="68"/>
  <c r="KZ99" i="68"/>
  <c r="LA99" i="68" s="1"/>
  <c r="KZ105" i="68"/>
  <c r="LA105" i="68" s="1"/>
  <c r="KY105" i="68"/>
  <c r="KR98" i="68"/>
  <c r="KS98" i="68" s="1"/>
  <c r="JZ117" i="68"/>
  <c r="KD117" i="68" s="1"/>
  <c r="JZ119" i="68"/>
  <c r="KD119" i="68" s="1"/>
  <c r="KH118" i="68"/>
  <c r="KI118" i="68"/>
  <c r="KT103" i="68"/>
  <c r="KT100" i="68"/>
  <c r="KU100" i="68"/>
  <c r="KR102" i="68"/>
  <c r="KS102" i="68" s="1"/>
  <c r="KT104" i="68"/>
  <c r="KU104" i="68"/>
  <c r="KZ98" i="68"/>
  <c r="LA98" i="68" s="1"/>
  <c r="KY98" i="68"/>
  <c r="KI117" i="68"/>
  <c r="KH119" i="68"/>
  <c r="KJ119" i="68"/>
  <c r="KT97" i="68"/>
  <c r="JY118" i="68"/>
  <c r="KC118" i="68" s="1"/>
  <c r="KY103" i="68"/>
  <c r="KZ103" i="68"/>
  <c r="LA103" i="68" s="1"/>
  <c r="KQ96" i="68"/>
  <c r="KU96" i="68" s="1"/>
  <c r="KT99" i="68"/>
  <c r="KQ103" i="68"/>
  <c r="KU103" i="68" s="1"/>
  <c r="KR101" i="68"/>
  <c r="KS101" i="68" s="1"/>
  <c r="KH116" i="68"/>
  <c r="KJ116" i="68"/>
  <c r="KZ96" i="68"/>
  <c r="LA96" i="68" s="1"/>
  <c r="KR110" i="68"/>
  <c r="KY96" i="68"/>
  <c r="KY100" i="68"/>
  <c r="KZ100" i="68"/>
  <c r="LA100" i="68" s="1"/>
  <c r="KQ105" i="68"/>
  <c r="KZ104" i="68"/>
  <c r="LA104" i="68" s="1"/>
  <c r="KY104" i="68"/>
  <c r="JY117" i="68"/>
  <c r="KC117" i="68" s="1"/>
  <c r="KI119" i="68"/>
  <c r="KY97" i="68"/>
  <c r="KZ97" i="68"/>
  <c r="LA97" i="68" s="1"/>
  <c r="KY101" i="68"/>
  <c r="KZ101" i="68"/>
  <c r="LA101" i="68" s="1"/>
  <c r="KT96" i="68"/>
  <c r="KZ102" i="68"/>
  <c r="LA102" i="68" s="1"/>
  <c r="KY102" i="68"/>
  <c r="KH117" i="68"/>
  <c r="KJ117" i="68"/>
  <c r="KX97" i="74"/>
  <c r="KX100" i="74"/>
  <c r="KW105" i="74"/>
  <c r="KV97" i="74"/>
  <c r="KV102" i="74"/>
  <c r="KV101" i="74"/>
  <c r="KV105" i="74"/>
  <c r="KV104" i="74"/>
  <c r="KV99" i="74"/>
  <c r="KV96" i="74"/>
  <c r="KV103" i="74"/>
  <c r="KW106" i="74"/>
  <c r="KX106" i="74"/>
  <c r="KT42" i="68"/>
  <c r="KU42" i="68"/>
  <c r="KU37" i="68"/>
  <c r="KT37" i="68"/>
  <c r="KS47" i="68"/>
  <c r="KT44" i="68"/>
  <c r="KU44" i="68"/>
  <c r="KT51" i="68"/>
  <c r="KS51" i="68"/>
  <c r="KU45" i="68"/>
  <c r="KT45" i="68"/>
  <c r="KU43" i="68"/>
  <c r="KT43" i="68"/>
  <c r="KU46" i="68"/>
  <c r="KT46" i="68"/>
  <c r="KI58" i="68"/>
  <c r="KU17" i="68" l="1"/>
  <c r="KQ18" i="68" s="1"/>
  <c r="KT17" i="68"/>
  <c r="KM18" i="68" s="1"/>
  <c r="KV14" i="68" s="1"/>
  <c r="KW12" i="68"/>
  <c r="KW10" i="68"/>
  <c r="KW13" i="68"/>
  <c r="KW9" i="68"/>
  <c r="KW11" i="68"/>
  <c r="KW15" i="68"/>
  <c r="KW8" i="68"/>
  <c r="KW14" i="68"/>
  <c r="KW16" i="68"/>
  <c r="KW7" i="68"/>
  <c r="KX7" i="68"/>
  <c r="KV15" i="68"/>
  <c r="KV7" i="68"/>
  <c r="KV12" i="68"/>
  <c r="KV9" i="68"/>
  <c r="KX12" i="68"/>
  <c r="KX13" i="68"/>
  <c r="KX15" i="68"/>
  <c r="KV11" i="68"/>
  <c r="KX16" i="68"/>
  <c r="KS21" i="68"/>
  <c r="KT21" i="68"/>
  <c r="KX8" i="68"/>
  <c r="KI58" i="74"/>
  <c r="KJ58" i="74"/>
  <c r="KQ10" i="74"/>
  <c r="KR16" i="74"/>
  <c r="KS16" i="74" s="1"/>
  <c r="KT16" i="74" s="1"/>
  <c r="KY16" i="74"/>
  <c r="KR11" i="74"/>
  <c r="KS11" i="74" s="1"/>
  <c r="KT11" i="74" s="1"/>
  <c r="KZ16" i="74"/>
  <c r="LA16" i="74" s="1"/>
  <c r="KY11" i="74"/>
  <c r="KZ11" i="74"/>
  <c r="LA11" i="74" s="1"/>
  <c r="KS51" i="74"/>
  <c r="KQ14" i="74"/>
  <c r="KU14" i="74" s="1"/>
  <c r="KU10" i="74"/>
  <c r="KJ60" i="74"/>
  <c r="KR9" i="74"/>
  <c r="KS9" i="74" s="1"/>
  <c r="KT9" i="74" s="1"/>
  <c r="KQ7" i="74"/>
  <c r="KZ7" i="74"/>
  <c r="LA7" i="74" s="1"/>
  <c r="KR21" i="74"/>
  <c r="KY7" i="74"/>
  <c r="KR13" i="74"/>
  <c r="KS13" i="74" s="1"/>
  <c r="KR7" i="74"/>
  <c r="KS7" i="74" s="1"/>
  <c r="KZ13" i="74"/>
  <c r="LA13" i="74" s="1"/>
  <c r="KQ13" i="74"/>
  <c r="KY13" i="74"/>
  <c r="JZ29" i="74"/>
  <c r="KD29" i="74" s="1"/>
  <c r="KG59" i="74"/>
  <c r="KG118" i="74"/>
  <c r="JY29" i="74"/>
  <c r="KC29" i="74" s="1"/>
  <c r="KQ9" i="74"/>
  <c r="KZ9" i="74"/>
  <c r="LA9" i="74" s="1"/>
  <c r="KY9" i="74"/>
  <c r="KJ116" i="74"/>
  <c r="KJ119" i="74"/>
  <c r="KI57" i="74"/>
  <c r="KT47" i="74"/>
  <c r="KM48" i="74" s="1"/>
  <c r="KV44" i="74" s="1"/>
  <c r="KU47" i="74"/>
  <c r="KQ48" i="74" s="1"/>
  <c r="KW42" i="74" s="1"/>
  <c r="KS106" i="68"/>
  <c r="KT105" i="68"/>
  <c r="KU105" i="68"/>
  <c r="KT47" i="68"/>
  <c r="KM48" i="68" s="1"/>
  <c r="KV38" i="68" s="1"/>
  <c r="KV106" i="74"/>
  <c r="KN110" i="74" s="1"/>
  <c r="KO110" i="74" s="1"/>
  <c r="KY106" i="68"/>
  <c r="KU98" i="68"/>
  <c r="KT98" i="68"/>
  <c r="KT101" i="68"/>
  <c r="KU101" i="68"/>
  <c r="KU102" i="68"/>
  <c r="KT102" i="68"/>
  <c r="KU47" i="68"/>
  <c r="KQ48" i="68" s="1"/>
  <c r="KV43" i="68" l="1"/>
  <c r="KV41" i="68"/>
  <c r="KX39" i="68"/>
  <c r="KV45" i="68"/>
  <c r="KV39" i="68"/>
  <c r="KV46" i="68"/>
  <c r="KV44" i="68"/>
  <c r="KV37" i="68"/>
  <c r="KV40" i="68"/>
  <c r="KV42" i="68"/>
  <c r="KV16" i="68"/>
  <c r="KX14" i="68"/>
  <c r="KX11" i="68"/>
  <c r="KX9" i="68"/>
  <c r="KV10" i="68"/>
  <c r="KV8" i="68"/>
  <c r="KV17" i="68" s="1"/>
  <c r="KN21" i="68" s="1"/>
  <c r="KV13" i="68"/>
  <c r="KX10" i="68"/>
  <c r="KX17" i="68" s="1"/>
  <c r="KW17" i="68"/>
  <c r="KU16" i="74"/>
  <c r="KU11" i="74"/>
  <c r="KV45" i="74"/>
  <c r="KV39" i="74"/>
  <c r="KW44" i="74"/>
  <c r="KX44" i="74"/>
  <c r="KW41" i="74"/>
  <c r="KW43" i="74"/>
  <c r="KX41" i="74"/>
  <c r="KX46" i="74"/>
  <c r="KV46" i="74"/>
  <c r="KX45" i="74"/>
  <c r="KV42" i="74"/>
  <c r="KW40" i="74"/>
  <c r="KW46" i="74"/>
  <c r="KV37" i="74"/>
  <c r="KV38" i="74"/>
  <c r="KW37" i="74"/>
  <c r="KV43" i="74"/>
  <c r="KX43" i="74"/>
  <c r="KX38" i="74"/>
  <c r="KV41" i="74"/>
  <c r="KW39" i="74"/>
  <c r="KX42" i="74"/>
  <c r="KV40" i="74"/>
  <c r="KX37" i="74"/>
  <c r="KW45" i="74"/>
  <c r="LD47" i="74"/>
  <c r="KY17" i="74"/>
  <c r="KT21" i="74" s="1"/>
  <c r="KU9" i="74"/>
  <c r="KU7" i="74"/>
  <c r="KT7" i="74"/>
  <c r="KS17" i="74"/>
  <c r="KT13" i="74"/>
  <c r="KU13" i="74"/>
  <c r="KI118" i="74"/>
  <c r="KJ118" i="74"/>
  <c r="KJ59" i="74"/>
  <c r="KI59" i="74"/>
  <c r="KX39" i="74"/>
  <c r="KW38" i="74"/>
  <c r="KX40" i="74"/>
  <c r="KL110" i="74"/>
  <c r="KP110" i="74" s="1"/>
  <c r="KT106" i="68"/>
  <c r="KM107" i="68" s="1"/>
  <c r="KV100" i="68" s="1"/>
  <c r="KU106" i="68"/>
  <c r="KQ107" i="68" s="1"/>
  <c r="KW97" i="68" s="1"/>
  <c r="KV97" i="68"/>
  <c r="KV98" i="68"/>
  <c r="LD106" i="68"/>
  <c r="KX104" i="68"/>
  <c r="KX97" i="68"/>
  <c r="KX99" i="68"/>
  <c r="KX96" i="68"/>
  <c r="KX103" i="68"/>
  <c r="KX105" i="68"/>
  <c r="KW102" i="68"/>
  <c r="KX102" i="68"/>
  <c r="KS110" i="68"/>
  <c r="KT110" i="68"/>
  <c r="KX46" i="68"/>
  <c r="KX44" i="68"/>
  <c r="KX40" i="68"/>
  <c r="KX43" i="68"/>
  <c r="KX37" i="68"/>
  <c r="KX38" i="68"/>
  <c r="KX45" i="68"/>
  <c r="LD47" i="68"/>
  <c r="KW41" i="68"/>
  <c r="KW39" i="68"/>
  <c r="KW37" i="68"/>
  <c r="KW44" i="68"/>
  <c r="KW38" i="68"/>
  <c r="KW40" i="68"/>
  <c r="KW46" i="68"/>
  <c r="KW43" i="68"/>
  <c r="KW42" i="68"/>
  <c r="KW45" i="68"/>
  <c r="KX42" i="68"/>
  <c r="KX41" i="68"/>
  <c r="KV47" i="68" l="1"/>
  <c r="KN51" i="68" s="1"/>
  <c r="KL21" i="68"/>
  <c r="KM21" i="68"/>
  <c r="KP21" i="68"/>
  <c r="KO21" i="68"/>
  <c r="KU21" i="68"/>
  <c r="KX47" i="74"/>
  <c r="KV47" i="74"/>
  <c r="KN51" i="74" s="1"/>
  <c r="KW47" i="74"/>
  <c r="KS21" i="74"/>
  <c r="KT17" i="74"/>
  <c r="KM18" i="74" s="1"/>
  <c r="KU17" i="74"/>
  <c r="KQ18" i="74" s="1"/>
  <c r="KO51" i="74"/>
  <c r="KL51" i="74"/>
  <c r="KU51" i="74" s="1"/>
  <c r="KW101" i="68"/>
  <c r="KW100" i="68"/>
  <c r="KW104" i="68"/>
  <c r="KU110" i="74"/>
  <c r="KX101" i="68"/>
  <c r="KX100" i="68"/>
  <c r="KX106" i="68" s="1"/>
  <c r="KX98" i="68"/>
  <c r="KW96" i="68"/>
  <c r="KV105" i="68"/>
  <c r="KW98" i="68"/>
  <c r="KW106" i="68" s="1"/>
  <c r="KW103" i="68"/>
  <c r="KW99" i="68"/>
  <c r="KW105" i="68"/>
  <c r="KM110" i="74"/>
  <c r="KV102" i="68"/>
  <c r="KV96" i="68"/>
  <c r="KV103" i="68"/>
  <c r="KV104" i="68"/>
  <c r="KV101" i="68"/>
  <c r="KV99" i="68"/>
  <c r="KX47" i="68"/>
  <c r="KL51" i="68" s="1"/>
  <c r="KO51" i="68"/>
  <c r="KU51" i="68"/>
  <c r="KW47" i="68"/>
  <c r="LE15" i="68" l="1"/>
  <c r="KN28" i="68"/>
  <c r="LE12" i="68"/>
  <c r="LE10" i="68"/>
  <c r="LE14" i="68"/>
  <c r="KN27" i="68"/>
  <c r="LE8" i="68"/>
  <c r="KN29" i="68"/>
  <c r="KN30" i="68"/>
  <c r="LE9" i="68"/>
  <c r="LE7" i="68"/>
  <c r="LE16" i="68"/>
  <c r="KQ21" i="68"/>
  <c r="LE13" i="68"/>
  <c r="LE11" i="68"/>
  <c r="KW13" i="74"/>
  <c r="KW16" i="74"/>
  <c r="KW11" i="74"/>
  <c r="KW10" i="74"/>
  <c r="KW7" i="74"/>
  <c r="KW9" i="74"/>
  <c r="KW15" i="74"/>
  <c r="KW8" i="74"/>
  <c r="KW12" i="74"/>
  <c r="KW14" i="74"/>
  <c r="KX14" i="74"/>
  <c r="KV7" i="74"/>
  <c r="KV12" i="74"/>
  <c r="KX16" i="74"/>
  <c r="KX13" i="74"/>
  <c r="KX15" i="74"/>
  <c r="KX11" i="74"/>
  <c r="KV8" i="74"/>
  <c r="KX10" i="74"/>
  <c r="KV11" i="74"/>
  <c r="KX7" i="74"/>
  <c r="KX9" i="74"/>
  <c r="KV9" i="74"/>
  <c r="KV13" i="74"/>
  <c r="KX12" i="74"/>
  <c r="KV16" i="74"/>
  <c r="KX8" i="74"/>
  <c r="KV15" i="74"/>
  <c r="KV10" i="74"/>
  <c r="KV14" i="74"/>
  <c r="KP51" i="74"/>
  <c r="KM51" i="74"/>
  <c r="KV106" i="68"/>
  <c r="KN110" i="68" s="1"/>
  <c r="KO110" i="68" s="1"/>
  <c r="LE101" i="74"/>
  <c r="LE98" i="74"/>
  <c r="LE100" i="74"/>
  <c r="LE96" i="74"/>
  <c r="LE102" i="74"/>
  <c r="LE99" i="74"/>
  <c r="LE105" i="74"/>
  <c r="KQ110" i="74"/>
  <c r="KN116" i="74"/>
  <c r="KN118" i="74"/>
  <c r="LE103" i="74"/>
  <c r="LE104" i="74"/>
  <c r="KN117" i="74"/>
  <c r="KN119" i="74"/>
  <c r="LE97" i="74"/>
  <c r="KL110" i="68"/>
  <c r="KP51" i="68"/>
  <c r="KW51" i="68"/>
  <c r="KX51" i="68" s="1"/>
  <c r="KM51" i="68"/>
  <c r="LG13" i="68" l="1"/>
  <c r="LF13" i="68"/>
  <c r="KS27" i="68"/>
  <c r="KO27" i="68"/>
  <c r="LF14" i="68"/>
  <c r="LG14" i="68"/>
  <c r="LG16" i="68"/>
  <c r="LF16" i="68"/>
  <c r="LG10" i="68"/>
  <c r="LF10" i="68"/>
  <c r="LG12" i="68"/>
  <c r="LF12" i="68"/>
  <c r="LH13" i="68"/>
  <c r="LG7" i="68"/>
  <c r="LF7" i="68"/>
  <c r="LG9" i="68"/>
  <c r="LF9" i="68"/>
  <c r="KS28" i="68"/>
  <c r="KO28" i="68"/>
  <c r="KP28" i="68" s="1"/>
  <c r="KT28" i="68" s="1"/>
  <c r="KO30" i="68"/>
  <c r="KS30" i="68"/>
  <c r="LF15" i="68"/>
  <c r="LG15" i="68"/>
  <c r="KS29" i="68"/>
  <c r="KO29" i="68"/>
  <c r="LG11" i="68"/>
  <c r="LF11" i="68"/>
  <c r="LG8" i="68"/>
  <c r="LF8" i="68"/>
  <c r="KX17" i="74"/>
  <c r="KW17" i="74"/>
  <c r="KV17" i="74"/>
  <c r="KN21" i="74" s="1"/>
  <c r="LE42" i="74"/>
  <c r="LE45" i="74"/>
  <c r="LE39" i="74"/>
  <c r="LE40" i="74"/>
  <c r="LE37" i="74"/>
  <c r="KN57" i="74"/>
  <c r="KN59" i="74"/>
  <c r="LE43" i="74"/>
  <c r="KN58" i="74"/>
  <c r="LE41" i="74"/>
  <c r="KQ51" i="74"/>
  <c r="LE44" i="74"/>
  <c r="LE38" i="74"/>
  <c r="KN60" i="74"/>
  <c r="LE46" i="74"/>
  <c r="LF104" i="74"/>
  <c r="LG104" i="74"/>
  <c r="LI104" i="74" s="1"/>
  <c r="LJ104" i="74" s="1"/>
  <c r="LK104" i="74" s="1"/>
  <c r="LF96" i="74"/>
  <c r="LG96" i="74"/>
  <c r="LG97" i="74"/>
  <c r="LF97" i="74"/>
  <c r="LG103" i="74"/>
  <c r="LF103" i="74"/>
  <c r="LF105" i="74"/>
  <c r="LG105" i="74"/>
  <c r="LI105" i="74" s="1"/>
  <c r="LJ105" i="74" s="1"/>
  <c r="LK105" i="74" s="1"/>
  <c r="LF100" i="74"/>
  <c r="LG100" i="74"/>
  <c r="KO119" i="74"/>
  <c r="KS119" i="74"/>
  <c r="KO118" i="74"/>
  <c r="KS118" i="74"/>
  <c r="LF99" i="74"/>
  <c r="LG99" i="74"/>
  <c r="LF98" i="74"/>
  <c r="LG98" i="74"/>
  <c r="KS117" i="74"/>
  <c r="KO117" i="74"/>
  <c r="KO116" i="74"/>
  <c r="KP116" i="74" s="1"/>
  <c r="KT116" i="74" s="1"/>
  <c r="KS116" i="74"/>
  <c r="LF102" i="74"/>
  <c r="LG102" i="74"/>
  <c r="LF101" i="74"/>
  <c r="LG101" i="74"/>
  <c r="KW110" i="68"/>
  <c r="KX110" i="68" s="1"/>
  <c r="KP110" i="68"/>
  <c r="KM110" i="68"/>
  <c r="KU110" i="68"/>
  <c r="LE39" i="68"/>
  <c r="LE37" i="68"/>
  <c r="LE42" i="68"/>
  <c r="LE45" i="68"/>
  <c r="LE43" i="68"/>
  <c r="LE41" i="68"/>
  <c r="LE38" i="68"/>
  <c r="LE40" i="68"/>
  <c r="LE44" i="68"/>
  <c r="LE46" i="68"/>
  <c r="KN60" i="68"/>
  <c r="KN59" i="68"/>
  <c r="KN57" i="68"/>
  <c r="KN58" i="68"/>
  <c r="KQ51" i="68"/>
  <c r="LH7" i="68" l="1"/>
  <c r="KQ28" i="68"/>
  <c r="KU28" i="68" s="1"/>
  <c r="LI16" i="68"/>
  <c r="LJ16" i="68" s="1"/>
  <c r="LK16" i="68" s="1"/>
  <c r="LI14" i="68"/>
  <c r="LJ14" i="68" s="1"/>
  <c r="LK14" i="68" s="1"/>
  <c r="LI15" i="68"/>
  <c r="LJ15" i="68" s="1"/>
  <c r="LK15" i="68" s="1"/>
  <c r="LH16" i="68"/>
  <c r="LI7" i="68"/>
  <c r="LJ7" i="68" s="1"/>
  <c r="LH14" i="68"/>
  <c r="LI8" i="68"/>
  <c r="LJ8" i="68" s="1"/>
  <c r="LK8" i="68" s="1"/>
  <c r="KP29" i="68"/>
  <c r="KT29" i="68" s="1"/>
  <c r="KQ29" i="68"/>
  <c r="KU29" i="68" s="1"/>
  <c r="LP11" i="68"/>
  <c r="LH11" i="68"/>
  <c r="LQ11" i="68"/>
  <c r="LR11" i="68" s="1"/>
  <c r="LI11" i="68"/>
  <c r="LJ11" i="68" s="1"/>
  <c r="LK11" i="68" s="1"/>
  <c r="LP15" i="68"/>
  <c r="LH15" i="68"/>
  <c r="LQ15" i="68"/>
  <c r="LR15" i="68" s="1"/>
  <c r="LQ9" i="68"/>
  <c r="LR9" i="68" s="1"/>
  <c r="LP9" i="68"/>
  <c r="LH9" i="68"/>
  <c r="LI12" i="68"/>
  <c r="LJ12" i="68" s="1"/>
  <c r="LP14" i="68"/>
  <c r="LQ14" i="68"/>
  <c r="LR14" i="68" s="1"/>
  <c r="LH8" i="68"/>
  <c r="LL8" i="68" s="1"/>
  <c r="LQ8" i="68"/>
  <c r="LR8" i="68" s="1"/>
  <c r="LP8" i="68"/>
  <c r="LQ10" i="68"/>
  <c r="LR10" i="68" s="1"/>
  <c r="LP10" i="68"/>
  <c r="KP27" i="68"/>
  <c r="KT27" i="68" s="1"/>
  <c r="KQ27" i="68"/>
  <c r="KU27" i="68" s="1"/>
  <c r="LI9" i="68"/>
  <c r="LJ9" i="68" s="1"/>
  <c r="LH10" i="68"/>
  <c r="LI10" i="68"/>
  <c r="LJ10" i="68" s="1"/>
  <c r="LQ12" i="68"/>
  <c r="LR12" i="68" s="1"/>
  <c r="LP12" i="68"/>
  <c r="KP30" i="68"/>
  <c r="KT30" i="68" s="1"/>
  <c r="KQ30" i="68"/>
  <c r="KU30" i="68" s="1"/>
  <c r="LQ16" i="68"/>
  <c r="LR16" i="68" s="1"/>
  <c r="LP16" i="68"/>
  <c r="LP13" i="68"/>
  <c r="LQ13" i="68"/>
  <c r="LR13" i="68" s="1"/>
  <c r="LH12" i="68"/>
  <c r="LQ7" i="68"/>
  <c r="LR7" i="68" s="1"/>
  <c r="LP7" i="68"/>
  <c r="LI21" i="68"/>
  <c r="LI13" i="68"/>
  <c r="LJ13" i="68" s="1"/>
  <c r="KO21" i="74"/>
  <c r="KL21" i="74"/>
  <c r="LG43" i="74"/>
  <c r="LF43" i="74"/>
  <c r="LH43" i="74" s="1"/>
  <c r="LF46" i="74"/>
  <c r="LG46" i="74"/>
  <c r="KS59" i="74"/>
  <c r="KO59" i="74"/>
  <c r="KP59" i="74" s="1"/>
  <c r="KT59" i="74" s="1"/>
  <c r="KO60" i="74"/>
  <c r="KS60" i="74"/>
  <c r="KP60" i="74"/>
  <c r="KT60" i="74" s="1"/>
  <c r="KQ60" i="74"/>
  <c r="KU60" i="74" s="1"/>
  <c r="KS57" i="74"/>
  <c r="KO57" i="74"/>
  <c r="KQ57" i="74"/>
  <c r="KU57" i="74" s="1"/>
  <c r="KP57" i="74"/>
  <c r="KT57" i="74" s="1"/>
  <c r="LF38" i="74"/>
  <c r="LG38" i="74"/>
  <c r="LI38" i="74" s="1"/>
  <c r="LJ38" i="74" s="1"/>
  <c r="LK38" i="74" s="1"/>
  <c r="LH38" i="74"/>
  <c r="LL38" i="74" s="1"/>
  <c r="LF37" i="74"/>
  <c r="LH37" i="74" s="1"/>
  <c r="LG37" i="74"/>
  <c r="LF44" i="74"/>
  <c r="LG44" i="74"/>
  <c r="LI44" i="74" s="1"/>
  <c r="LJ44" i="74" s="1"/>
  <c r="LF40" i="74"/>
  <c r="LG40" i="74"/>
  <c r="LG39" i="74"/>
  <c r="LF39" i="74"/>
  <c r="LH39" i="74"/>
  <c r="LG41" i="74"/>
  <c r="LF41" i="74"/>
  <c r="LF45" i="74"/>
  <c r="LG45" i="74"/>
  <c r="KS58" i="74"/>
  <c r="KO58" i="74"/>
  <c r="KQ58" i="74" s="1"/>
  <c r="KU58" i="74" s="1"/>
  <c r="KP58" i="74"/>
  <c r="KT58" i="74" s="1"/>
  <c r="LG42" i="74"/>
  <c r="LH42" i="74" s="1"/>
  <c r="LF42" i="74"/>
  <c r="LI100" i="74"/>
  <c r="LJ100" i="74" s="1"/>
  <c r="LI96" i="74"/>
  <c r="LJ96" i="74" s="1"/>
  <c r="LK96" i="74" s="1"/>
  <c r="LI102" i="74"/>
  <c r="LJ102" i="74" s="1"/>
  <c r="KQ116" i="74"/>
  <c r="KU116" i="74" s="1"/>
  <c r="LI98" i="74"/>
  <c r="LJ98" i="74" s="1"/>
  <c r="LH100" i="74"/>
  <c r="LL100" i="74" s="1"/>
  <c r="LP100" i="74"/>
  <c r="LQ100" i="74"/>
  <c r="LR100" i="74" s="1"/>
  <c r="LI103" i="74"/>
  <c r="LJ103" i="74" s="1"/>
  <c r="LP96" i="74"/>
  <c r="LI110" i="74"/>
  <c r="LH96" i="74"/>
  <c r="LL96" i="74" s="1"/>
  <c r="LQ96" i="74"/>
  <c r="LR96" i="74" s="1"/>
  <c r="LQ97" i="74"/>
  <c r="LR97" i="74" s="1"/>
  <c r="LP97" i="74"/>
  <c r="LQ99" i="74"/>
  <c r="LR99" i="74" s="1"/>
  <c r="LH99" i="74"/>
  <c r="LP99" i="74"/>
  <c r="LK100" i="74"/>
  <c r="LH102" i="74"/>
  <c r="LP102" i="74"/>
  <c r="LQ102" i="74"/>
  <c r="LR102" i="74" s="1"/>
  <c r="KP117" i="74"/>
  <c r="KT117" i="74" s="1"/>
  <c r="KQ117" i="74"/>
  <c r="KU117" i="74" s="1"/>
  <c r="LH98" i="74"/>
  <c r="LP98" i="74"/>
  <c r="LQ98" i="74"/>
  <c r="LR98" i="74" s="1"/>
  <c r="KQ118" i="74"/>
  <c r="KU118" i="74" s="1"/>
  <c r="KP118" i="74"/>
  <c r="KT118" i="74" s="1"/>
  <c r="KP119" i="74"/>
  <c r="KT119" i="74" s="1"/>
  <c r="KQ119" i="74"/>
  <c r="KU119" i="74" s="1"/>
  <c r="LI101" i="74"/>
  <c r="LJ101" i="74" s="1"/>
  <c r="LI99" i="74"/>
  <c r="LJ99" i="74" s="1"/>
  <c r="LH97" i="74"/>
  <c r="LP105" i="74"/>
  <c r="LQ105" i="74"/>
  <c r="LR105" i="74" s="1"/>
  <c r="LH105" i="74"/>
  <c r="LL105" i="74" s="1"/>
  <c r="LI97" i="74"/>
  <c r="LJ97" i="74" s="1"/>
  <c r="LP104" i="74"/>
  <c r="LQ104" i="74"/>
  <c r="LR104" i="74" s="1"/>
  <c r="LH104" i="74"/>
  <c r="LL104" i="74" s="1"/>
  <c r="LH101" i="74"/>
  <c r="LQ101" i="74"/>
  <c r="LR101" i="74" s="1"/>
  <c r="LP101" i="74"/>
  <c r="LH103" i="74"/>
  <c r="LP103" i="74"/>
  <c r="LQ103" i="74"/>
  <c r="LR103" i="74" s="1"/>
  <c r="LE105" i="68"/>
  <c r="LE101" i="68"/>
  <c r="KN116" i="68"/>
  <c r="KN117" i="68"/>
  <c r="KQ110" i="68"/>
  <c r="LE99" i="68"/>
  <c r="LE97" i="68"/>
  <c r="LE100" i="68"/>
  <c r="KN119" i="68"/>
  <c r="LE96" i="68"/>
  <c r="LE98" i="68"/>
  <c r="LE102" i="68"/>
  <c r="LE104" i="68"/>
  <c r="KN118" i="68"/>
  <c r="LE103" i="68"/>
  <c r="KS59" i="68"/>
  <c r="KO59" i="68"/>
  <c r="KX59" i="68" s="1"/>
  <c r="KW59" i="68"/>
  <c r="LF40" i="68"/>
  <c r="LG40" i="68"/>
  <c r="KS60" i="68"/>
  <c r="KO60" i="68"/>
  <c r="KX60" i="68" s="1"/>
  <c r="KW60" i="68"/>
  <c r="LG38" i="68"/>
  <c r="LF38" i="68"/>
  <c r="LH38" i="68" s="1"/>
  <c r="LG42" i="68"/>
  <c r="LF42" i="68"/>
  <c r="KS58" i="68"/>
  <c r="KO58" i="68"/>
  <c r="KX58" i="68" s="1"/>
  <c r="KW58" i="68"/>
  <c r="LG46" i="68"/>
  <c r="LF46" i="68"/>
  <c r="LF41" i="68"/>
  <c r="LG41" i="68"/>
  <c r="LG37" i="68"/>
  <c r="LF37" i="68"/>
  <c r="KS57" i="68"/>
  <c r="KO57" i="68"/>
  <c r="KX57" i="68" s="1"/>
  <c r="KW57" i="68"/>
  <c r="LF44" i="68"/>
  <c r="LG44" i="68"/>
  <c r="LG43" i="68"/>
  <c r="LF43" i="68"/>
  <c r="LG39" i="68"/>
  <c r="LF39" i="68"/>
  <c r="LG45" i="68"/>
  <c r="LF45" i="68"/>
  <c r="LH46" i="68" l="1"/>
  <c r="LI41" i="68"/>
  <c r="LJ41" i="68" s="1"/>
  <c r="LI46" i="68"/>
  <c r="LJ46" i="68" s="1"/>
  <c r="LI42" i="68"/>
  <c r="LJ42" i="68" s="1"/>
  <c r="LK42" i="68" s="1"/>
  <c r="LH40" i="68"/>
  <c r="LI44" i="68"/>
  <c r="LJ44" i="68" s="1"/>
  <c r="LK44" i="68" s="1"/>
  <c r="LL16" i="68"/>
  <c r="LP17" i="68"/>
  <c r="LJ21" i="68" s="1"/>
  <c r="LL14" i="68"/>
  <c r="LL15" i="68"/>
  <c r="LK12" i="68"/>
  <c r="LL12" i="68"/>
  <c r="LL10" i="68"/>
  <c r="LK10" i="68"/>
  <c r="LL13" i="68"/>
  <c r="LK13" i="68"/>
  <c r="LK7" i="68"/>
  <c r="LJ17" i="68"/>
  <c r="LL7" i="68"/>
  <c r="LK9" i="68"/>
  <c r="LL9" i="68"/>
  <c r="LL11" i="68"/>
  <c r="KQ59" i="74"/>
  <c r="KU59" i="74" s="1"/>
  <c r="KW110" i="74"/>
  <c r="KX110" i="74" s="1"/>
  <c r="KP21" i="74"/>
  <c r="KW51" i="74"/>
  <c r="KX51" i="74" s="1"/>
  <c r="KM21" i="74"/>
  <c r="KU21" i="74"/>
  <c r="LH45" i="74"/>
  <c r="LI41" i="74"/>
  <c r="LJ41" i="74" s="1"/>
  <c r="LI46" i="74"/>
  <c r="LJ46" i="74" s="1"/>
  <c r="LI40" i="74"/>
  <c r="LJ40" i="74" s="1"/>
  <c r="LK44" i="74"/>
  <c r="LP44" i="74"/>
  <c r="LQ44" i="74"/>
  <c r="LR44" i="74" s="1"/>
  <c r="LQ39" i="74"/>
  <c r="LR39" i="74" s="1"/>
  <c r="LP39" i="74"/>
  <c r="LK41" i="74"/>
  <c r="LI39" i="74"/>
  <c r="LJ39" i="74" s="1"/>
  <c r="LI37" i="74"/>
  <c r="LJ37" i="74" s="1"/>
  <c r="LI45" i="74"/>
  <c r="LJ45" i="74" s="1"/>
  <c r="LH40" i="74"/>
  <c r="LQ37" i="74"/>
  <c r="LR37" i="74" s="1"/>
  <c r="LI51" i="74"/>
  <c r="LP37" i="74"/>
  <c r="LH46" i="74"/>
  <c r="LK46" i="74"/>
  <c r="LQ42" i="74"/>
  <c r="LR42" i="74" s="1"/>
  <c r="LP42" i="74"/>
  <c r="LK40" i="74"/>
  <c r="LI42" i="74"/>
  <c r="LJ42" i="74" s="1"/>
  <c r="LH41" i="74"/>
  <c r="LP40" i="74"/>
  <c r="LQ40" i="74"/>
  <c r="LR40" i="74" s="1"/>
  <c r="LQ46" i="74"/>
  <c r="LR46" i="74" s="1"/>
  <c r="LP46" i="74"/>
  <c r="LP45" i="74"/>
  <c r="LQ45" i="74"/>
  <c r="LR45" i="74" s="1"/>
  <c r="LQ41" i="74"/>
  <c r="LR41" i="74" s="1"/>
  <c r="LP41" i="74"/>
  <c r="LH44" i="74"/>
  <c r="LL44" i="74" s="1"/>
  <c r="LP38" i="74"/>
  <c r="LQ38" i="74"/>
  <c r="LR38" i="74" s="1"/>
  <c r="LQ43" i="74"/>
  <c r="LR43" i="74" s="1"/>
  <c r="LP43" i="74"/>
  <c r="LI43" i="74"/>
  <c r="LJ43" i="74" s="1"/>
  <c r="KP58" i="68"/>
  <c r="KT58" i="68" s="1"/>
  <c r="LH42" i="68"/>
  <c r="LI40" i="68"/>
  <c r="LJ40" i="68" s="1"/>
  <c r="LI37" i="68"/>
  <c r="LJ37" i="68" s="1"/>
  <c r="KQ57" i="68"/>
  <c r="KU57" i="68" s="1"/>
  <c r="KQ58" i="68"/>
  <c r="KU58" i="68" s="1"/>
  <c r="LI39" i="68"/>
  <c r="LJ39" i="68" s="1"/>
  <c r="LK39" i="68" s="1"/>
  <c r="LA59" i="68"/>
  <c r="KP57" i="68"/>
  <c r="KT57" i="68" s="1"/>
  <c r="LA60" i="68"/>
  <c r="LK97" i="74"/>
  <c r="LJ106" i="74"/>
  <c r="LL97" i="74"/>
  <c r="LK99" i="74"/>
  <c r="LL99" i="74"/>
  <c r="LK101" i="74"/>
  <c r="LL101" i="74"/>
  <c r="LP106" i="74"/>
  <c r="LL102" i="74"/>
  <c r="LK102" i="74"/>
  <c r="LK103" i="74"/>
  <c r="LL103" i="74"/>
  <c r="LK98" i="74"/>
  <c r="LL98" i="74"/>
  <c r="LF102" i="68"/>
  <c r="LG102" i="68"/>
  <c r="LG100" i="68"/>
  <c r="LF100" i="68"/>
  <c r="KS117" i="68"/>
  <c r="KW117" i="68"/>
  <c r="KO117" i="68"/>
  <c r="KX117" i="68" s="1"/>
  <c r="LG103" i="68"/>
  <c r="LF103" i="68"/>
  <c r="LH103" i="68" s="1"/>
  <c r="LG98" i="68"/>
  <c r="LH98" i="68" s="1"/>
  <c r="LF98" i="68"/>
  <c r="LF97" i="68"/>
  <c r="LH97" i="68" s="1"/>
  <c r="LG97" i="68"/>
  <c r="KS116" i="68"/>
  <c r="KO116" i="68"/>
  <c r="KW116" i="68"/>
  <c r="KQ116" i="68"/>
  <c r="KU116" i="68" s="1"/>
  <c r="KS118" i="68"/>
  <c r="KO118" i="68"/>
  <c r="KP118" i="68" s="1"/>
  <c r="KT118" i="68" s="1"/>
  <c r="KW118" i="68"/>
  <c r="LF96" i="68"/>
  <c r="LG96" i="68"/>
  <c r="LG99" i="68"/>
  <c r="LF99" i="68"/>
  <c r="LH99" i="68" s="1"/>
  <c r="LF101" i="68"/>
  <c r="LG101" i="68"/>
  <c r="LG104" i="68"/>
  <c r="LF104" i="68"/>
  <c r="KO119" i="68"/>
  <c r="KX119" i="68" s="1"/>
  <c r="KS119" i="68"/>
  <c r="KW119" i="68"/>
  <c r="KP119" i="68"/>
  <c r="KT119" i="68" s="1"/>
  <c r="KQ119" i="68"/>
  <c r="KU119" i="68" s="1"/>
  <c r="LF105" i="68"/>
  <c r="LG105" i="68"/>
  <c r="LH105" i="68" s="1"/>
  <c r="LI45" i="68"/>
  <c r="LJ45" i="68" s="1"/>
  <c r="LQ45" i="68"/>
  <c r="LR45" i="68" s="1"/>
  <c r="LP45" i="68"/>
  <c r="KZ60" i="68"/>
  <c r="KY60" i="68"/>
  <c r="KY59" i="68"/>
  <c r="KZ59" i="68"/>
  <c r="KQ59" i="68"/>
  <c r="KU59" i="68" s="1"/>
  <c r="LH43" i="68"/>
  <c r="LQ43" i="68"/>
  <c r="LR43" i="68" s="1"/>
  <c r="LP43" i="68"/>
  <c r="LQ44" i="68"/>
  <c r="LR44" i="68" s="1"/>
  <c r="LP44" i="68"/>
  <c r="LK46" i="68"/>
  <c r="LL46" i="68"/>
  <c r="LH39" i="68"/>
  <c r="LL39" i="68" s="1"/>
  <c r="LI43" i="68"/>
  <c r="LJ43" i="68" s="1"/>
  <c r="KY57" i="68"/>
  <c r="LA57" i="68"/>
  <c r="LH41" i="68"/>
  <c r="LL41" i="68" s="1"/>
  <c r="LQ41" i="68"/>
  <c r="LR41" i="68" s="1"/>
  <c r="LP41" i="68"/>
  <c r="LA58" i="68"/>
  <c r="KY58" i="68"/>
  <c r="LK41" i="68"/>
  <c r="LH45" i="68"/>
  <c r="LL45" i="68" s="1"/>
  <c r="LP39" i="68"/>
  <c r="LQ39" i="68"/>
  <c r="LR39" i="68" s="1"/>
  <c r="LH44" i="68"/>
  <c r="KZ57" i="68"/>
  <c r="LH37" i="68"/>
  <c r="LL37" i="68" s="1"/>
  <c r="LI51" i="68"/>
  <c r="LQ37" i="68"/>
  <c r="LR37" i="68" s="1"/>
  <c r="LP37" i="68"/>
  <c r="LQ46" i="68"/>
  <c r="LR46" i="68" s="1"/>
  <c r="LP46" i="68"/>
  <c r="KZ58" i="68"/>
  <c r="LI38" i="68"/>
  <c r="LJ38" i="68" s="1"/>
  <c r="LL38" i="68" s="1"/>
  <c r="LQ38" i="68"/>
  <c r="LR38" i="68" s="1"/>
  <c r="LP38" i="68"/>
  <c r="KP60" i="68"/>
  <c r="KT60" i="68" s="1"/>
  <c r="LL40" i="68"/>
  <c r="LK40" i="68"/>
  <c r="LK37" i="68"/>
  <c r="LQ42" i="68"/>
  <c r="LR42" i="68" s="1"/>
  <c r="LP42" i="68"/>
  <c r="KQ60" i="68"/>
  <c r="KU60" i="68" s="1"/>
  <c r="LQ40" i="68"/>
  <c r="LR40" i="68" s="1"/>
  <c r="LP40" i="68"/>
  <c r="KP59" i="68"/>
  <c r="KT59" i="68" s="1"/>
  <c r="LL42" i="68" l="1"/>
  <c r="LL44" i="68"/>
  <c r="LK21" i="68"/>
  <c r="LL17" i="68"/>
  <c r="LH18" i="68" s="1"/>
  <c r="LK17" i="68"/>
  <c r="LD18" i="68" s="1"/>
  <c r="LL41" i="74"/>
  <c r="KN29" i="74"/>
  <c r="LE11" i="74"/>
  <c r="KN27" i="74"/>
  <c r="LE14" i="74"/>
  <c r="LE7" i="74"/>
  <c r="LE15" i="74"/>
  <c r="KQ21" i="74"/>
  <c r="LE12" i="74"/>
  <c r="KN28" i="74"/>
  <c r="LE9" i="74"/>
  <c r="LE8" i="74"/>
  <c r="LE13" i="74"/>
  <c r="KN30" i="74"/>
  <c r="LE10" i="74"/>
  <c r="LE16" i="74"/>
  <c r="LL40" i="74"/>
  <c r="LL46" i="74"/>
  <c r="LL43" i="74"/>
  <c r="LK43" i="74"/>
  <c r="LL45" i="74"/>
  <c r="LK45" i="74"/>
  <c r="LK37" i="74"/>
  <c r="LJ47" i="74"/>
  <c r="LL37" i="74"/>
  <c r="LK39" i="74"/>
  <c r="LL39" i="74"/>
  <c r="LK42" i="74"/>
  <c r="LL42" i="74"/>
  <c r="LP47" i="74"/>
  <c r="LI101" i="68"/>
  <c r="LJ101" i="68" s="1"/>
  <c r="LL106" i="74"/>
  <c r="LH107" i="74" s="1"/>
  <c r="LH104" i="68"/>
  <c r="LN103" i="74"/>
  <c r="LO105" i="74"/>
  <c r="LN105" i="74"/>
  <c r="LN102" i="74"/>
  <c r="LN104" i="74"/>
  <c r="LO97" i="74"/>
  <c r="LU106" i="74"/>
  <c r="LO100" i="74"/>
  <c r="LO103" i="74"/>
  <c r="LO96" i="74"/>
  <c r="LN99" i="74"/>
  <c r="LN97" i="74"/>
  <c r="LN101" i="74"/>
  <c r="LO98" i="74"/>
  <c r="LO104" i="74"/>
  <c r="LN96" i="74"/>
  <c r="LN98" i="74"/>
  <c r="LO99" i="74"/>
  <c r="LO102" i="74"/>
  <c r="LO101" i="74"/>
  <c r="LN100" i="74"/>
  <c r="LK106" i="74"/>
  <c r="LD107" i="74" s="1"/>
  <c r="LK110" i="74"/>
  <c r="LJ110" i="74"/>
  <c r="LH96" i="68"/>
  <c r="LH100" i="68"/>
  <c r="LA117" i="68"/>
  <c r="LI104" i="68"/>
  <c r="LJ104" i="68" s="1"/>
  <c r="LI99" i="68"/>
  <c r="LJ99" i="68" s="1"/>
  <c r="KZ119" i="68"/>
  <c r="LH102" i="68"/>
  <c r="LQ98" i="68"/>
  <c r="LR98" i="68" s="1"/>
  <c r="LP98" i="68"/>
  <c r="LI103" i="68"/>
  <c r="LJ103" i="68" s="1"/>
  <c r="KY117" i="68"/>
  <c r="KZ117" i="68"/>
  <c r="LI100" i="68"/>
  <c r="LJ100" i="68" s="1"/>
  <c r="LI105" i="68"/>
  <c r="LJ105" i="68" s="1"/>
  <c r="KY119" i="68"/>
  <c r="LA119" i="68"/>
  <c r="LQ104" i="68"/>
  <c r="LR104" i="68" s="1"/>
  <c r="LP104" i="68"/>
  <c r="LQ101" i="68"/>
  <c r="LR101" i="68" s="1"/>
  <c r="LP101" i="68"/>
  <c r="KY118" i="68"/>
  <c r="KY116" i="68"/>
  <c r="LI97" i="68"/>
  <c r="LJ97" i="68" s="1"/>
  <c r="LL97" i="68" s="1"/>
  <c r="LI98" i="68"/>
  <c r="LJ98" i="68" s="1"/>
  <c r="KQ117" i="68"/>
  <c r="KU117" i="68" s="1"/>
  <c r="LK101" i="68"/>
  <c r="LK99" i="68"/>
  <c r="LL99" i="68"/>
  <c r="LP105" i="68"/>
  <c r="LQ105" i="68"/>
  <c r="LR105" i="68" s="1"/>
  <c r="LK104" i="68"/>
  <c r="LI96" i="68"/>
  <c r="LJ96" i="68" s="1"/>
  <c r="KQ118" i="68"/>
  <c r="KU118" i="68" s="1"/>
  <c r="KX118" i="68"/>
  <c r="KZ118" i="68" s="1"/>
  <c r="KP116" i="68"/>
  <c r="KT116" i="68" s="1"/>
  <c r="KX116" i="68"/>
  <c r="LA116" i="68" s="1"/>
  <c r="LP97" i="68"/>
  <c r="LQ97" i="68"/>
  <c r="LR97" i="68" s="1"/>
  <c r="KP117" i="68"/>
  <c r="KT117" i="68" s="1"/>
  <c r="LI102" i="68"/>
  <c r="LJ102" i="68" s="1"/>
  <c r="LH101" i="68"/>
  <c r="LL101" i="68" s="1"/>
  <c r="LQ99" i="68"/>
  <c r="LR99" i="68" s="1"/>
  <c r="LP99" i="68"/>
  <c r="LP96" i="68"/>
  <c r="LQ96" i="68"/>
  <c r="LR96" i="68" s="1"/>
  <c r="LI110" i="68"/>
  <c r="LL98" i="68"/>
  <c r="LQ103" i="68"/>
  <c r="LR103" i="68" s="1"/>
  <c r="LP103" i="68"/>
  <c r="LP100" i="68"/>
  <c r="LQ100" i="68"/>
  <c r="LR100" i="68" s="1"/>
  <c r="LQ102" i="68"/>
  <c r="LR102" i="68" s="1"/>
  <c r="LP102" i="68"/>
  <c r="LJ47" i="68"/>
  <c r="LK43" i="68"/>
  <c r="LL43" i="68"/>
  <c r="LL47" i="68" s="1"/>
  <c r="LP47" i="68"/>
  <c r="LK38" i="68"/>
  <c r="LK45" i="68"/>
  <c r="LH48" i="68" l="1"/>
  <c r="LM7" i="68"/>
  <c r="LO10" i="68"/>
  <c r="LM11" i="68"/>
  <c r="LM14" i="68"/>
  <c r="LO13" i="68"/>
  <c r="LM12" i="68"/>
  <c r="LO16" i="68"/>
  <c r="LO9" i="68"/>
  <c r="LM10" i="68"/>
  <c r="LM9" i="68"/>
  <c r="LM16" i="68"/>
  <c r="LO8" i="68"/>
  <c r="LO14" i="68"/>
  <c r="LM13" i="68"/>
  <c r="LO7" i="68"/>
  <c r="LM15" i="68"/>
  <c r="LO15" i="68"/>
  <c r="LO11" i="68"/>
  <c r="LM8" i="68"/>
  <c r="LO12" i="68"/>
  <c r="LN15" i="68"/>
  <c r="LN12" i="68"/>
  <c r="LN9" i="68"/>
  <c r="LN14" i="68"/>
  <c r="LN7" i="68"/>
  <c r="LN16" i="68"/>
  <c r="LN13" i="68"/>
  <c r="LN8" i="68"/>
  <c r="LN11" i="68"/>
  <c r="LN10" i="68"/>
  <c r="LG12" i="74"/>
  <c r="LF12" i="74"/>
  <c r="LG16" i="74"/>
  <c r="LF16" i="74"/>
  <c r="LF15" i="74"/>
  <c r="LG15" i="74"/>
  <c r="LG7" i="74"/>
  <c r="LF7" i="74"/>
  <c r="LF13" i="74"/>
  <c r="LG13" i="74"/>
  <c r="LG14" i="74"/>
  <c r="LF14" i="74"/>
  <c r="KO30" i="74"/>
  <c r="KQ30" i="74" s="1"/>
  <c r="KU30" i="74" s="1"/>
  <c r="KW60" i="74"/>
  <c r="KW119" i="74"/>
  <c r="KS30" i="74"/>
  <c r="LG8" i="74"/>
  <c r="LF8" i="74"/>
  <c r="KW116" i="74"/>
  <c r="KS27" i="74"/>
  <c r="KO27" i="74"/>
  <c r="KQ27" i="74" s="1"/>
  <c r="KU27" i="74" s="1"/>
  <c r="KW57" i="74"/>
  <c r="LF10" i="74"/>
  <c r="LG10" i="74"/>
  <c r="LF9" i="74"/>
  <c r="LG9" i="74"/>
  <c r="LG11" i="74"/>
  <c r="LF11" i="74"/>
  <c r="KW117" i="74"/>
  <c r="KS28" i="74"/>
  <c r="KO28" i="74"/>
  <c r="KW58" i="74"/>
  <c r="KP28" i="74"/>
  <c r="KT28" i="74" s="1"/>
  <c r="KO29" i="74"/>
  <c r="KQ29" i="74" s="1"/>
  <c r="KU29" i="74" s="1"/>
  <c r="KW118" i="74"/>
  <c r="KW59" i="74"/>
  <c r="KS29" i="74"/>
  <c r="LJ51" i="74"/>
  <c r="LK51" i="74"/>
  <c r="LL47" i="74"/>
  <c r="LH48" i="74" s="1"/>
  <c r="LK47" i="74"/>
  <c r="LD48" i="74" s="1"/>
  <c r="LO106" i="74"/>
  <c r="LN106" i="74"/>
  <c r="LK47" i="68"/>
  <c r="LD48" i="68" s="1"/>
  <c r="LO39" i="68" s="1"/>
  <c r="LL104" i="68"/>
  <c r="LM97" i="74"/>
  <c r="LM102" i="74"/>
  <c r="LM96" i="74"/>
  <c r="LM98" i="74"/>
  <c r="LM104" i="74"/>
  <c r="LM101" i="74"/>
  <c r="LM103" i="74"/>
  <c r="LM105" i="74"/>
  <c r="LM99" i="74"/>
  <c r="LM100" i="74"/>
  <c r="LA118" i="68"/>
  <c r="LP106" i="68"/>
  <c r="LK102" i="68"/>
  <c r="LL102" i="68"/>
  <c r="LK96" i="68"/>
  <c r="LJ106" i="68"/>
  <c r="LK98" i="68"/>
  <c r="LK105" i="68"/>
  <c r="LL105" i="68"/>
  <c r="LK103" i="68"/>
  <c r="LL103" i="68"/>
  <c r="LK97" i="68"/>
  <c r="LL100" i="68"/>
  <c r="LK100" i="68"/>
  <c r="KZ116" i="68"/>
  <c r="LL96" i="68"/>
  <c r="LN43" i="68"/>
  <c r="LU47" i="68"/>
  <c r="LN37" i="68"/>
  <c r="LN40" i="68"/>
  <c r="LN41" i="68"/>
  <c r="LN42" i="68"/>
  <c r="LN46" i="68"/>
  <c r="LN44" i="68"/>
  <c r="LN39" i="68"/>
  <c r="LN38" i="68"/>
  <c r="LN45" i="68"/>
  <c r="LO42" i="68"/>
  <c r="LM46" i="68"/>
  <c r="LO41" i="68"/>
  <c r="LO40" i="68"/>
  <c r="LM42" i="68"/>
  <c r="LO46" i="68"/>
  <c r="LO37" i="68"/>
  <c r="LO44" i="68"/>
  <c r="LM37" i="68"/>
  <c r="LM39" i="68"/>
  <c r="LM44" i="68"/>
  <c r="LM41" i="68"/>
  <c r="LM40" i="68"/>
  <c r="LM38" i="68"/>
  <c r="LM45" i="68"/>
  <c r="LO43" i="68"/>
  <c r="LM43" i="68"/>
  <c r="LO38" i="68"/>
  <c r="LO45" i="68"/>
  <c r="LK51" i="68"/>
  <c r="LJ51" i="68"/>
  <c r="LO17" i="68" l="1"/>
  <c r="LN17" i="68"/>
  <c r="LM17" i="68"/>
  <c r="LE21" i="68" s="1"/>
  <c r="LF21" i="68" s="1"/>
  <c r="LH12" i="74"/>
  <c r="LH9" i="74"/>
  <c r="KP29" i="74"/>
  <c r="KT29" i="74" s="1"/>
  <c r="KP27" i="74"/>
  <c r="KT27" i="74" s="1"/>
  <c r="LH7" i="74"/>
  <c r="LI14" i="74"/>
  <c r="LJ14" i="74" s="1"/>
  <c r="LK14" i="74" s="1"/>
  <c r="LI10" i="74"/>
  <c r="LJ10" i="74" s="1"/>
  <c r="LI9" i="74"/>
  <c r="LJ9" i="74" s="1"/>
  <c r="LK9" i="74" s="1"/>
  <c r="LH10" i="74"/>
  <c r="LH8" i="74"/>
  <c r="LH16" i="74"/>
  <c r="LH13" i="74"/>
  <c r="LI15" i="74"/>
  <c r="LJ15" i="74" s="1"/>
  <c r="LK15" i="74" s="1"/>
  <c r="KY57" i="74"/>
  <c r="LP15" i="74"/>
  <c r="LQ15" i="74"/>
  <c r="LR15" i="74" s="1"/>
  <c r="KY58" i="74"/>
  <c r="KQ28" i="74"/>
  <c r="KU28" i="74" s="1"/>
  <c r="KX117" i="74"/>
  <c r="KZ117" i="74" s="1"/>
  <c r="KX58" i="74"/>
  <c r="LA58" i="74" s="1"/>
  <c r="LP9" i="74"/>
  <c r="LQ9" i="74"/>
  <c r="LR9" i="74" s="1"/>
  <c r="KX116" i="74"/>
  <c r="KZ116" i="74" s="1"/>
  <c r="KX57" i="74"/>
  <c r="LA57" i="74" s="1"/>
  <c r="KY119" i="74"/>
  <c r="LI13" i="74"/>
  <c r="LJ13" i="74" s="1"/>
  <c r="KY59" i="74"/>
  <c r="KY60" i="74"/>
  <c r="LP13" i="74"/>
  <c r="LQ13" i="74"/>
  <c r="LR13" i="74" s="1"/>
  <c r="LP16" i="74"/>
  <c r="LQ16" i="74"/>
  <c r="LR16" i="74" s="1"/>
  <c r="KY118" i="74"/>
  <c r="KY117" i="74"/>
  <c r="LK10" i="74"/>
  <c r="KY116" i="74"/>
  <c r="KP30" i="74"/>
  <c r="KT30" i="74" s="1"/>
  <c r="KX60" i="74"/>
  <c r="LA60" i="74" s="1"/>
  <c r="KX119" i="74"/>
  <c r="LA119" i="74" s="1"/>
  <c r="LI16" i="74"/>
  <c r="LJ16" i="74" s="1"/>
  <c r="LP11" i="74"/>
  <c r="LQ11" i="74"/>
  <c r="LR11" i="74" s="1"/>
  <c r="KX118" i="74"/>
  <c r="KZ118" i="74" s="1"/>
  <c r="KX59" i="74"/>
  <c r="LA59" i="74" s="1"/>
  <c r="LH11" i="74"/>
  <c r="LQ10" i="74"/>
  <c r="LR10" i="74" s="1"/>
  <c r="LP10" i="74"/>
  <c r="LI21" i="74"/>
  <c r="LQ7" i="74"/>
  <c r="LR7" i="74" s="1"/>
  <c r="LP7" i="74"/>
  <c r="LP8" i="74"/>
  <c r="LQ8" i="74"/>
  <c r="LR8" i="74" s="1"/>
  <c r="LH14" i="74"/>
  <c r="LI7" i="74"/>
  <c r="LJ7" i="74" s="1"/>
  <c r="LP12" i="74"/>
  <c r="LQ12" i="74"/>
  <c r="LR12" i="74" s="1"/>
  <c r="LI11" i="74"/>
  <c r="LJ11" i="74" s="1"/>
  <c r="LI8" i="74"/>
  <c r="LJ8" i="74" s="1"/>
  <c r="LQ14" i="74"/>
  <c r="LR14" i="74" s="1"/>
  <c r="LP14" i="74"/>
  <c r="LH15" i="74"/>
  <c r="LI12" i="74"/>
  <c r="LJ12" i="74" s="1"/>
  <c r="LM46" i="74"/>
  <c r="LM38" i="74"/>
  <c r="LM40" i="74"/>
  <c r="LM41" i="74"/>
  <c r="LO39" i="74"/>
  <c r="LO40" i="74"/>
  <c r="LO44" i="74"/>
  <c r="LO41" i="74"/>
  <c r="LO37" i="74"/>
  <c r="LO43" i="74"/>
  <c r="LM44" i="74"/>
  <c r="LO46" i="74"/>
  <c r="LO42" i="74"/>
  <c r="LO38" i="74"/>
  <c r="LO45" i="74"/>
  <c r="LM39" i="74"/>
  <c r="LM42" i="74"/>
  <c r="LM45" i="74"/>
  <c r="LM43" i="74"/>
  <c r="LM37" i="74"/>
  <c r="LN45" i="74"/>
  <c r="LN42" i="74"/>
  <c r="LN37" i="74"/>
  <c r="LN39" i="74"/>
  <c r="LN44" i="74"/>
  <c r="LU47" i="74"/>
  <c r="LN38" i="74"/>
  <c r="LN46" i="74"/>
  <c r="LN41" i="74"/>
  <c r="LN40" i="74"/>
  <c r="LN43" i="74"/>
  <c r="LM106" i="74"/>
  <c r="LK106" i="68"/>
  <c r="LD107" i="68" s="1"/>
  <c r="LM103" i="68" s="1"/>
  <c r="LL106" i="68"/>
  <c r="LH107" i="68" s="1"/>
  <c r="LM102" i="68"/>
  <c r="LK110" i="68"/>
  <c r="LJ110" i="68"/>
  <c r="LM101" i="68"/>
  <c r="LO47" i="68"/>
  <c r="LN47" i="68"/>
  <c r="LM47" i="68"/>
  <c r="LE51" i="68" s="1"/>
  <c r="LF51" i="68" s="1"/>
  <c r="LC21" i="68" l="1"/>
  <c r="LL10" i="74"/>
  <c r="LL9" i="74"/>
  <c r="LL15" i="74"/>
  <c r="LA116" i="74"/>
  <c r="KZ58" i="74"/>
  <c r="LA117" i="74"/>
  <c r="LA118" i="74"/>
  <c r="KZ59" i="74"/>
  <c r="LL11" i="74"/>
  <c r="LK11" i="74"/>
  <c r="LK7" i="74"/>
  <c r="LL7" i="74"/>
  <c r="LJ17" i="74"/>
  <c r="LK16" i="74"/>
  <c r="LL16" i="74"/>
  <c r="LL13" i="74"/>
  <c r="LK13" i="74"/>
  <c r="LL14" i="74"/>
  <c r="LK12" i="74"/>
  <c r="LL12" i="74"/>
  <c r="KZ119" i="74"/>
  <c r="KZ60" i="74"/>
  <c r="KZ57" i="74"/>
  <c r="LK8" i="74"/>
  <c r="LL8" i="74"/>
  <c r="LP17" i="74"/>
  <c r="LN47" i="74"/>
  <c r="LM47" i="74"/>
  <c r="LE51" i="74" s="1"/>
  <c r="LO47" i="74"/>
  <c r="LC51" i="68"/>
  <c r="LD51" i="68" s="1"/>
  <c r="LL51" i="68"/>
  <c r="LE110" i="74"/>
  <c r="LC110" i="74"/>
  <c r="LM104" i="68"/>
  <c r="LM99" i="68"/>
  <c r="LM105" i="68"/>
  <c r="LM96" i="68"/>
  <c r="LM106" i="68" s="1"/>
  <c r="LE110" i="68" s="1"/>
  <c r="LF110" i="68" s="1"/>
  <c r="LM100" i="68"/>
  <c r="LM98" i="68"/>
  <c r="LM97" i="68"/>
  <c r="LU106" i="68"/>
  <c r="LN104" i="68"/>
  <c r="LO99" i="68"/>
  <c r="LO104" i="68"/>
  <c r="LN99" i="68"/>
  <c r="LN97" i="68"/>
  <c r="LN102" i="68"/>
  <c r="LN101" i="68"/>
  <c r="LO105" i="68"/>
  <c r="LO103" i="68"/>
  <c r="LO102" i="68"/>
  <c r="LO96" i="68"/>
  <c r="LO97" i="68"/>
  <c r="LN96" i="68"/>
  <c r="LO98" i="68"/>
  <c r="LN100" i="68"/>
  <c r="LN98" i="68"/>
  <c r="LN105" i="68"/>
  <c r="LN103" i="68"/>
  <c r="LO101" i="68"/>
  <c r="LO100" i="68"/>
  <c r="LN51" i="68" l="1"/>
  <c r="LO51" i="68" s="1"/>
  <c r="LG51" i="68"/>
  <c r="LL21" i="68"/>
  <c r="LG21" i="68"/>
  <c r="LD21" i="68"/>
  <c r="LC51" i="74"/>
  <c r="LK17" i="74"/>
  <c r="LD18" i="74" s="1"/>
  <c r="LJ21" i="74"/>
  <c r="LK21" i="74"/>
  <c r="LL17" i="74"/>
  <c r="LH18" i="74" s="1"/>
  <c r="LD51" i="74"/>
  <c r="LG51" i="74"/>
  <c r="LF51" i="74"/>
  <c r="LL51" i="74"/>
  <c r="LD110" i="74"/>
  <c r="LG110" i="74"/>
  <c r="LF110" i="74"/>
  <c r="LL110" i="74"/>
  <c r="LN106" i="68"/>
  <c r="LO106" i="68"/>
  <c r="LC110" i="68" s="1"/>
  <c r="LL110" i="68" s="1"/>
  <c r="LV42" i="68"/>
  <c r="LV39" i="68"/>
  <c r="LV37" i="68"/>
  <c r="LV45" i="68"/>
  <c r="LV43" i="68"/>
  <c r="LV40" i="68"/>
  <c r="LV46" i="68"/>
  <c r="LV38" i="68"/>
  <c r="LV41" i="68"/>
  <c r="LV44" i="68"/>
  <c r="LE59" i="68"/>
  <c r="LE57" i="68"/>
  <c r="LH51" i="68"/>
  <c r="LE58" i="68"/>
  <c r="LE60" i="68"/>
  <c r="LV8" i="68" l="1"/>
  <c r="LE30" i="68"/>
  <c r="LV16" i="68"/>
  <c r="LV11" i="68"/>
  <c r="LV15" i="68"/>
  <c r="LV12" i="68"/>
  <c r="LE27" i="68"/>
  <c r="LV10" i="68"/>
  <c r="LV7" i="68"/>
  <c r="LV13" i="68"/>
  <c r="LV14" i="68"/>
  <c r="LH21" i="68"/>
  <c r="LE29" i="68"/>
  <c r="LV9" i="68"/>
  <c r="LE28" i="68"/>
  <c r="LN10" i="74"/>
  <c r="LN16" i="74"/>
  <c r="LN9" i="74"/>
  <c r="LN13" i="74"/>
  <c r="LN7" i="74"/>
  <c r="LN8" i="74"/>
  <c r="LN12" i="74"/>
  <c r="LN11" i="74"/>
  <c r="LN14" i="74"/>
  <c r="LN15" i="74"/>
  <c r="LO13" i="74"/>
  <c r="LM7" i="74"/>
  <c r="LM14" i="74"/>
  <c r="LO9" i="74"/>
  <c r="LO10" i="74"/>
  <c r="LO7" i="74"/>
  <c r="LM13" i="74"/>
  <c r="LO14" i="74"/>
  <c r="LO15" i="74"/>
  <c r="LM15" i="74"/>
  <c r="LO16" i="74"/>
  <c r="LM9" i="74"/>
  <c r="LM10" i="74"/>
  <c r="LM16" i="74"/>
  <c r="LO12" i="74"/>
  <c r="LM11" i="74"/>
  <c r="LM12" i="74"/>
  <c r="LO11" i="74"/>
  <c r="LO8" i="74"/>
  <c r="LM8" i="74"/>
  <c r="LE60" i="74"/>
  <c r="LV38" i="74"/>
  <c r="LV37" i="74"/>
  <c r="LE57" i="74"/>
  <c r="LV45" i="74"/>
  <c r="LV39" i="74"/>
  <c r="LH51" i="74"/>
  <c r="LV40" i="74"/>
  <c r="LV46" i="74"/>
  <c r="LV44" i="74"/>
  <c r="LV41" i="74"/>
  <c r="LE58" i="74"/>
  <c r="LV42" i="74"/>
  <c r="LE59" i="74"/>
  <c r="LV43" i="74"/>
  <c r="LV99" i="74"/>
  <c r="LV96" i="74"/>
  <c r="LV104" i="74"/>
  <c r="LV105" i="74"/>
  <c r="LE118" i="74"/>
  <c r="LH110" i="74"/>
  <c r="LV101" i="74"/>
  <c r="LE117" i="74"/>
  <c r="LV100" i="74"/>
  <c r="LV98" i="74"/>
  <c r="LE119" i="74"/>
  <c r="LE116" i="74"/>
  <c r="LV97" i="74"/>
  <c r="LV103" i="74"/>
  <c r="LV102" i="74"/>
  <c r="LG110" i="68"/>
  <c r="LN110" i="68"/>
  <c r="LO110" i="68" s="1"/>
  <c r="LD110" i="68"/>
  <c r="LX42" i="68"/>
  <c r="LW42" i="68"/>
  <c r="LJ58" i="68"/>
  <c r="LF58" i="68"/>
  <c r="LW41" i="68"/>
  <c r="LX41" i="68"/>
  <c r="LJ57" i="68"/>
  <c r="LF57" i="68"/>
  <c r="LG57" i="68" s="1"/>
  <c r="LK57" i="68" s="1"/>
  <c r="LX38" i="68"/>
  <c r="LW38" i="68"/>
  <c r="LX45" i="68"/>
  <c r="LW45" i="68"/>
  <c r="LX43" i="68"/>
  <c r="LW43" i="68"/>
  <c r="LJ60" i="68"/>
  <c r="LF60" i="68"/>
  <c r="LG60" i="68" s="1"/>
  <c r="LK60" i="68" s="1"/>
  <c r="LN60" i="68"/>
  <c r="LJ59" i="68"/>
  <c r="LF59" i="68"/>
  <c r="LG59" i="68" s="1"/>
  <c r="LK59" i="68" s="1"/>
  <c r="LX46" i="68"/>
  <c r="LW46" i="68"/>
  <c r="LX37" i="68"/>
  <c r="LW37" i="68"/>
  <c r="LW44" i="68"/>
  <c r="LX44" i="68"/>
  <c r="LW40" i="68"/>
  <c r="LX40" i="68"/>
  <c r="LX39" i="68"/>
  <c r="LW39" i="68"/>
  <c r="LY39" i="68" l="1"/>
  <c r="LY46" i="68"/>
  <c r="LZ41" i="68"/>
  <c r="MA41" i="68" s="1"/>
  <c r="LZ44" i="68"/>
  <c r="MA44" i="68" s="1"/>
  <c r="MB44" i="68" s="1"/>
  <c r="LZ39" i="68"/>
  <c r="MA39" i="68" s="1"/>
  <c r="MC39" i="68" s="1"/>
  <c r="LW10" i="68"/>
  <c r="LX10" i="68"/>
  <c r="LZ10" i="68" s="1"/>
  <c r="MA10" i="68" s="1"/>
  <c r="LJ27" i="68"/>
  <c r="LF27" i="68"/>
  <c r="LG27" i="68" s="1"/>
  <c r="LK27" i="68" s="1"/>
  <c r="LX12" i="68"/>
  <c r="LW12" i="68"/>
  <c r="LX15" i="68"/>
  <c r="LW15" i="68"/>
  <c r="LX11" i="68"/>
  <c r="LW11" i="68"/>
  <c r="LW9" i="68"/>
  <c r="LX9" i="68"/>
  <c r="LX16" i="68"/>
  <c r="LW16" i="68"/>
  <c r="LJ28" i="68"/>
  <c r="LF28" i="68"/>
  <c r="LH28" i="68"/>
  <c r="LL28" i="68" s="1"/>
  <c r="LJ29" i="68"/>
  <c r="LF29" i="68"/>
  <c r="LN57" i="68"/>
  <c r="LP57" i="68" s="1"/>
  <c r="LN59" i="68"/>
  <c r="LP59" i="68" s="1"/>
  <c r="LX13" i="68"/>
  <c r="LW13" i="68"/>
  <c r="LF30" i="68"/>
  <c r="LJ30" i="68"/>
  <c r="LN58" i="68"/>
  <c r="LP58" i="68" s="1"/>
  <c r="LW14" i="68"/>
  <c r="LX14" i="68"/>
  <c r="LX7" i="68"/>
  <c r="LW7" i="68"/>
  <c r="LW8" i="68"/>
  <c r="LX8" i="68"/>
  <c r="LO17" i="74"/>
  <c r="LN17" i="74"/>
  <c r="LM17" i="74"/>
  <c r="LE21" i="74" s="1"/>
  <c r="LX40" i="74"/>
  <c r="LW40" i="74"/>
  <c r="LX43" i="74"/>
  <c r="LW43" i="74"/>
  <c r="LF59" i="74"/>
  <c r="LH59" i="74" s="1"/>
  <c r="LL59" i="74" s="1"/>
  <c r="LJ59" i="74"/>
  <c r="LW39" i="74"/>
  <c r="LX39" i="74"/>
  <c r="LX42" i="74"/>
  <c r="LW42" i="74"/>
  <c r="LW45" i="74"/>
  <c r="LX45" i="74"/>
  <c r="LJ58" i="74"/>
  <c r="LF58" i="74"/>
  <c r="LG58" i="74" s="1"/>
  <c r="LK58" i="74" s="1"/>
  <c r="LJ57" i="74"/>
  <c r="LF57" i="74"/>
  <c r="LG57" i="74" s="1"/>
  <c r="LK57" i="74" s="1"/>
  <c r="LH57" i="74"/>
  <c r="LL57" i="74" s="1"/>
  <c r="LW41" i="74"/>
  <c r="LX41" i="74"/>
  <c r="LW37" i="74"/>
  <c r="LX37" i="74"/>
  <c r="LX44" i="74"/>
  <c r="LW44" i="74"/>
  <c r="LW38" i="74"/>
  <c r="LX38" i="74"/>
  <c r="LX46" i="74"/>
  <c r="LW46" i="74"/>
  <c r="LJ60" i="74"/>
  <c r="LF60" i="74"/>
  <c r="LH60" i="74" s="1"/>
  <c r="LL60" i="74" s="1"/>
  <c r="LG60" i="74"/>
  <c r="LK60" i="74" s="1"/>
  <c r="LZ46" i="68"/>
  <c r="MA46" i="68" s="1"/>
  <c r="MC46" i="68" s="1"/>
  <c r="LZ38" i="68"/>
  <c r="MA38" i="68" s="1"/>
  <c r="MB38" i="68" s="1"/>
  <c r="LZ42" i="68"/>
  <c r="MA42" i="68" s="1"/>
  <c r="MB42" i="68" s="1"/>
  <c r="LG58" i="68"/>
  <c r="LK58" i="68" s="1"/>
  <c r="LJ116" i="74"/>
  <c r="LF116" i="74"/>
  <c r="LF117" i="74"/>
  <c r="LJ117" i="74"/>
  <c r="LX105" i="74"/>
  <c r="LW105" i="74"/>
  <c r="LX102" i="74"/>
  <c r="LW102" i="74"/>
  <c r="LJ119" i="74"/>
  <c r="LF119" i="74"/>
  <c r="LW101" i="74"/>
  <c r="LX101" i="74"/>
  <c r="LX104" i="74"/>
  <c r="LW104" i="74"/>
  <c r="LG116" i="74"/>
  <c r="LK116" i="74" s="1"/>
  <c r="LX103" i="74"/>
  <c r="LW103" i="74"/>
  <c r="LX98" i="74"/>
  <c r="LZ98" i="74" s="1"/>
  <c r="MA98" i="74" s="1"/>
  <c r="LW98" i="74"/>
  <c r="LW96" i="74"/>
  <c r="LX96" i="74"/>
  <c r="LX97" i="74"/>
  <c r="LW97" i="74"/>
  <c r="LY97" i="74" s="1"/>
  <c r="LX100" i="74"/>
  <c r="LW100" i="74"/>
  <c r="LF118" i="74"/>
  <c r="LJ118" i="74"/>
  <c r="LX99" i="74"/>
  <c r="LW99" i="74"/>
  <c r="LV105" i="68"/>
  <c r="LE118" i="68"/>
  <c r="LV98" i="68"/>
  <c r="LV97" i="68"/>
  <c r="LV104" i="68"/>
  <c r="LE116" i="68"/>
  <c r="LV103" i="68"/>
  <c r="LV101" i="68"/>
  <c r="LV100" i="68"/>
  <c r="LE119" i="68"/>
  <c r="LV99" i="68"/>
  <c r="LV96" i="68"/>
  <c r="LE117" i="68"/>
  <c r="LH110" i="68"/>
  <c r="LV102" i="68"/>
  <c r="MH43" i="68"/>
  <c r="MI43" i="68" s="1"/>
  <c r="MG43" i="68"/>
  <c r="MG39" i="68"/>
  <c r="MH39" i="68"/>
  <c r="MI39" i="68" s="1"/>
  <c r="LY44" i="68"/>
  <c r="MH46" i="68"/>
  <c r="MI46" i="68" s="1"/>
  <c r="MG46" i="68"/>
  <c r="LZ43" i="68"/>
  <c r="MA43" i="68" s="1"/>
  <c r="LZ45" i="68"/>
  <c r="MA45" i="68" s="1"/>
  <c r="LY41" i="68"/>
  <c r="MC41" i="68" s="1"/>
  <c r="LY40" i="68"/>
  <c r="MH40" i="68"/>
  <c r="MI40" i="68" s="1"/>
  <c r="MG40" i="68"/>
  <c r="LH59" i="68"/>
  <c r="LL59" i="68" s="1"/>
  <c r="LY38" i="68"/>
  <c r="LH57" i="68"/>
  <c r="LL57" i="68" s="1"/>
  <c r="LO57" i="68"/>
  <c r="MB41" i="68"/>
  <c r="LH58" i="68"/>
  <c r="LL58" i="68" s="1"/>
  <c r="LH60" i="68"/>
  <c r="LL60" i="68" s="1"/>
  <c r="MH45" i="68"/>
  <c r="MI45" i="68" s="1"/>
  <c r="MG45" i="68"/>
  <c r="LY37" i="68"/>
  <c r="LZ51" i="68"/>
  <c r="MH37" i="68"/>
  <c r="MI37" i="68" s="1"/>
  <c r="MG37" i="68"/>
  <c r="LZ40" i="68"/>
  <c r="MA40" i="68" s="1"/>
  <c r="MH44" i="68"/>
  <c r="MI44" i="68" s="1"/>
  <c r="MG44" i="68"/>
  <c r="LZ37" i="68"/>
  <c r="MA37" i="68" s="1"/>
  <c r="LP60" i="68"/>
  <c r="LY43" i="68"/>
  <c r="MC43" i="68" s="1"/>
  <c r="LY45" i="68"/>
  <c r="MH38" i="68"/>
  <c r="MI38" i="68" s="1"/>
  <c r="MG38" i="68"/>
  <c r="MH41" i="68"/>
  <c r="MI41" i="68" s="1"/>
  <c r="MG41" i="68"/>
  <c r="LY42" i="68"/>
  <c r="MH42" i="68"/>
  <c r="MI42" i="68" s="1"/>
  <c r="MG42" i="68"/>
  <c r="MC44" i="68" l="1"/>
  <c r="MC38" i="68"/>
  <c r="MB39" i="68"/>
  <c r="MB46" i="68"/>
  <c r="LZ16" i="68"/>
  <c r="MA16" i="68" s="1"/>
  <c r="LZ12" i="68"/>
  <c r="MA12" i="68" s="1"/>
  <c r="MB12" i="68" s="1"/>
  <c r="LZ9" i="68"/>
  <c r="MA9" i="68" s="1"/>
  <c r="LQ57" i="68"/>
  <c r="LY11" i="68"/>
  <c r="LY15" i="68"/>
  <c r="LZ8" i="68"/>
  <c r="MA8" i="68" s="1"/>
  <c r="LG30" i="68"/>
  <c r="LK30" i="68" s="1"/>
  <c r="LG29" i="68"/>
  <c r="LK29" i="68" s="1"/>
  <c r="LG28" i="68"/>
  <c r="LK28" i="68" s="1"/>
  <c r="LZ13" i="68"/>
  <c r="MA13" i="68" s="1"/>
  <c r="LY9" i="68"/>
  <c r="MC9" i="68" s="1"/>
  <c r="LH29" i="68"/>
  <c r="LL29" i="68" s="1"/>
  <c r="LY13" i="68"/>
  <c r="LO59" i="68"/>
  <c r="LR59" i="68" s="1"/>
  <c r="LZ14" i="68"/>
  <c r="MA14" i="68" s="1"/>
  <c r="MB14" i="68" s="1"/>
  <c r="LY12" i="68"/>
  <c r="MC12" i="68" s="1"/>
  <c r="LY16" i="68"/>
  <c r="MC16" i="68" s="1"/>
  <c r="LY8" i="68"/>
  <c r="LZ21" i="68"/>
  <c r="MH7" i="68"/>
  <c r="MI7" i="68" s="1"/>
  <c r="MG7" i="68"/>
  <c r="LZ11" i="68"/>
  <c r="MA11" i="68" s="1"/>
  <c r="LZ7" i="68"/>
  <c r="MA7" i="68" s="1"/>
  <c r="MH11" i="68"/>
  <c r="MI11" i="68" s="1"/>
  <c r="MG11" i="68"/>
  <c r="LY14" i="68"/>
  <c r="MH14" i="68"/>
  <c r="MI14" i="68" s="1"/>
  <c r="MG14" i="68"/>
  <c r="MG13" i="68"/>
  <c r="MH13" i="68"/>
  <c r="MI13" i="68" s="1"/>
  <c r="MH16" i="68"/>
  <c r="MI16" i="68" s="1"/>
  <c r="MG16" i="68"/>
  <c r="LH27" i="68"/>
  <c r="LL27" i="68" s="1"/>
  <c r="MC13" i="68"/>
  <c r="MB13" i="68"/>
  <c r="LO58" i="68"/>
  <c r="MB16" i="68"/>
  <c r="MG15" i="68"/>
  <c r="MH15" i="68"/>
  <c r="MI15" i="68" s="1"/>
  <c r="MB8" i="68"/>
  <c r="LZ15" i="68"/>
  <c r="MA15" i="68" s="1"/>
  <c r="MC15" i="68" s="1"/>
  <c r="LY10" i="68"/>
  <c r="MC10" i="68" s="1"/>
  <c r="MB9" i="68"/>
  <c r="MB10" i="68"/>
  <c r="MG8" i="68"/>
  <c r="MH8" i="68"/>
  <c r="MI8" i="68" s="1"/>
  <c r="LO60" i="68"/>
  <c r="LR60" i="68" s="1"/>
  <c r="LY7" i="68"/>
  <c r="LH30" i="68"/>
  <c r="LL30" i="68" s="1"/>
  <c r="MG9" i="68"/>
  <c r="MH9" i="68"/>
  <c r="MI9" i="68" s="1"/>
  <c r="MG12" i="68"/>
  <c r="MH12" i="68"/>
  <c r="MI12" i="68" s="1"/>
  <c r="MH10" i="68"/>
  <c r="MI10" i="68" s="1"/>
  <c r="MG10" i="68"/>
  <c r="LG59" i="74"/>
  <c r="LK59" i="74" s="1"/>
  <c r="LZ39" i="74"/>
  <c r="MA39" i="74" s="1"/>
  <c r="LY40" i="74"/>
  <c r="LY43" i="74"/>
  <c r="LZ45" i="74"/>
  <c r="MA45" i="74" s="1"/>
  <c r="LF21" i="74"/>
  <c r="LC21" i="74"/>
  <c r="LL21" i="74" s="1"/>
  <c r="LZ38" i="74"/>
  <c r="MA38" i="74" s="1"/>
  <c r="MB38" i="74" s="1"/>
  <c r="LY41" i="74"/>
  <c r="LH58" i="74"/>
  <c r="LL58" i="74" s="1"/>
  <c r="LZ37" i="74"/>
  <c r="MA37" i="74" s="1"/>
  <c r="LY44" i="74"/>
  <c r="LY39" i="74"/>
  <c r="MC39" i="74" s="1"/>
  <c r="LY38" i="74"/>
  <c r="LZ41" i="74"/>
  <c r="MA41" i="74" s="1"/>
  <c r="MB41" i="74" s="1"/>
  <c r="LY45" i="74"/>
  <c r="LY42" i="74"/>
  <c r="LY37" i="74"/>
  <c r="MC37" i="74" s="1"/>
  <c r="LZ46" i="74"/>
  <c r="MA46" i="74" s="1"/>
  <c r="MB46" i="74" s="1"/>
  <c r="MG46" i="74"/>
  <c r="MH46" i="74"/>
  <c r="MI46" i="74" s="1"/>
  <c r="MH42" i="74"/>
  <c r="MI42" i="74" s="1"/>
  <c r="MG42" i="74"/>
  <c r="LZ42" i="74"/>
  <c r="MA42" i="74" s="1"/>
  <c r="MH43" i="74"/>
  <c r="MI43" i="74" s="1"/>
  <c r="MG43" i="74"/>
  <c r="MG38" i="74"/>
  <c r="MH38" i="74"/>
  <c r="MI38" i="74" s="1"/>
  <c r="MB39" i="74"/>
  <c r="LZ43" i="74"/>
  <c r="MA43" i="74" s="1"/>
  <c r="MB37" i="74"/>
  <c r="MG37" i="74"/>
  <c r="LZ51" i="74"/>
  <c r="MH37" i="74"/>
  <c r="MI37" i="74" s="1"/>
  <c r="MG41" i="74"/>
  <c r="MH41" i="74"/>
  <c r="MI41" i="74" s="1"/>
  <c r="MH39" i="74"/>
  <c r="MI39" i="74" s="1"/>
  <c r="MG39" i="74"/>
  <c r="MH44" i="74"/>
  <c r="MI44" i="74" s="1"/>
  <c r="MG44" i="74"/>
  <c r="MB45" i="74"/>
  <c r="MH40" i="74"/>
  <c r="MI40" i="74" s="1"/>
  <c r="MG40" i="74"/>
  <c r="LY46" i="74"/>
  <c r="LZ44" i="74"/>
  <c r="MA44" i="74" s="1"/>
  <c r="MB44" i="74" s="1"/>
  <c r="MG45" i="74"/>
  <c r="MH45" i="74"/>
  <c r="MI45" i="74" s="1"/>
  <c r="LZ40" i="74"/>
  <c r="MA40" i="74" s="1"/>
  <c r="LZ103" i="74"/>
  <c r="MA103" i="74" s="1"/>
  <c r="MB103" i="74" s="1"/>
  <c r="LZ102" i="74"/>
  <c r="MA102" i="74" s="1"/>
  <c r="MB102" i="74" s="1"/>
  <c r="LZ99" i="74"/>
  <c r="MA99" i="74" s="1"/>
  <c r="MB99" i="74" s="1"/>
  <c r="LZ104" i="74"/>
  <c r="MA104" i="74" s="1"/>
  <c r="MB104" i="74" s="1"/>
  <c r="LH116" i="74"/>
  <c r="LL116" i="74" s="1"/>
  <c r="MH101" i="74"/>
  <c r="MI101" i="74" s="1"/>
  <c r="MG101" i="74"/>
  <c r="MH102" i="74"/>
  <c r="MI102" i="74" s="1"/>
  <c r="MG102" i="74"/>
  <c r="LY100" i="74"/>
  <c r="MG100" i="74"/>
  <c r="MH100" i="74"/>
  <c r="MI100" i="74" s="1"/>
  <c r="MB98" i="74"/>
  <c r="LZ100" i="74"/>
  <c r="MA100" i="74" s="1"/>
  <c r="LZ96" i="74"/>
  <c r="MA96" i="74" s="1"/>
  <c r="LY103" i="74"/>
  <c r="MC103" i="74" s="1"/>
  <c r="MG103" i="74"/>
  <c r="MH103" i="74"/>
  <c r="MI103" i="74" s="1"/>
  <c r="MG104" i="74"/>
  <c r="LY104" i="74"/>
  <c r="MC104" i="74" s="1"/>
  <c r="MH104" i="74"/>
  <c r="MI104" i="74" s="1"/>
  <c r="LG119" i="74"/>
  <c r="LK119" i="74" s="1"/>
  <c r="LH119" i="74"/>
  <c r="LL119" i="74" s="1"/>
  <c r="MG97" i="74"/>
  <c r="MH97" i="74"/>
  <c r="MI97" i="74" s="1"/>
  <c r="MH96" i="74"/>
  <c r="MI96" i="74" s="1"/>
  <c r="LY96" i="74"/>
  <c r="MG96" i="74"/>
  <c r="LZ110" i="74"/>
  <c r="MH105" i="74"/>
  <c r="MI105" i="74" s="1"/>
  <c r="LY105" i="74"/>
  <c r="MG105" i="74"/>
  <c r="LG117" i="74"/>
  <c r="LK117" i="74" s="1"/>
  <c r="LH117" i="74"/>
  <c r="LL117" i="74" s="1"/>
  <c r="MH99" i="74"/>
  <c r="MI99" i="74" s="1"/>
  <c r="MG99" i="74"/>
  <c r="LY99" i="74"/>
  <c r="MC99" i="74" s="1"/>
  <c r="LH118" i="74"/>
  <c r="LL118" i="74" s="1"/>
  <c r="LG118" i="74"/>
  <c r="LK118" i="74" s="1"/>
  <c r="LZ97" i="74"/>
  <c r="MA97" i="74" s="1"/>
  <c r="LY98" i="74"/>
  <c r="MC98" i="74" s="1"/>
  <c r="MG98" i="74"/>
  <c r="MH98" i="74"/>
  <c r="MI98" i="74" s="1"/>
  <c r="LY102" i="74"/>
  <c r="MC102" i="74" s="1"/>
  <c r="LZ101" i="74"/>
  <c r="MA101" i="74" s="1"/>
  <c r="LZ105" i="74"/>
  <c r="MA105" i="74" s="1"/>
  <c r="LY101" i="74"/>
  <c r="LX102" i="68"/>
  <c r="LW102" i="68"/>
  <c r="LW99" i="68"/>
  <c r="LX99" i="68"/>
  <c r="LY99" i="68"/>
  <c r="LW103" i="68"/>
  <c r="LX103" i="68"/>
  <c r="LW98" i="68"/>
  <c r="LX98" i="68"/>
  <c r="LN119" i="68"/>
  <c r="LJ119" i="68"/>
  <c r="LF119" i="68"/>
  <c r="LO119" i="68" s="1"/>
  <c r="LF116" i="68"/>
  <c r="LO116" i="68" s="1"/>
  <c r="LJ116" i="68"/>
  <c r="LN116" i="68"/>
  <c r="LJ118" i="68"/>
  <c r="LN118" i="68"/>
  <c r="LF118" i="68"/>
  <c r="LO118" i="68" s="1"/>
  <c r="LG118" i="68"/>
  <c r="LK118" i="68" s="1"/>
  <c r="LJ117" i="68"/>
  <c r="LN117" i="68"/>
  <c r="LF117" i="68"/>
  <c r="LO117" i="68" s="1"/>
  <c r="LG117" i="68"/>
  <c r="LK117" i="68" s="1"/>
  <c r="LW100" i="68"/>
  <c r="LX100" i="68"/>
  <c r="LY100" i="68"/>
  <c r="LW104" i="68"/>
  <c r="LX104" i="68"/>
  <c r="LW105" i="68"/>
  <c r="LX105" i="68"/>
  <c r="LW96" i="68"/>
  <c r="LY96" i="68" s="1"/>
  <c r="LX96" i="68"/>
  <c r="LW101" i="68"/>
  <c r="LX101" i="68"/>
  <c r="LZ101" i="68" s="1"/>
  <c r="MA101" i="68" s="1"/>
  <c r="LW97" i="68"/>
  <c r="LX97" i="68"/>
  <c r="LZ97" i="68" s="1"/>
  <c r="MA97" i="68" s="1"/>
  <c r="MB97" i="68" s="1"/>
  <c r="LY97" i="68"/>
  <c r="MC97" i="68" s="1"/>
  <c r="MB43" i="68"/>
  <c r="MC42" i="68"/>
  <c r="MB37" i="68"/>
  <c r="MC37" i="68"/>
  <c r="MA47" i="68"/>
  <c r="MB40" i="68"/>
  <c r="MC40" i="68"/>
  <c r="LR57" i="68"/>
  <c r="MG47" i="68"/>
  <c r="MC45" i="68"/>
  <c r="MB45" i="68"/>
  <c r="LQ60" i="68" l="1"/>
  <c r="LQ59" i="68"/>
  <c r="MC8" i="68"/>
  <c r="MC14" i="68"/>
  <c r="LR117" i="68"/>
  <c r="LQ58" i="68"/>
  <c r="LR58" i="68"/>
  <c r="MG17" i="68"/>
  <c r="MC7" i="68"/>
  <c r="MB7" i="68"/>
  <c r="MA17" i="68"/>
  <c r="MB15" i="68"/>
  <c r="MC11" i="68"/>
  <c r="MB11" i="68"/>
  <c r="MC38" i="74"/>
  <c r="MC45" i="74"/>
  <c r="MC41" i="74"/>
  <c r="LN51" i="74"/>
  <c r="LO51" i="74" s="1"/>
  <c r="LG21" i="74"/>
  <c r="LD21" i="74"/>
  <c r="LN110" i="74"/>
  <c r="LO110" i="74" s="1"/>
  <c r="MC46" i="74"/>
  <c r="MB40" i="74"/>
  <c r="MC40" i="74"/>
  <c r="MG47" i="74"/>
  <c r="MA47" i="74"/>
  <c r="MB42" i="74"/>
  <c r="MC42" i="74"/>
  <c r="MB43" i="74"/>
  <c r="MC43" i="74"/>
  <c r="MC44" i="74"/>
  <c r="LY103" i="68"/>
  <c r="LY104" i="68"/>
  <c r="LH118" i="68"/>
  <c r="LL118" i="68" s="1"/>
  <c r="MB47" i="68"/>
  <c r="LU48" i="68" s="1"/>
  <c r="MD44" i="68" s="1"/>
  <c r="LY101" i="68"/>
  <c r="LZ100" i="68"/>
  <c r="MA100" i="68" s="1"/>
  <c r="LQ118" i="68"/>
  <c r="MB101" i="74"/>
  <c r="MC101" i="74"/>
  <c r="MG106" i="74"/>
  <c r="MB100" i="74"/>
  <c r="MC100" i="74"/>
  <c r="MB97" i="74"/>
  <c r="MC97" i="74"/>
  <c r="MA106" i="74"/>
  <c r="MB105" i="74"/>
  <c r="MC105" i="74"/>
  <c r="MC96" i="74"/>
  <c r="MB96" i="74"/>
  <c r="LY98" i="68"/>
  <c r="LZ99" i="68"/>
  <c r="MA99" i="68" s="1"/>
  <c r="MB99" i="68" s="1"/>
  <c r="LZ96" i="68"/>
  <c r="MA96" i="68" s="1"/>
  <c r="MC96" i="68" s="1"/>
  <c r="LY102" i="68"/>
  <c r="LZ104" i="68"/>
  <c r="MA104" i="68" s="1"/>
  <c r="MC104" i="68" s="1"/>
  <c r="MB100" i="68"/>
  <c r="MC100" i="68"/>
  <c r="MG100" i="68"/>
  <c r="MH100" i="68"/>
  <c r="MI100" i="68" s="1"/>
  <c r="LP117" i="68"/>
  <c r="LQ117" i="68"/>
  <c r="LG116" i="68"/>
  <c r="LK116" i="68" s="1"/>
  <c r="LH119" i="68"/>
  <c r="LL119" i="68" s="1"/>
  <c r="LP119" i="68"/>
  <c r="LR119" i="68"/>
  <c r="LQ119" i="68"/>
  <c r="MH97" i="68"/>
  <c r="MI97" i="68" s="1"/>
  <c r="MG97" i="68"/>
  <c r="LZ105" i="68"/>
  <c r="MA105" i="68" s="1"/>
  <c r="MH104" i="68"/>
  <c r="MI104" i="68" s="1"/>
  <c r="MG104" i="68"/>
  <c r="LH117" i="68"/>
  <c r="LL117" i="68" s="1"/>
  <c r="LP118" i="68"/>
  <c r="LR118" i="68"/>
  <c r="LP116" i="68"/>
  <c r="LR116" i="68"/>
  <c r="LQ116" i="68"/>
  <c r="LG119" i="68"/>
  <c r="LK119" i="68" s="1"/>
  <c r="LZ103" i="68"/>
  <c r="MA103" i="68" s="1"/>
  <c r="MC103" i="68" s="1"/>
  <c r="MH99" i="68"/>
  <c r="MI99" i="68" s="1"/>
  <c r="MG99" i="68"/>
  <c r="LZ98" i="68"/>
  <c r="MA98" i="68" s="1"/>
  <c r="MG103" i="68"/>
  <c r="MH103" i="68"/>
  <c r="MI103" i="68" s="1"/>
  <c r="LH116" i="68"/>
  <c r="LL116" i="68" s="1"/>
  <c r="MG98" i="68"/>
  <c r="MH98" i="68"/>
  <c r="MI98" i="68" s="1"/>
  <c r="MG102" i="68"/>
  <c r="MH102" i="68"/>
  <c r="MI102" i="68" s="1"/>
  <c r="MG105" i="68"/>
  <c r="MH105" i="68"/>
  <c r="MI105" i="68" s="1"/>
  <c r="MC101" i="68"/>
  <c r="MB101" i="68"/>
  <c r="MH96" i="68"/>
  <c r="MI96" i="68" s="1"/>
  <c r="LZ110" i="68"/>
  <c r="MG96" i="68"/>
  <c r="MG101" i="68"/>
  <c r="MH101" i="68"/>
  <c r="MI101" i="68" s="1"/>
  <c r="LY105" i="68"/>
  <c r="MC105" i="68" s="1"/>
  <c r="LZ102" i="68"/>
  <c r="MA102" i="68" s="1"/>
  <c r="MC102" i="68" s="1"/>
  <c r="MC47" i="68"/>
  <c r="LY48" i="68" s="1"/>
  <c r="MB51" i="68"/>
  <c r="MA51" i="68"/>
  <c r="MD42" i="68" l="1"/>
  <c r="MF40" i="68"/>
  <c r="MD41" i="68"/>
  <c r="MD45" i="68"/>
  <c r="MD46" i="68"/>
  <c r="MD43" i="68"/>
  <c r="MD40" i="68"/>
  <c r="MD37" i="68"/>
  <c r="MD38" i="68"/>
  <c r="MD39" i="68"/>
  <c r="MB17" i="68"/>
  <c r="LU18" i="68"/>
  <c r="MD11" i="68" s="1"/>
  <c r="MD12" i="68"/>
  <c r="MD10" i="68"/>
  <c r="MF13" i="68"/>
  <c r="MD16" i="68"/>
  <c r="MD13" i="68"/>
  <c r="MD9" i="68"/>
  <c r="MC17" i="68"/>
  <c r="LY18" i="68" s="1"/>
  <c r="MB21" i="68"/>
  <c r="MA21" i="68"/>
  <c r="MD15" i="68"/>
  <c r="MD7" i="68"/>
  <c r="MB47" i="74"/>
  <c r="LU48" i="74" s="1"/>
  <c r="LH21" i="74"/>
  <c r="LV13" i="74"/>
  <c r="LV16" i="74"/>
  <c r="LV11" i="74"/>
  <c r="LV8" i="74"/>
  <c r="LV14" i="74"/>
  <c r="LE28" i="74"/>
  <c r="LV15" i="74"/>
  <c r="LV7" i="74"/>
  <c r="LV9" i="74"/>
  <c r="LV12" i="74"/>
  <c r="LE29" i="74"/>
  <c r="LE27" i="74"/>
  <c r="LE30" i="74"/>
  <c r="LV10" i="74"/>
  <c r="MC47" i="74"/>
  <c r="LY48" i="74" s="1"/>
  <c r="MB51" i="74"/>
  <c r="MA51" i="74"/>
  <c r="MB96" i="68"/>
  <c r="MB104" i="68"/>
  <c r="MB106" i="74"/>
  <c r="LU107" i="74" s="1"/>
  <c r="MC106" i="74"/>
  <c r="LY107" i="74" s="1"/>
  <c r="MB110" i="74"/>
  <c r="MA110" i="74"/>
  <c r="MC99" i="68"/>
  <c r="MA106" i="68"/>
  <c r="MB98" i="68"/>
  <c r="MB105" i="68"/>
  <c r="MC98" i="68"/>
  <c r="MG106" i="68"/>
  <c r="MB102" i="68"/>
  <c r="MB103" i="68"/>
  <c r="ME39" i="68"/>
  <c r="ME44" i="68"/>
  <c r="ME46" i="68"/>
  <c r="ME41" i="68"/>
  <c r="ME38" i="68"/>
  <c r="ME42" i="68"/>
  <c r="ME37" i="68"/>
  <c r="ME43" i="68"/>
  <c r="ME40" i="68"/>
  <c r="ME45" i="68"/>
  <c r="MF45" i="68"/>
  <c r="MF38" i="68"/>
  <c r="MF41" i="68"/>
  <c r="MF44" i="68"/>
  <c r="MF37" i="68"/>
  <c r="MF39" i="68"/>
  <c r="MF43" i="68"/>
  <c r="MF46" i="68"/>
  <c r="MF42" i="68"/>
  <c r="MD47" i="68" l="1"/>
  <c r="LV51" i="68" s="1"/>
  <c r="LW51" i="68" s="1"/>
  <c r="MF10" i="68"/>
  <c r="MD14" i="68"/>
  <c r="MD8" i="68"/>
  <c r="MF16" i="68"/>
  <c r="MF8" i="68"/>
  <c r="MF14" i="68"/>
  <c r="MF12" i="68"/>
  <c r="MF15" i="68"/>
  <c r="MF9" i="68"/>
  <c r="MF11" i="68"/>
  <c r="ME13" i="68"/>
  <c r="ME16" i="68"/>
  <c r="ME9" i="68"/>
  <c r="ME12" i="68"/>
  <c r="ME8" i="68"/>
  <c r="ME11" i="68"/>
  <c r="ME10" i="68"/>
  <c r="ME15" i="68"/>
  <c r="ME14" i="68"/>
  <c r="ME7" i="68"/>
  <c r="MF7" i="68"/>
  <c r="MD43" i="74"/>
  <c r="MD38" i="74"/>
  <c r="MD39" i="74"/>
  <c r="ME44" i="74"/>
  <c r="ME40" i="74"/>
  <c r="ME41" i="74"/>
  <c r="ME45" i="74"/>
  <c r="MF43" i="74"/>
  <c r="ME42" i="74"/>
  <c r="ME38" i="74"/>
  <c r="ME43" i="74"/>
  <c r="MF46" i="74"/>
  <c r="ME46" i="74"/>
  <c r="MF45" i="74"/>
  <c r="MF40" i="74"/>
  <c r="LW15" i="74"/>
  <c r="LX15" i="74"/>
  <c r="LX14" i="74"/>
  <c r="LW14" i="74"/>
  <c r="LX8" i="74"/>
  <c r="LW8" i="74"/>
  <c r="LW11" i="74"/>
  <c r="LX11" i="74"/>
  <c r="LJ28" i="74"/>
  <c r="LN117" i="74"/>
  <c r="LF28" i="74"/>
  <c r="LG28" i="74" s="1"/>
  <c r="LK28" i="74" s="1"/>
  <c r="LN58" i="74"/>
  <c r="LX16" i="74"/>
  <c r="LW16" i="74"/>
  <c r="LW10" i="74"/>
  <c r="LX10" i="74"/>
  <c r="LF29" i="74"/>
  <c r="LH29" i="74" s="1"/>
  <c r="LL29" i="74" s="1"/>
  <c r="LJ29" i="74"/>
  <c r="LN118" i="74"/>
  <c r="LN59" i="74"/>
  <c r="LX9" i="74"/>
  <c r="LW9" i="74"/>
  <c r="LX13" i="74"/>
  <c r="LW13" i="74"/>
  <c r="LJ30" i="74"/>
  <c r="LN60" i="74"/>
  <c r="LN119" i="74"/>
  <c r="LF30" i="74"/>
  <c r="LH30" i="74" s="1"/>
  <c r="LL30" i="74" s="1"/>
  <c r="LF27" i="74"/>
  <c r="LG27" i="74" s="1"/>
  <c r="LK27" i="74" s="1"/>
  <c r="LN116" i="74"/>
  <c r="LJ27" i="74"/>
  <c r="LN57" i="74"/>
  <c r="LW12" i="74"/>
  <c r="LX12" i="74"/>
  <c r="LX7" i="74"/>
  <c r="LW7" i="74"/>
  <c r="MD44" i="74"/>
  <c r="ME39" i="74"/>
  <c r="MF44" i="74"/>
  <c r="MD41" i="74"/>
  <c r="MD42" i="74"/>
  <c r="ME37" i="74"/>
  <c r="MF39" i="74"/>
  <c r="MD37" i="74"/>
  <c r="MD46" i="74"/>
  <c r="MF42" i="74"/>
  <c r="MF41" i="74"/>
  <c r="MF38" i="74"/>
  <c r="MD45" i="74"/>
  <c r="MD40" i="74"/>
  <c r="MF37" i="74"/>
  <c r="MC106" i="68"/>
  <c r="MD101" i="74"/>
  <c r="MD99" i="74"/>
  <c r="MD104" i="74"/>
  <c r="MD102" i="74"/>
  <c r="MD97" i="74"/>
  <c r="MD96" i="74"/>
  <c r="MD98" i="74"/>
  <c r="MD103" i="74"/>
  <c r="MD105" i="74"/>
  <c r="MD100" i="74"/>
  <c r="ME103" i="74"/>
  <c r="MF102" i="74"/>
  <c r="ME97" i="74"/>
  <c r="ME101" i="74"/>
  <c r="MF104" i="74"/>
  <c r="MF101" i="74"/>
  <c r="MF100" i="74"/>
  <c r="ME96" i="74"/>
  <c r="ME98" i="74"/>
  <c r="MF98" i="74"/>
  <c r="ME99" i="74"/>
  <c r="MF105" i="74"/>
  <c r="MF103" i="74"/>
  <c r="ME100" i="74"/>
  <c r="ME104" i="74"/>
  <c r="MF96" i="74"/>
  <c r="MF99" i="74"/>
  <c r="MF97" i="74"/>
  <c r="ME105" i="74"/>
  <c r="ME102" i="74"/>
  <c r="MB106" i="68"/>
  <c r="LU107" i="68" s="1"/>
  <c r="MD105" i="68" s="1"/>
  <c r="LY107" i="68"/>
  <c r="ME96" i="68" s="1"/>
  <c r="MD97" i="68"/>
  <c r="MD96" i="68"/>
  <c r="ME101" i="68"/>
  <c r="MF101" i="68"/>
  <c r="MF99" i="68"/>
  <c r="MF97" i="68"/>
  <c r="ME99" i="68"/>
  <c r="ME104" i="68"/>
  <c r="MF104" i="68"/>
  <c r="ME100" i="68"/>
  <c r="MF100" i="68"/>
  <c r="MF96" i="68"/>
  <c r="ME97" i="68"/>
  <c r="MF98" i="68"/>
  <c r="ME102" i="68"/>
  <c r="ME98" i="68"/>
  <c r="MF103" i="68"/>
  <c r="MF105" i="68"/>
  <c r="MF102" i="68"/>
  <c r="ME103" i="68"/>
  <c r="MA110" i="68"/>
  <c r="MB110" i="68"/>
  <c r="ME47" i="68"/>
  <c r="MF47" i="68"/>
  <c r="LT51" i="68" s="1"/>
  <c r="MC51" i="68" s="1"/>
  <c r="MD17" i="68" l="1"/>
  <c r="LV21" i="68" s="1"/>
  <c r="LW21" i="68" s="1"/>
  <c r="MF17" i="68"/>
  <c r="ME17" i="68"/>
  <c r="ME47" i="74"/>
  <c r="LZ15" i="74"/>
  <c r="MA15" i="74" s="1"/>
  <c r="LH28" i="74"/>
  <c r="LL28" i="74" s="1"/>
  <c r="LZ16" i="74"/>
  <c r="MA16" i="74" s="1"/>
  <c r="MB16" i="74" s="1"/>
  <c r="LY12" i="74"/>
  <c r="LY13" i="74"/>
  <c r="LZ8" i="74"/>
  <c r="MA8" i="74" s="1"/>
  <c r="MB8" i="74" s="1"/>
  <c r="LZ12" i="74"/>
  <c r="MA12" i="74" s="1"/>
  <c r="MB12" i="74" s="1"/>
  <c r="LY11" i="74"/>
  <c r="LY7" i="74"/>
  <c r="LZ9" i="74"/>
  <c r="MA9" i="74" s="1"/>
  <c r="MB9" i="74" s="1"/>
  <c r="LZ7" i="74"/>
  <c r="MA7" i="74" s="1"/>
  <c r="MB7" i="74" s="1"/>
  <c r="LZ14" i="74"/>
  <c r="MA14" i="74" s="1"/>
  <c r="MB14" i="74" s="1"/>
  <c r="LY16" i="74"/>
  <c r="LZ10" i="74"/>
  <c r="MA10" i="74" s="1"/>
  <c r="MG8" i="74"/>
  <c r="MH8" i="74"/>
  <c r="MI8" i="74" s="1"/>
  <c r="MH10" i="74"/>
  <c r="MI10" i="74" s="1"/>
  <c r="MG10" i="74"/>
  <c r="LO58" i="74"/>
  <c r="LQ58" i="74" s="1"/>
  <c r="LO117" i="74"/>
  <c r="LR117" i="74" s="1"/>
  <c r="LH27" i="74"/>
  <c r="LL27" i="74" s="1"/>
  <c r="LO116" i="74"/>
  <c r="LQ116" i="74" s="1"/>
  <c r="LO57" i="74"/>
  <c r="LQ57" i="74" s="1"/>
  <c r="LP119" i="74"/>
  <c r="LP60" i="74"/>
  <c r="LP59" i="74"/>
  <c r="LP117" i="74"/>
  <c r="LY14" i="74"/>
  <c r="MH13" i="74"/>
  <c r="MI13" i="74" s="1"/>
  <c r="MG13" i="74"/>
  <c r="LP57" i="74"/>
  <c r="MH7" i="74"/>
  <c r="MI7" i="74" s="1"/>
  <c r="MG7" i="74"/>
  <c r="LZ21" i="74"/>
  <c r="LP116" i="74"/>
  <c r="LP118" i="74"/>
  <c r="MG16" i="74"/>
  <c r="MH16" i="74"/>
  <c r="MI16" i="74" s="1"/>
  <c r="MH14" i="74"/>
  <c r="MI14" i="74" s="1"/>
  <c r="MG14" i="74"/>
  <c r="LZ11" i="74"/>
  <c r="MA11" i="74" s="1"/>
  <c r="LY15" i="74"/>
  <c r="MC15" i="74" s="1"/>
  <c r="MG11" i="74"/>
  <c r="MH11" i="74"/>
  <c r="MI11" i="74" s="1"/>
  <c r="MB15" i="74"/>
  <c r="LZ13" i="74"/>
  <c r="MA13" i="74" s="1"/>
  <c r="LG29" i="74"/>
  <c r="LK29" i="74" s="1"/>
  <c r="LO118" i="74"/>
  <c r="LR118" i="74" s="1"/>
  <c r="LO59" i="74"/>
  <c r="LQ59" i="74" s="1"/>
  <c r="MG12" i="74"/>
  <c r="MH12" i="74"/>
  <c r="MI12" i="74" s="1"/>
  <c r="LG30" i="74"/>
  <c r="LK30" i="74" s="1"/>
  <c r="LO60" i="74"/>
  <c r="LR60" i="74" s="1"/>
  <c r="LO119" i="74"/>
  <c r="LR119" i="74" s="1"/>
  <c r="LY9" i="74"/>
  <c r="MC9" i="74" s="1"/>
  <c r="MH9" i="74"/>
  <c r="MI9" i="74" s="1"/>
  <c r="MG9" i="74"/>
  <c r="LY10" i="74"/>
  <c r="LP58" i="74"/>
  <c r="LY8" i="74"/>
  <c r="MH15" i="74"/>
  <c r="MI15" i="74" s="1"/>
  <c r="MG15" i="74"/>
  <c r="MF47" i="74"/>
  <c r="MD47" i="74"/>
  <c r="LV51" i="74" s="1"/>
  <c r="LW51" i="74" s="1"/>
  <c r="MD100" i="68"/>
  <c r="MD104" i="68"/>
  <c r="MD99" i="68"/>
  <c r="ME105" i="68"/>
  <c r="ME106" i="68" s="1"/>
  <c r="MD98" i="68"/>
  <c r="MD106" i="68" s="1"/>
  <c r="LV110" i="68" s="1"/>
  <c r="LW110" i="68" s="1"/>
  <c r="MD101" i="68"/>
  <c r="MD102" i="68"/>
  <c r="MD103" i="68"/>
  <c r="MF106" i="74"/>
  <c r="ME106" i="74"/>
  <c r="MD106" i="74"/>
  <c r="LV110" i="74" s="1"/>
  <c r="MF106" i="68"/>
  <c r="LX51" i="68"/>
  <c r="LU51" i="68"/>
  <c r="LT21" i="68" l="1"/>
  <c r="LU21" i="68" s="1"/>
  <c r="MC21" i="68"/>
  <c r="MC16" i="74"/>
  <c r="MC12" i="74"/>
  <c r="MC7" i="74"/>
  <c r="MC14" i="74"/>
  <c r="LQ118" i="74"/>
  <c r="MA17" i="74"/>
  <c r="LQ60" i="74"/>
  <c r="MC10" i="74"/>
  <c r="MB10" i="74"/>
  <c r="MB13" i="74"/>
  <c r="MC13" i="74"/>
  <c r="MG17" i="74"/>
  <c r="LR57" i="74"/>
  <c r="LQ119" i="74"/>
  <c r="LR58" i="74"/>
  <c r="LQ117" i="74"/>
  <c r="MC8" i="74"/>
  <c r="MB11" i="74"/>
  <c r="MC11" i="74"/>
  <c r="LR116" i="74"/>
  <c r="LR59" i="74"/>
  <c r="LT51" i="74"/>
  <c r="MC51" i="74" s="1"/>
  <c r="LT110" i="74"/>
  <c r="LX110" i="74"/>
  <c r="LU110" i="74"/>
  <c r="LW110" i="74"/>
  <c r="MC110" i="74"/>
  <c r="LT110" i="68"/>
  <c r="LV58" i="68"/>
  <c r="LV57" i="68"/>
  <c r="LY51" i="68"/>
  <c r="LV60" i="68"/>
  <c r="LV59" i="68"/>
  <c r="LX21" i="68" l="1"/>
  <c r="ME51" i="68"/>
  <c r="MF51" i="68" s="1"/>
  <c r="LY21" i="68"/>
  <c r="LV27" i="68"/>
  <c r="ME57" i="68" s="1"/>
  <c r="LV29" i="68"/>
  <c r="ME59" i="68" s="1"/>
  <c r="LV30" i="68"/>
  <c r="ME60" i="68" s="1"/>
  <c r="LV28" i="68"/>
  <c r="LU51" i="74"/>
  <c r="LX51" i="74"/>
  <c r="MB17" i="74"/>
  <c r="LU18" i="74" s="1"/>
  <c r="MD7" i="74" s="1"/>
  <c r="MC17" i="74"/>
  <c r="LY18" i="74" s="1"/>
  <c r="ME12" i="74" s="1"/>
  <c r="MD15" i="74"/>
  <c r="MF15" i="74"/>
  <c r="MD14" i="74"/>
  <c r="MA21" i="74"/>
  <c r="MB21" i="74"/>
  <c r="LV58" i="74"/>
  <c r="LY51" i="74"/>
  <c r="LV60" i="74"/>
  <c r="LV57" i="74"/>
  <c r="LV59" i="74"/>
  <c r="LY110" i="74"/>
  <c r="LV119" i="74"/>
  <c r="LV116" i="74"/>
  <c r="LV118" i="74"/>
  <c r="LV117" i="74"/>
  <c r="MC110" i="68"/>
  <c r="ME110" i="68"/>
  <c r="MF110" i="68" s="1"/>
  <c r="LX110" i="68"/>
  <c r="LU110" i="68"/>
  <c r="MA60" i="68"/>
  <c r="LW60" i="68"/>
  <c r="MA59" i="68"/>
  <c r="LW59" i="68"/>
  <c r="LX59" i="68" s="1"/>
  <c r="MB59" i="68" s="1"/>
  <c r="MA58" i="68"/>
  <c r="LW58" i="68"/>
  <c r="LX58" i="68" s="1"/>
  <c r="MB58" i="68" s="1"/>
  <c r="MA57" i="68"/>
  <c r="LW57" i="68"/>
  <c r="LX57" i="68" s="1"/>
  <c r="MB57" i="68" s="1"/>
  <c r="MA29" i="68" l="1"/>
  <c r="LW29" i="68"/>
  <c r="LX29" i="68" s="1"/>
  <c r="MB29" i="68" s="1"/>
  <c r="LW27" i="68"/>
  <c r="MA27" i="68"/>
  <c r="MA28" i="68"/>
  <c r="LW28" i="68"/>
  <c r="MF58" i="68" s="1"/>
  <c r="LW30" i="68"/>
  <c r="MA30" i="68"/>
  <c r="LX30" i="68"/>
  <c r="MB30" i="68" s="1"/>
  <c r="ME58" i="68"/>
  <c r="MG58" i="68" s="1"/>
  <c r="MD9" i="74"/>
  <c r="MD11" i="74"/>
  <c r="MD13" i="74"/>
  <c r="MD8" i="74"/>
  <c r="MF16" i="74"/>
  <c r="MD16" i="74"/>
  <c r="MD12" i="74"/>
  <c r="MF7" i="74"/>
  <c r="MD10" i="74"/>
  <c r="ME14" i="74"/>
  <c r="ME9" i="74"/>
  <c r="ME13" i="74"/>
  <c r="MF14" i="74"/>
  <c r="ME7" i="74"/>
  <c r="MF8" i="74"/>
  <c r="ME16" i="74"/>
  <c r="MF12" i="74"/>
  <c r="MF9" i="74"/>
  <c r="ME15" i="74"/>
  <c r="MF10" i="74"/>
  <c r="MF11" i="74"/>
  <c r="MF13" i="74"/>
  <c r="ME10" i="74"/>
  <c r="ME11" i="74"/>
  <c r="ME8" i="74"/>
  <c r="LW59" i="74"/>
  <c r="LY59" i="74" s="1"/>
  <c r="MC59" i="74" s="1"/>
  <c r="MA59" i="74"/>
  <c r="LX59" i="74"/>
  <c r="MB59" i="74" s="1"/>
  <c r="MA57" i="74"/>
  <c r="LW57" i="74"/>
  <c r="LX57" i="74" s="1"/>
  <c r="MB57" i="74" s="1"/>
  <c r="LY57" i="74"/>
  <c r="MC57" i="74" s="1"/>
  <c r="LW60" i="74"/>
  <c r="LY60" i="74" s="1"/>
  <c r="MC60" i="74" s="1"/>
  <c r="MA60" i="74"/>
  <c r="MA58" i="74"/>
  <c r="LX58" i="74"/>
  <c r="MB58" i="74" s="1"/>
  <c r="LW58" i="74"/>
  <c r="LY58" i="74"/>
  <c r="MC58" i="74" s="1"/>
  <c r="LY57" i="68"/>
  <c r="MC57" i="68" s="1"/>
  <c r="LY117" i="74"/>
  <c r="MC117" i="74" s="1"/>
  <c r="LW118" i="74"/>
  <c r="MA118" i="74"/>
  <c r="LX117" i="74"/>
  <c r="MB117" i="74" s="1"/>
  <c r="MA116" i="74"/>
  <c r="LW116" i="74"/>
  <c r="LX116" i="74"/>
  <c r="MB116" i="74" s="1"/>
  <c r="LW119" i="74"/>
  <c r="MA119" i="74"/>
  <c r="MA117" i="74"/>
  <c r="LW117" i="74"/>
  <c r="LV117" i="68"/>
  <c r="LV119" i="68"/>
  <c r="LV116" i="68"/>
  <c r="LV118" i="68"/>
  <c r="LY110" i="68"/>
  <c r="LY60" i="68"/>
  <c r="MC60" i="68" s="1"/>
  <c r="LY58" i="68"/>
  <c r="MC58" i="68" s="1"/>
  <c r="MG57" i="68"/>
  <c r="LX60" i="68"/>
  <c r="MB60" i="68" s="1"/>
  <c r="LY59" i="68"/>
  <c r="MC59" i="68" s="1"/>
  <c r="MG59" i="68"/>
  <c r="MG60" i="68"/>
  <c r="MF59" i="68" l="1"/>
  <c r="MI59" i="68" s="1"/>
  <c r="LX27" i="68"/>
  <c r="MB27" i="68" s="1"/>
  <c r="LY27" i="68"/>
  <c r="MC27" i="68" s="1"/>
  <c r="LY28" i="68"/>
  <c r="MC28" i="68" s="1"/>
  <c r="MI58" i="68"/>
  <c r="LY30" i="68"/>
  <c r="MC30" i="68" s="1"/>
  <c r="LX28" i="68"/>
  <c r="MB28" i="68" s="1"/>
  <c r="MF60" i="68"/>
  <c r="MF57" i="68"/>
  <c r="LY29" i="68"/>
  <c r="MC29" i="68" s="1"/>
  <c r="MH58" i="68"/>
  <c r="MD17" i="74"/>
  <c r="LV21" i="74" s="1"/>
  <c r="LW21" i="74" s="1"/>
  <c r="LX60" i="74"/>
  <c r="MB60" i="74" s="1"/>
  <c r="MF17" i="74"/>
  <c r="LT21" i="74" s="1"/>
  <c r="ME17" i="74"/>
  <c r="MH59" i="68"/>
  <c r="LY116" i="74"/>
  <c r="MC116" i="74" s="1"/>
  <c r="LY119" i="74"/>
  <c r="MC119" i="74" s="1"/>
  <c r="LX119" i="74"/>
  <c r="MB119" i="74" s="1"/>
  <c r="LX118" i="74"/>
  <c r="MB118" i="74" s="1"/>
  <c r="LY118" i="74"/>
  <c r="MC118" i="74" s="1"/>
  <c r="ME116" i="68"/>
  <c r="MA116" i="68"/>
  <c r="LW116" i="68"/>
  <c r="LW119" i="68"/>
  <c r="ME119" i="68"/>
  <c r="MA119" i="68"/>
  <c r="LW117" i="68"/>
  <c r="MA117" i="68"/>
  <c r="ME117" i="68"/>
  <c r="MA118" i="68"/>
  <c r="LW118" i="68"/>
  <c r="ME118" i="68"/>
  <c r="MI57" i="68" l="1"/>
  <c r="MH57" i="68"/>
  <c r="MI60" i="68"/>
  <c r="MH60" i="68"/>
  <c r="LX21" i="74"/>
  <c r="ME110" i="74"/>
  <c r="MF110" i="74" s="1"/>
  <c r="ME51" i="74"/>
  <c r="MF51" i="74" s="1"/>
  <c r="LU21" i="74"/>
  <c r="MC21" i="74"/>
  <c r="MG118" i="68"/>
  <c r="MG117" i="68"/>
  <c r="LY116" i="68"/>
  <c r="MC116" i="68" s="1"/>
  <c r="MF116" i="68"/>
  <c r="MH116" i="68" s="1"/>
  <c r="LY118" i="68"/>
  <c r="MC118" i="68" s="1"/>
  <c r="MF118" i="68"/>
  <c r="MI118" i="68" s="1"/>
  <c r="MG119" i="68"/>
  <c r="LX117" i="68"/>
  <c r="MB117" i="68" s="1"/>
  <c r="MF117" i="68"/>
  <c r="MI117" i="68" s="1"/>
  <c r="LY119" i="68"/>
  <c r="MC119" i="68" s="1"/>
  <c r="MF119" i="68"/>
  <c r="MI119" i="68" s="1"/>
  <c r="MG116" i="68"/>
  <c r="LX118" i="68"/>
  <c r="MB118" i="68" s="1"/>
  <c r="LY117" i="68"/>
  <c r="MC117" i="68" s="1"/>
  <c r="LX119" i="68"/>
  <c r="MB119" i="68" s="1"/>
  <c r="LX116" i="68"/>
  <c r="MB116" i="68" s="1"/>
  <c r="MI116" i="68" l="1"/>
  <c r="LV30" i="74"/>
  <c r="LY21" i="74"/>
  <c r="LV29" i="74"/>
  <c r="LV27" i="74"/>
  <c r="LV28" i="74"/>
  <c r="MH119" i="68"/>
  <c r="MH118" i="68"/>
  <c r="MH117" i="68"/>
  <c r="ME58" i="74" l="1"/>
  <c r="ME117" i="74"/>
  <c r="MA28" i="74"/>
  <c r="LW28" i="74"/>
  <c r="LX28" i="74" s="1"/>
  <c r="MB28" i="74" s="1"/>
  <c r="ME57" i="74"/>
  <c r="MA27" i="74"/>
  <c r="LW27" i="74"/>
  <c r="LY27" i="74" s="1"/>
  <c r="MC27" i="74" s="1"/>
  <c r="ME116" i="74"/>
  <c r="LW29" i="74"/>
  <c r="ME118" i="74"/>
  <c r="ME59" i="74"/>
  <c r="MA29" i="74"/>
  <c r="LW30" i="74"/>
  <c r="LX30" i="74" s="1"/>
  <c r="MB30" i="74" s="1"/>
  <c r="ME60" i="74"/>
  <c r="MA30" i="74"/>
  <c r="ME119" i="74"/>
  <c r="LY30" i="74" l="1"/>
  <c r="MC30" i="74" s="1"/>
  <c r="LX27" i="74"/>
  <c r="MB27" i="74" s="1"/>
  <c r="MG118" i="74"/>
  <c r="MG119" i="74"/>
  <c r="MG57" i="74"/>
  <c r="LY29" i="74"/>
  <c r="MC29" i="74" s="1"/>
  <c r="MF118" i="74"/>
  <c r="MI118" i="74" s="1"/>
  <c r="MF59" i="74"/>
  <c r="MH59" i="74" s="1"/>
  <c r="MG60" i="74"/>
  <c r="MG116" i="74"/>
  <c r="LY28" i="74"/>
  <c r="MC28" i="74" s="1"/>
  <c r="MF117" i="74"/>
  <c r="MI117" i="74" s="1"/>
  <c r="MF58" i="74"/>
  <c r="MI58" i="74" s="1"/>
  <c r="MF119" i="74"/>
  <c r="MH119" i="74" s="1"/>
  <c r="MF60" i="74"/>
  <c r="MI60" i="74" s="1"/>
  <c r="LX29" i="74"/>
  <c r="MB29" i="74" s="1"/>
  <c r="MF116" i="74"/>
  <c r="MH116" i="74" s="1"/>
  <c r="MF57" i="74"/>
  <c r="MH57" i="74" s="1"/>
  <c r="MG117" i="74"/>
  <c r="MG59" i="74"/>
  <c r="MG58" i="74"/>
  <c r="MI59" i="74" l="1"/>
  <c r="MI116" i="74"/>
  <c r="MH58" i="74"/>
  <c r="MH117" i="74"/>
  <c r="MH60" i="74"/>
  <c r="MI119" i="74"/>
  <c r="MH118" i="74"/>
  <c r="MI57" i="74"/>
</calcChain>
</file>

<file path=xl/sharedStrings.xml><?xml version="1.0" encoding="utf-8"?>
<sst xmlns="http://schemas.openxmlformats.org/spreadsheetml/2006/main" count="6824" uniqueCount="131">
  <si>
    <t>Upper</t>
    <phoneticPr fontId="1" type="noConversion"/>
  </si>
  <si>
    <t>Lower</t>
    <phoneticPr fontId="1" type="noConversion"/>
  </si>
  <si>
    <t>β</t>
    <phoneticPr fontId="1" type="noConversion"/>
  </si>
  <si>
    <t>α</t>
    <phoneticPr fontId="1" type="noConversion"/>
  </si>
  <si>
    <t>-</t>
    <phoneticPr fontId="1" type="noConversion"/>
  </si>
  <si>
    <t>π</t>
    <phoneticPr fontId="1" type="noConversion"/>
  </si>
  <si>
    <t>g</t>
    <phoneticPr fontId="1" type="noConversion"/>
  </si>
  <si>
    <t>x</t>
    <phoneticPr fontId="1" type="noConversion"/>
  </si>
  <si>
    <t>r</t>
    <phoneticPr fontId="1" type="noConversion"/>
  </si>
  <si>
    <t>n</t>
    <phoneticPr fontId="1" type="noConversion"/>
  </si>
  <si>
    <t>y</t>
    <phoneticPr fontId="1" type="noConversion"/>
  </si>
  <si>
    <t>w</t>
    <phoneticPr fontId="1" type="noConversion"/>
  </si>
  <si>
    <t>P</t>
    <phoneticPr fontId="1" type="noConversion"/>
  </si>
  <si>
    <t>Y</t>
    <phoneticPr fontId="1" type="noConversion"/>
  </si>
  <si>
    <t>z</t>
    <phoneticPr fontId="1" type="noConversion"/>
  </si>
  <si>
    <t>Empirical data</t>
    <phoneticPr fontId="1" type="noConversion"/>
  </si>
  <si>
    <t>h</t>
    <phoneticPr fontId="1" type="noConversion"/>
  </si>
  <si>
    <t xml:space="preserve">95%CL </t>
    <phoneticPr fontId="1" type="noConversion"/>
  </si>
  <si>
    <t>d.f.</t>
    <phoneticPr fontId="1" type="noConversion"/>
  </si>
  <si>
    <t>Mean</t>
    <phoneticPr fontId="1" type="noConversion"/>
  </si>
  <si>
    <t>Sum</t>
    <phoneticPr fontId="1" type="noConversion"/>
  </si>
  <si>
    <t>Provisional regression line:</t>
    <phoneticPr fontId="1" type="noConversion"/>
  </si>
  <si>
    <t>C</t>
    <phoneticPr fontId="1" type="noConversion"/>
  </si>
  <si>
    <t>Residual</t>
    <phoneticPr fontId="1" type="noConversion"/>
  </si>
  <si>
    <t>vs</t>
    <phoneticPr fontId="1" type="noConversion"/>
  </si>
  <si>
    <t>Samlpe 1:</t>
    <phoneticPr fontId="1" type="noConversion"/>
  </si>
  <si>
    <t>Samlpe 2:</t>
    <phoneticPr fontId="1" type="noConversion"/>
  </si>
  <si>
    <t>Samlpe 4:</t>
    <phoneticPr fontId="1" type="noConversion"/>
  </si>
  <si>
    <t>Std. Res</t>
    <phoneticPr fontId="1" type="noConversion"/>
  </si>
  <si>
    <t>dose</t>
    <phoneticPr fontId="1" type="noConversion"/>
  </si>
  <si>
    <t>nw</t>
    <phoneticPr fontId="1" type="noConversion"/>
  </si>
  <si>
    <t>nwx</t>
    <phoneticPr fontId="1" type="noConversion"/>
  </si>
  <si>
    <r>
      <t>p</t>
    </r>
    <r>
      <rPr>
        <b/>
        <sz val="11"/>
        <color theme="0"/>
        <rFont val="Times New Roman"/>
        <family val="1"/>
      </rPr>
      <t>*</t>
    </r>
    <phoneticPr fontId="1" type="noConversion"/>
  </si>
  <si>
    <r>
      <t>p</t>
    </r>
    <r>
      <rPr>
        <b/>
        <vertAlign val="subscript"/>
        <sz val="11"/>
        <color theme="0"/>
        <rFont val="Times New Roman"/>
        <family val="1"/>
      </rPr>
      <t>0</t>
    </r>
    <phoneticPr fontId="1" type="noConversion"/>
  </si>
  <si>
    <r>
      <t>y</t>
    </r>
    <r>
      <rPr>
        <b/>
        <vertAlign val="subscript"/>
        <sz val="11"/>
        <color theme="0"/>
        <rFont val="Times New Roman"/>
        <family val="1"/>
      </rPr>
      <t>0</t>
    </r>
    <phoneticPr fontId="1" type="noConversion"/>
  </si>
  <si>
    <r>
      <t>nw</t>
    </r>
    <r>
      <rPr>
        <sz val="9"/>
        <color theme="0"/>
        <rFont val="Times New Roman"/>
        <family val="1"/>
      </rPr>
      <t>(</t>
    </r>
    <r>
      <rPr>
        <i/>
        <sz val="9"/>
        <color theme="0"/>
        <rFont val="Times New Roman"/>
        <family val="1"/>
      </rPr>
      <t>x</t>
    </r>
    <r>
      <rPr>
        <sz val="9"/>
        <color theme="0"/>
        <rFont val="Times New Roman"/>
        <family val="1"/>
      </rPr>
      <t>-</t>
    </r>
    <r>
      <rPr>
        <sz val="9"/>
        <color theme="0"/>
        <rFont val="Symbol"/>
        <family val="1"/>
        <charset val="2"/>
      </rPr>
      <t>`</t>
    </r>
    <r>
      <rPr>
        <i/>
        <sz val="9"/>
        <color theme="0"/>
        <rFont val="Times New Roman"/>
        <family val="1"/>
      </rPr>
      <t>x</t>
    </r>
    <r>
      <rPr>
        <sz val="9"/>
        <color theme="0"/>
        <rFont val="Times New Roman"/>
        <family val="1"/>
      </rPr>
      <t>)</t>
    </r>
    <r>
      <rPr>
        <vertAlign val="superscript"/>
        <sz val="9"/>
        <color theme="0"/>
        <rFont val="Times New Roman"/>
        <family val="1"/>
      </rPr>
      <t>2</t>
    </r>
    <phoneticPr fontId="1" type="noConversion"/>
  </si>
  <si>
    <r>
      <t>nw</t>
    </r>
    <r>
      <rPr>
        <sz val="9"/>
        <color theme="0"/>
        <rFont val="Times New Roman"/>
        <family val="1"/>
      </rPr>
      <t>(</t>
    </r>
    <r>
      <rPr>
        <i/>
        <sz val="9"/>
        <color theme="0"/>
        <rFont val="Times New Roman"/>
        <family val="1"/>
      </rPr>
      <t>y-ȳ</t>
    </r>
    <r>
      <rPr>
        <sz val="9"/>
        <color theme="0"/>
        <rFont val="Times New Roman"/>
        <family val="1"/>
      </rPr>
      <t>)</t>
    </r>
    <r>
      <rPr>
        <vertAlign val="superscript"/>
        <sz val="9"/>
        <color theme="0"/>
        <rFont val="Times New Roman"/>
        <family val="1"/>
      </rPr>
      <t>2</t>
    </r>
    <phoneticPr fontId="1" type="noConversion"/>
  </si>
  <si>
    <r>
      <t>nw</t>
    </r>
    <r>
      <rPr>
        <sz val="9"/>
        <color theme="0"/>
        <rFont val="Times New Roman"/>
        <family val="1"/>
      </rPr>
      <t>(</t>
    </r>
    <r>
      <rPr>
        <i/>
        <sz val="9"/>
        <color theme="0"/>
        <rFont val="Times New Roman"/>
        <family val="1"/>
      </rPr>
      <t>x-</t>
    </r>
    <r>
      <rPr>
        <sz val="9"/>
        <color theme="0"/>
        <rFont val="Symbol"/>
        <family val="1"/>
        <charset val="2"/>
      </rPr>
      <t>`</t>
    </r>
    <r>
      <rPr>
        <i/>
        <sz val="9"/>
        <color theme="0"/>
        <rFont val="Times New Roman"/>
        <family val="1"/>
      </rPr>
      <t>x</t>
    </r>
    <r>
      <rPr>
        <sz val="9"/>
        <color theme="0"/>
        <rFont val="Times New Roman"/>
        <family val="1"/>
      </rPr>
      <t>)(</t>
    </r>
    <r>
      <rPr>
        <i/>
        <sz val="9"/>
        <color theme="0"/>
        <rFont val="Times New Roman"/>
        <family val="1"/>
      </rPr>
      <t>y</t>
    </r>
    <r>
      <rPr>
        <sz val="9"/>
        <color theme="0"/>
        <rFont val="Times New Roman"/>
        <family val="1"/>
      </rPr>
      <t>-</t>
    </r>
    <r>
      <rPr>
        <i/>
        <sz val="9"/>
        <color theme="0"/>
        <rFont val="Times New Roman"/>
        <family val="1"/>
      </rPr>
      <t>ȳ</t>
    </r>
    <r>
      <rPr>
        <sz val="9"/>
        <color theme="0"/>
        <rFont val="Times New Roman"/>
        <family val="1"/>
      </rPr>
      <t>)</t>
    </r>
    <phoneticPr fontId="1" type="noConversion"/>
  </si>
  <si>
    <r>
      <t xml:space="preserve">z </t>
    </r>
    <r>
      <rPr>
        <sz val="10"/>
        <color theme="0"/>
        <rFont val="Times New Roman"/>
        <family val="1"/>
      </rPr>
      <t>for</t>
    </r>
    <r>
      <rPr>
        <i/>
        <sz val="10"/>
        <color theme="0"/>
        <rFont val="Times New Roman"/>
        <family val="1"/>
      </rPr>
      <t xml:space="preserve"> β</t>
    </r>
    <phoneticPr fontId="1" type="noConversion"/>
  </si>
  <si>
    <r>
      <t xml:space="preserve">z </t>
    </r>
    <r>
      <rPr>
        <sz val="10"/>
        <color theme="0"/>
        <rFont val="Times New Roman"/>
        <family val="1"/>
      </rPr>
      <t>for</t>
    </r>
    <r>
      <rPr>
        <i/>
        <sz val="10"/>
        <color theme="0"/>
        <rFont val="Times New Roman"/>
        <family val="1"/>
      </rPr>
      <t xml:space="preserve"> </t>
    </r>
    <r>
      <rPr>
        <i/>
        <sz val="10"/>
        <color theme="0"/>
        <rFont val="Arial"/>
        <family val="2"/>
      </rPr>
      <t>α</t>
    </r>
    <phoneticPr fontId="1" type="noConversion"/>
  </si>
  <si>
    <r>
      <rPr>
        <i/>
        <sz val="9"/>
        <color theme="0"/>
        <rFont val="Times New Roman"/>
        <family val="1"/>
      </rPr>
      <t xml:space="preserve">p </t>
    </r>
    <r>
      <rPr>
        <sz val="9"/>
        <color theme="0"/>
        <rFont val="Times New Roman"/>
        <family val="1"/>
      </rPr>
      <t xml:space="preserve">for </t>
    </r>
    <r>
      <rPr>
        <i/>
        <sz val="9"/>
        <color theme="0"/>
        <rFont val="Times New Roman"/>
        <family val="1"/>
      </rPr>
      <t>χ</t>
    </r>
    <r>
      <rPr>
        <vertAlign val="superscript"/>
        <sz val="9"/>
        <color theme="0"/>
        <rFont val="Times New Roman"/>
        <family val="1"/>
      </rPr>
      <t>2</t>
    </r>
    <phoneticPr fontId="1" type="noConversion"/>
  </si>
  <si>
    <r>
      <rPr>
        <i/>
        <sz val="10"/>
        <color theme="0"/>
        <rFont val="Times New Roman"/>
        <family val="1"/>
      </rPr>
      <t>σ</t>
    </r>
    <r>
      <rPr>
        <sz val="10"/>
        <color theme="0"/>
        <rFont val="Times New Roman"/>
        <family val="1"/>
      </rPr>
      <t>(</t>
    </r>
    <r>
      <rPr>
        <i/>
        <sz val="10"/>
        <color theme="0"/>
        <rFont val="Times New Roman"/>
        <family val="1"/>
      </rPr>
      <t>β</t>
    </r>
    <r>
      <rPr>
        <sz val="10"/>
        <color theme="0"/>
        <rFont val="Times New Roman"/>
        <family val="1"/>
      </rPr>
      <t>)</t>
    </r>
    <phoneticPr fontId="1" type="noConversion"/>
  </si>
  <si>
    <r>
      <rPr>
        <i/>
        <sz val="10"/>
        <color theme="0"/>
        <rFont val="Times New Roman"/>
        <family val="1"/>
      </rPr>
      <t>σ</t>
    </r>
    <r>
      <rPr>
        <sz val="10"/>
        <color theme="0"/>
        <rFont val="Times New Roman"/>
        <family val="1"/>
      </rPr>
      <t>(</t>
    </r>
    <r>
      <rPr>
        <i/>
        <sz val="10"/>
        <color theme="0"/>
        <rFont val="Arial"/>
        <family val="2"/>
      </rPr>
      <t>α</t>
    </r>
    <r>
      <rPr>
        <sz val="10"/>
        <color theme="0"/>
        <rFont val="Times New Roman"/>
        <family val="1"/>
      </rPr>
      <t>)</t>
    </r>
    <phoneticPr fontId="1" type="noConversion"/>
  </si>
  <si>
    <r>
      <t xml:space="preserve">of </t>
    </r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1</t>
    </r>
    <phoneticPr fontId="1" type="noConversion"/>
  </si>
  <si>
    <r>
      <t>of LD</t>
    </r>
    <r>
      <rPr>
        <vertAlign val="subscript"/>
        <sz val="9"/>
        <color theme="0"/>
        <rFont val="Arial"/>
        <family val="2"/>
      </rPr>
      <t>π1</t>
    </r>
    <phoneticPr fontId="1" type="noConversion"/>
  </si>
  <si>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1</t>
    </r>
    <phoneticPr fontId="1" type="noConversion"/>
  </si>
  <si>
    <r>
      <t>σ(</t>
    </r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>)</t>
    </r>
    <phoneticPr fontId="1" type="noConversion"/>
  </si>
  <si>
    <r>
      <t>LD</t>
    </r>
    <r>
      <rPr>
        <vertAlign val="subscript"/>
        <sz val="9"/>
        <color theme="0"/>
        <rFont val="Arial"/>
        <family val="2"/>
      </rPr>
      <t>π1</t>
    </r>
    <phoneticPr fontId="1" type="noConversion"/>
  </si>
  <si>
    <t>F</t>
    <phoneticPr fontId="1" type="noConversion"/>
  </si>
  <si>
    <r>
      <rPr>
        <i/>
        <sz val="9"/>
        <color theme="0"/>
        <rFont val="Arial"/>
        <family val="2"/>
      </rPr>
      <t>β</t>
    </r>
    <r>
      <rPr>
        <vertAlign val="subscript"/>
        <sz val="9"/>
        <color theme="0"/>
        <rFont val="Arial"/>
        <family val="2"/>
      </rPr>
      <t>0</t>
    </r>
    <phoneticPr fontId="1" type="noConversion"/>
  </si>
  <si>
    <r>
      <rPr>
        <i/>
        <sz val="9"/>
        <color theme="0"/>
        <rFont val="Arial"/>
        <family val="2"/>
      </rPr>
      <t>α</t>
    </r>
    <r>
      <rPr>
        <vertAlign val="subscript"/>
        <sz val="9"/>
        <color theme="0"/>
        <rFont val="Arial"/>
        <family val="2"/>
      </rPr>
      <t>0</t>
    </r>
    <phoneticPr fontId="1" type="noConversion"/>
  </si>
  <si>
    <r>
      <rPr>
        <i/>
        <sz val="9"/>
        <color theme="0"/>
        <rFont val="Arial"/>
        <family val="2"/>
      </rPr>
      <t>R</t>
    </r>
    <r>
      <rPr>
        <vertAlign val="superscript"/>
        <sz val="9"/>
        <color theme="0"/>
        <rFont val="Arial"/>
        <family val="2"/>
      </rPr>
      <t>2</t>
    </r>
    <phoneticPr fontId="1" type="noConversion"/>
  </si>
  <si>
    <r>
      <t>d.f.</t>
    </r>
    <r>
      <rPr>
        <i/>
        <vertAlign val="subscript"/>
        <sz val="10"/>
        <color theme="0"/>
        <rFont val="Times New Roman"/>
        <family val="1"/>
      </rPr>
      <t>Res</t>
    </r>
    <phoneticPr fontId="1" type="noConversion"/>
  </si>
  <si>
    <r>
      <t>p</t>
    </r>
    <r>
      <rPr>
        <sz val="9"/>
        <color theme="0"/>
        <rFont val="Arial"/>
        <family val="2"/>
      </rPr>
      <t xml:space="preserve"> </t>
    </r>
    <r>
      <rPr>
        <i/>
        <sz val="9"/>
        <color theme="0"/>
        <rFont val="Arial"/>
        <family val="2"/>
      </rPr>
      <t>for F</t>
    </r>
    <phoneticPr fontId="1" type="noConversion"/>
  </si>
  <si>
    <r>
      <t xml:space="preserve">of </t>
    </r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2</t>
    </r>
    <phoneticPr fontId="1" type="noConversion"/>
  </si>
  <si>
    <r>
      <t>of LD</t>
    </r>
    <r>
      <rPr>
        <vertAlign val="subscript"/>
        <sz val="9"/>
        <color theme="0"/>
        <rFont val="Arial"/>
        <family val="2"/>
      </rPr>
      <t>π2</t>
    </r>
    <phoneticPr fontId="1" type="noConversion"/>
  </si>
  <si>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2</t>
    </r>
    <phoneticPr fontId="1" type="noConversion"/>
  </si>
  <si>
    <r>
      <t>σ(</t>
    </r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>)</t>
    </r>
    <phoneticPr fontId="1" type="noConversion"/>
  </si>
  <si>
    <r>
      <t>LD</t>
    </r>
    <r>
      <rPr>
        <vertAlign val="subscript"/>
        <sz val="9"/>
        <color theme="0"/>
        <rFont val="Arial"/>
        <family val="2"/>
      </rPr>
      <t>π2</t>
    </r>
    <phoneticPr fontId="1" type="noConversion"/>
  </si>
  <si>
    <r>
      <t xml:space="preserve">of </t>
    </r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4</t>
    </r>
    <phoneticPr fontId="1" type="noConversion"/>
  </si>
  <si>
    <r>
      <t>of LD</t>
    </r>
    <r>
      <rPr>
        <vertAlign val="subscript"/>
        <sz val="9"/>
        <color theme="0"/>
        <rFont val="Arial"/>
        <family val="2"/>
      </rPr>
      <t>π4</t>
    </r>
    <phoneticPr fontId="1" type="noConversion"/>
  </si>
  <si>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4</t>
    </r>
    <phoneticPr fontId="1" type="noConversion"/>
  </si>
  <si>
    <r>
      <t>σ(</t>
    </r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>)</t>
    </r>
    <phoneticPr fontId="1" type="noConversion"/>
  </si>
  <si>
    <r>
      <rPr>
        <i/>
        <sz val="8"/>
        <color theme="0"/>
        <rFont val="Arial"/>
        <family val="2"/>
      </rPr>
      <t xml:space="preserve">z </t>
    </r>
    <r>
      <rPr>
        <sz val="8"/>
        <color theme="0"/>
        <rFont val="Arial"/>
        <family val="2"/>
      </rPr>
      <t xml:space="preserve">of </t>
    </r>
    <r>
      <rPr>
        <i/>
        <sz val="8"/>
        <color theme="0"/>
        <rFont val="Arial"/>
        <family val="2"/>
      </rPr>
      <t>b</t>
    </r>
    <r>
      <rPr>
        <vertAlign val="subscript"/>
        <sz val="8"/>
        <color theme="0"/>
        <rFont val="Arial"/>
        <family val="2"/>
      </rPr>
      <t>12</t>
    </r>
  </si>
  <si>
    <r>
      <t>of ratio</t>
    </r>
    <r>
      <rPr>
        <vertAlign val="subscript"/>
        <sz val="9"/>
        <color theme="0"/>
        <rFont val="Arial"/>
        <family val="2"/>
      </rPr>
      <t>12</t>
    </r>
    <phoneticPr fontId="1" type="noConversion"/>
  </si>
  <si>
    <r>
      <t>θ</t>
    </r>
    <r>
      <rPr>
        <vertAlign val="subscript"/>
        <sz val="9"/>
        <color theme="0"/>
        <rFont val="Arial"/>
        <family val="2"/>
      </rPr>
      <t>12</t>
    </r>
    <phoneticPr fontId="1" type="noConversion"/>
  </si>
  <si>
    <r>
      <t>σ(θ</t>
    </r>
    <r>
      <rPr>
        <vertAlign val="subscript"/>
        <sz val="9"/>
        <color theme="0"/>
        <rFont val="Arial"/>
        <family val="2"/>
      </rPr>
      <t>12</t>
    </r>
    <r>
      <rPr>
        <sz val="9"/>
        <color theme="0"/>
        <rFont val="Arial"/>
        <family val="2"/>
      </rPr>
      <t>)</t>
    </r>
    <phoneticPr fontId="1" type="noConversion"/>
  </si>
  <si>
    <r>
      <t>Ratio</t>
    </r>
    <r>
      <rPr>
        <vertAlign val="subscript"/>
        <sz val="9"/>
        <color theme="0"/>
        <rFont val="Arial"/>
        <family val="2"/>
      </rPr>
      <t>12</t>
    </r>
    <phoneticPr fontId="1" type="noConversion"/>
  </si>
  <si>
    <r>
      <t>of ratio</t>
    </r>
    <r>
      <rPr>
        <vertAlign val="subscript"/>
        <sz val="9"/>
        <color theme="0"/>
        <rFont val="Arial"/>
        <family val="2"/>
      </rPr>
      <t>14</t>
    </r>
    <phoneticPr fontId="1" type="noConversion"/>
  </si>
  <si>
    <r>
      <t>θ</t>
    </r>
    <r>
      <rPr>
        <vertAlign val="subscript"/>
        <sz val="9"/>
        <color theme="0"/>
        <rFont val="Arial"/>
        <family val="2"/>
      </rPr>
      <t>14</t>
    </r>
    <phoneticPr fontId="1" type="noConversion"/>
  </si>
  <si>
    <r>
      <t>σ(θ</t>
    </r>
    <r>
      <rPr>
        <vertAlign val="subscript"/>
        <sz val="9"/>
        <color theme="0"/>
        <rFont val="Arial"/>
        <family val="2"/>
      </rPr>
      <t>14</t>
    </r>
    <r>
      <rPr>
        <sz val="9"/>
        <color theme="0"/>
        <rFont val="Arial"/>
        <family val="2"/>
      </rPr>
      <t>)</t>
    </r>
    <phoneticPr fontId="1" type="noConversion"/>
  </si>
  <si>
    <r>
      <t>Ratio</t>
    </r>
    <r>
      <rPr>
        <vertAlign val="subscript"/>
        <sz val="9"/>
        <color theme="0"/>
        <rFont val="Arial"/>
        <family val="2"/>
      </rPr>
      <t>14</t>
    </r>
    <phoneticPr fontId="1" type="noConversion"/>
  </si>
  <si>
    <t>1st iteration:</t>
    <phoneticPr fontId="1" type="noConversion"/>
  </si>
  <si>
    <t>Working probit regression line:</t>
    <phoneticPr fontId="1" type="noConversion"/>
  </si>
  <si>
    <t>2nd iteration:</t>
    <phoneticPr fontId="1" type="noConversion"/>
  </si>
  <si>
    <t>3rd iteration:</t>
    <phoneticPr fontId="1" type="noConversion"/>
  </si>
  <si>
    <t>5th iteration:</t>
    <phoneticPr fontId="1" type="noConversion"/>
  </si>
  <si>
    <t>6th iteration:</t>
    <phoneticPr fontId="1" type="noConversion"/>
  </si>
  <si>
    <t>7th iteration:</t>
    <phoneticPr fontId="1" type="noConversion"/>
  </si>
  <si>
    <t>10th iteration:</t>
    <phoneticPr fontId="1" type="noConversion"/>
  </si>
  <si>
    <t>19th iteration:</t>
    <phoneticPr fontId="1" type="noConversion"/>
  </si>
  <si>
    <t>17th iteration:</t>
    <phoneticPr fontId="1" type="noConversion"/>
  </si>
  <si>
    <t>16th iteration:</t>
    <phoneticPr fontId="1" type="noConversion"/>
  </si>
  <si>
    <t>15th iteration:</t>
    <phoneticPr fontId="1" type="noConversion"/>
  </si>
  <si>
    <t>13th iteration:</t>
    <phoneticPr fontId="1" type="noConversion"/>
  </si>
  <si>
    <t>Parallel of</t>
    <phoneticPr fontId="1" type="noConversion"/>
  </si>
  <si>
    <t>vs</t>
    <phoneticPr fontId="1" type="noConversion"/>
  </si>
  <si>
    <r>
      <t>χ</t>
    </r>
    <r>
      <rPr>
        <vertAlign val="superscript"/>
        <sz val="11"/>
        <color theme="0"/>
        <rFont val="Times New Roman"/>
        <family val="1"/>
      </rPr>
      <t>2</t>
    </r>
    <phoneticPr fontId="1" type="noConversion"/>
  </si>
  <si>
    <r>
      <rPr>
        <i/>
        <sz val="8"/>
        <color theme="0"/>
        <rFont val="Arial"/>
        <family val="2"/>
      </rPr>
      <t xml:space="preserve">z </t>
    </r>
    <r>
      <rPr>
        <sz val="8"/>
        <color theme="0"/>
        <rFont val="Arial"/>
        <family val="2"/>
      </rPr>
      <t xml:space="preserve">of </t>
    </r>
    <r>
      <rPr>
        <i/>
        <sz val="8"/>
        <color theme="0"/>
        <rFont val="Arial"/>
        <family val="2"/>
      </rPr>
      <t>b</t>
    </r>
    <r>
      <rPr>
        <vertAlign val="subscript"/>
        <sz val="8"/>
        <color theme="0"/>
        <rFont val="Arial"/>
        <family val="2"/>
      </rPr>
      <t>14</t>
    </r>
    <phoneticPr fontId="1" type="noConversion"/>
  </si>
  <si>
    <t>4th iteration:</t>
    <phoneticPr fontId="1" type="noConversion"/>
  </si>
  <si>
    <t>8th iteration:</t>
    <phoneticPr fontId="1" type="noConversion"/>
  </si>
  <si>
    <t>9th iteration:</t>
    <phoneticPr fontId="1" type="noConversion"/>
  </si>
  <si>
    <t>11th iteration:</t>
    <phoneticPr fontId="1" type="noConversion"/>
  </si>
  <si>
    <t>12th iteration:</t>
    <phoneticPr fontId="1" type="noConversion"/>
  </si>
  <si>
    <t>14th iteration:</t>
    <phoneticPr fontId="1" type="noConversion"/>
  </si>
  <si>
    <t>18th iteration:</t>
    <phoneticPr fontId="1" type="noConversion"/>
  </si>
  <si>
    <t>20th iteration:</t>
    <phoneticPr fontId="1" type="noConversion"/>
  </si>
  <si>
    <r>
      <rPr>
        <i/>
        <sz val="11"/>
        <color theme="0"/>
        <rFont val="Times New Roman"/>
        <family val="1"/>
      </rPr>
      <t>j=</t>
    </r>
    <r>
      <rPr>
        <sz val="11"/>
        <color theme="0"/>
        <rFont val="Times New Roman"/>
        <family val="1"/>
      </rPr>
      <t>1</t>
    </r>
    <phoneticPr fontId="1" type="noConversion"/>
  </si>
  <si>
    <r>
      <t>j=</t>
    </r>
    <r>
      <rPr>
        <sz val="11"/>
        <color theme="0"/>
        <rFont val="Times New Roman"/>
        <family val="1"/>
      </rPr>
      <t>2</t>
    </r>
    <phoneticPr fontId="1" type="noConversion"/>
  </si>
  <si>
    <r>
      <t>j=</t>
    </r>
    <r>
      <rPr>
        <sz val="11"/>
        <color theme="0"/>
        <rFont val="Times New Roman"/>
        <family val="1"/>
      </rPr>
      <t>4</t>
    </r>
    <phoneticPr fontId="1" type="noConversion"/>
  </si>
  <si>
    <r>
      <rPr>
        <i/>
        <sz val="9"/>
        <color theme="0"/>
        <rFont val="Arial"/>
        <family val="2"/>
      </rPr>
      <t>θ</t>
    </r>
    <r>
      <rPr>
        <vertAlign val="subscript"/>
        <sz val="9"/>
        <color theme="0"/>
        <rFont val="Arial"/>
        <family val="2"/>
      </rPr>
      <t>2</t>
    </r>
    <phoneticPr fontId="1" type="noConversion"/>
  </si>
  <si>
    <r>
      <t>LD</t>
    </r>
    <r>
      <rPr>
        <b/>
        <sz val="9"/>
        <color theme="1"/>
        <rFont val="Times New Roman"/>
        <family val="1"/>
      </rPr>
      <t>π</t>
    </r>
    <r>
      <rPr>
        <b/>
        <sz val="9"/>
        <color theme="1"/>
        <rFont val="Arial"/>
        <family val="2"/>
      </rPr>
      <t>:</t>
    </r>
    <phoneticPr fontId="1" type="noConversion"/>
  </si>
  <si>
    <t>Comparison of two slopes:</t>
    <phoneticPr fontId="1" type="noConversion"/>
  </si>
  <si>
    <t>i</t>
    <phoneticPr fontId="1" type="noConversion"/>
  </si>
  <si>
    <r>
      <t>LD</t>
    </r>
    <r>
      <rPr>
        <b/>
        <sz val="9"/>
        <color theme="1"/>
        <rFont val="Times New Roman"/>
        <family val="1"/>
      </rPr>
      <t>π</t>
    </r>
    <r>
      <rPr>
        <b/>
        <sz val="9"/>
        <color theme="1"/>
        <rFont val="Arial"/>
        <family val="2"/>
      </rPr>
      <t>:</t>
    </r>
    <phoneticPr fontId="1" type="noConversion"/>
  </si>
  <si>
    <t>Comparison of two slopes:</t>
    <phoneticPr fontId="1" type="noConversion"/>
  </si>
  <si>
    <t>This is a reference toxicant or population.</t>
    <phoneticPr fontId="1" type="noConversion"/>
  </si>
  <si>
    <t>Comparison of two slopes:</t>
    <phoneticPr fontId="1" type="noConversion"/>
  </si>
  <si>
    <r>
      <rPr>
        <sz val="9"/>
        <color theme="0"/>
        <rFont val="Arial"/>
        <family val="2"/>
      </rPr>
      <t>y</t>
    </r>
    <r>
      <rPr>
        <vertAlign val="subscript"/>
        <sz val="9"/>
        <color theme="0"/>
        <rFont val="Arial"/>
        <family val="2"/>
      </rPr>
      <t>π</t>
    </r>
    <phoneticPr fontId="1" type="noConversion"/>
  </si>
  <si>
    <r>
      <rPr>
        <i/>
        <sz val="9"/>
        <color theme="0"/>
        <rFont val="Arial"/>
        <family val="2"/>
      </rPr>
      <t>y</t>
    </r>
    <r>
      <rPr>
        <vertAlign val="subscript"/>
        <sz val="9"/>
        <color theme="0"/>
        <rFont val="Arial"/>
        <family val="2"/>
      </rPr>
      <t>π</t>
    </r>
    <phoneticPr fontId="1" type="noConversion"/>
  </si>
  <si>
    <r>
      <t>Comparison of LD</t>
    </r>
    <r>
      <rPr>
        <b/>
        <sz val="10"/>
        <color theme="1"/>
        <rFont val="Times New Roman"/>
        <family val="1"/>
      </rPr>
      <t>π</t>
    </r>
    <r>
      <rPr>
        <b/>
        <sz val="10"/>
        <color theme="1"/>
        <rFont val="Arial"/>
        <family val="2"/>
      </rPr>
      <t>s:</t>
    </r>
    <phoneticPr fontId="1" type="noConversion"/>
  </si>
  <si>
    <t>s</t>
    <phoneticPr fontId="1" type="noConversion"/>
  </si>
  <si>
    <r>
      <rPr>
        <i/>
        <sz val="9"/>
        <color theme="0"/>
        <rFont val="Arial"/>
        <family val="2"/>
      </rPr>
      <t>y</t>
    </r>
    <r>
      <rPr>
        <vertAlign val="subscript"/>
        <sz val="9"/>
        <color theme="0"/>
        <rFont val="Arial"/>
        <family val="2"/>
      </rPr>
      <t>π</t>
    </r>
    <phoneticPr fontId="1" type="noConversion"/>
  </si>
  <si>
    <r>
      <rPr>
        <i/>
        <sz val="9"/>
        <color theme="0"/>
        <rFont val="Arial"/>
        <family val="2"/>
      </rPr>
      <t>y</t>
    </r>
    <r>
      <rPr>
        <vertAlign val="subscript"/>
        <sz val="9"/>
        <color theme="0"/>
        <rFont val="Arial"/>
        <family val="2"/>
      </rPr>
      <t>π</t>
    </r>
    <phoneticPr fontId="1" type="noConversion"/>
  </si>
  <si>
    <t>95%CLs</t>
    <phoneticPr fontId="1" type="noConversion"/>
  </si>
  <si>
    <r>
      <t>Comparison of LD</t>
    </r>
    <r>
      <rPr>
        <b/>
        <sz val="10"/>
        <color theme="1"/>
        <rFont val="Times New Roman"/>
        <family val="1"/>
      </rPr>
      <t>π</t>
    </r>
    <r>
      <rPr>
        <b/>
        <sz val="10"/>
        <color theme="1"/>
        <rFont val="Arial"/>
        <family val="2"/>
      </rPr>
      <t>s:</t>
    </r>
    <phoneticPr fontId="1" type="noConversion"/>
  </si>
  <si>
    <t>Rotenone</t>
    <phoneticPr fontId="1" type="noConversion"/>
  </si>
  <si>
    <t>Fairfax</t>
    <phoneticPr fontId="1" type="noConversion"/>
  </si>
  <si>
    <t>nwx</t>
    <phoneticPr fontId="1" type="noConversion"/>
  </si>
  <si>
    <t>nwy</t>
    <phoneticPr fontId="1" type="noConversion"/>
  </si>
  <si>
    <t>nwx</t>
    <phoneticPr fontId="1" type="noConversion"/>
  </si>
  <si>
    <t>nw</t>
    <phoneticPr fontId="1" type="noConversion"/>
  </si>
  <si>
    <t>nwy</t>
    <phoneticPr fontId="1" type="noConversion"/>
  </si>
  <si>
    <t>Caculation of LDs and their potency ratio by probit-logdose regression (Lei and Sun, 2018,BMC Pharmacology &amp; Toxicology)</t>
    <phoneticPr fontId="1" type="noConversion"/>
  </si>
  <si>
    <t>Bactimos-Anopheles</t>
  </si>
  <si>
    <t>Vectobac-Anopheles</t>
  </si>
  <si>
    <t>Vectobac-Aedes</t>
  </si>
  <si>
    <t>Bactimo-Aedes</t>
  </si>
  <si>
    <t>Sample 1:</t>
  </si>
  <si>
    <t>Sample 2:</t>
  </si>
  <si>
    <t>Calculation of LDs and their potency ratio by probit-logdose regression (Lei and Sun, 2018,BMC Pharmacology &amp; Toxicology)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</si>
</sst>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_ "/>
    <numFmt numFmtId="166" formatCode="0.0000"/>
    <numFmt numFmtId="167" formatCode="###0.000"/>
    <numFmt numFmtId="168" formatCode="0.0"/>
    <numFmt numFmtId="169" formatCode="0.0000_ "/>
    <numFmt numFmtId="170" formatCode="0_ "/>
    <numFmt numFmtId="171" formatCode="0.000000"/>
    <numFmt numFmtId="172" formatCode="0.00_ "/>
    <numFmt numFmtId="173" formatCode="0_);[Red]\(0\)"/>
  </numFmts>
  <fonts count="4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b/>
      <i/>
      <sz val="9"/>
      <color theme="1"/>
      <name val="Arial"/>
      <family val="2"/>
    </font>
    <font>
      <i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vertAlign val="subscript"/>
      <sz val="11"/>
      <color theme="0"/>
      <name val="Times New Roman"/>
      <family val="1"/>
    </font>
    <font>
      <sz val="9"/>
      <color theme="0"/>
      <name val="Arial"/>
      <family val="2"/>
    </font>
    <font>
      <i/>
      <sz val="9"/>
      <color theme="0"/>
      <name val="Times New Roman"/>
      <family val="1"/>
    </font>
    <font>
      <sz val="9"/>
      <color theme="0"/>
      <name val="Times New Roman"/>
      <family val="1"/>
    </font>
    <font>
      <sz val="9"/>
      <color theme="0"/>
      <name val="Symbol"/>
      <family val="1"/>
      <charset val="2"/>
    </font>
    <font>
      <vertAlign val="superscript"/>
      <sz val="9"/>
      <color theme="0"/>
      <name val="Times New Roman"/>
      <family val="1"/>
    </font>
    <font>
      <vertAlign val="superscript"/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10"/>
      <color theme="0"/>
      <name val="Times New Roman"/>
      <family val="1"/>
    </font>
    <font>
      <i/>
      <sz val="10"/>
      <color theme="0"/>
      <name val="Arial"/>
      <family val="2"/>
    </font>
    <font>
      <i/>
      <sz val="9"/>
      <color theme="0"/>
      <name val="Arial"/>
      <family val="2"/>
    </font>
    <font>
      <vertAlign val="subscript"/>
      <sz val="9"/>
      <color theme="0"/>
      <name val="Arial"/>
      <family val="2"/>
    </font>
    <font>
      <b/>
      <sz val="9"/>
      <name val="Arial"/>
      <family val="2"/>
    </font>
    <font>
      <i/>
      <vertAlign val="subscript"/>
      <sz val="10"/>
      <color theme="0"/>
      <name val="Times New Roman"/>
      <family val="1"/>
    </font>
    <font>
      <vertAlign val="superscript"/>
      <sz val="9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vertAlign val="subscript"/>
      <sz val="8"/>
      <color theme="0"/>
      <name val="Arial"/>
      <family val="2"/>
    </font>
    <font>
      <b/>
      <i/>
      <sz val="10"/>
      <color theme="0"/>
      <name val="Arial"/>
      <family val="2"/>
    </font>
    <font>
      <sz val="11"/>
      <color theme="0"/>
      <name val="Times New Roman"/>
      <family val="1"/>
    </font>
    <font>
      <b/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/>
    <xf numFmtId="0" fontId="14" fillId="0" borderId="0"/>
  </cellStyleXfs>
  <cellXfs count="477">
    <xf numFmtId="0" fontId="0" fillId="0" borderId="0" xfId="0">
      <alignment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0" fillId="0" borderId="0" xfId="0" applyFo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 applyProtection="1">
      <alignment horizontal="center"/>
      <protection hidden="1"/>
    </xf>
    <xf numFmtId="164" fontId="9" fillId="0" borderId="0" xfId="0" applyNumberFormat="1" applyFont="1" applyFill="1" applyBorder="1" applyAlignment="1">
      <alignment horizontal="center" vertical="center"/>
    </xf>
    <xf numFmtId="168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left" vertical="center"/>
    </xf>
    <xf numFmtId="0" fontId="9" fillId="0" borderId="0" xfId="0" applyFont="1" applyFill="1">
      <alignment vertical="center"/>
    </xf>
    <xf numFmtId="164" fontId="12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>
      <alignment vertical="center"/>
    </xf>
    <xf numFmtId="170" fontId="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71" fontId="9" fillId="0" borderId="0" xfId="0" applyNumberFormat="1" applyFont="1" applyFill="1" applyAlignment="1">
      <alignment horizontal="center" vertical="center"/>
    </xf>
    <xf numFmtId="169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Alignment="1">
      <alignment horizontal="center" vertical="center" wrapText="1"/>
    </xf>
    <xf numFmtId="167" fontId="9" fillId="0" borderId="0" xfId="3" applyNumberFormat="1" applyFont="1" applyFill="1" applyBorder="1" applyAlignment="1">
      <alignment horizontal="center" vertical="top"/>
    </xf>
    <xf numFmtId="165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>
      <alignment vertical="center"/>
    </xf>
    <xf numFmtId="171" fontId="9" fillId="0" borderId="0" xfId="0" applyNumberFormat="1" applyFont="1" applyFill="1">
      <alignment vertical="center"/>
    </xf>
    <xf numFmtId="167" fontId="9" fillId="0" borderId="0" xfId="2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7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>
      <alignment vertical="center"/>
    </xf>
    <xf numFmtId="0" fontId="17" fillId="0" borderId="0" xfId="0" applyFont="1" applyFill="1" applyAlignment="1">
      <alignment horizontal="center" vertical="center" wrapText="1"/>
    </xf>
    <xf numFmtId="172" fontId="9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>
      <alignment vertical="center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164" fontId="11" fillId="0" borderId="0" xfId="0" applyNumberFormat="1" applyFont="1">
      <alignment vertical="center"/>
    </xf>
    <xf numFmtId="2" fontId="11" fillId="0" borderId="0" xfId="0" applyNumberFormat="1" applyFont="1">
      <alignment vertical="center"/>
    </xf>
    <xf numFmtId="170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26" fillId="3" borderId="0" xfId="0" applyFont="1" applyFill="1">
      <alignment vertical="center"/>
    </xf>
    <xf numFmtId="164" fontId="26" fillId="3" borderId="0" xfId="0" applyNumberFormat="1" applyFont="1" applyFill="1" applyAlignment="1">
      <alignment horizontal="left" vertical="center"/>
    </xf>
    <xf numFmtId="0" fontId="26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7" fontId="9" fillId="2" borderId="0" xfId="2" applyNumberFormat="1" applyFont="1" applyFill="1" applyBorder="1" applyAlignment="1">
      <alignment horizontal="center" vertical="top"/>
    </xf>
    <xf numFmtId="0" fontId="23" fillId="3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165" fontId="35" fillId="3" borderId="0" xfId="0" applyNumberFormat="1" applyFont="1" applyFill="1" applyAlignment="1">
      <alignment horizontal="center" vertical="center" wrapText="1"/>
    </xf>
    <xf numFmtId="165" fontId="28" fillId="3" borderId="0" xfId="0" applyNumberFormat="1" applyFont="1" applyFill="1" applyAlignment="1">
      <alignment horizontal="center" vertical="center" wrapText="1"/>
    </xf>
    <xf numFmtId="164" fontId="32" fillId="3" borderId="0" xfId="0" applyNumberFormat="1" applyFont="1" applyFill="1" applyAlignment="1">
      <alignment horizontal="center" vertical="center"/>
    </xf>
    <xf numFmtId="165" fontId="32" fillId="3" borderId="0" xfId="0" applyNumberFormat="1" applyFont="1" applyFill="1" applyAlignment="1">
      <alignment horizontal="center" vertical="center"/>
    </xf>
    <xf numFmtId="165" fontId="35" fillId="3" borderId="0" xfId="0" applyNumberFormat="1" applyFont="1" applyFill="1" applyAlignment="1">
      <alignment horizontal="right" vertical="center" wrapText="1"/>
    </xf>
    <xf numFmtId="0" fontId="33" fillId="3" borderId="0" xfId="0" applyFont="1" applyFill="1" applyAlignment="1">
      <alignment horizontal="center" vertical="center"/>
    </xf>
    <xf numFmtId="0" fontId="26" fillId="3" borderId="0" xfId="0" applyFont="1" applyFill="1" applyBorder="1">
      <alignment vertical="center"/>
    </xf>
    <xf numFmtId="166" fontId="26" fillId="3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 applyProtection="1">
      <alignment horizontal="center"/>
      <protection hidden="1"/>
    </xf>
    <xf numFmtId="164" fontId="9" fillId="2" borderId="0" xfId="0" applyNumberFormat="1" applyFont="1" applyFill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64" fontId="9" fillId="5" borderId="0" xfId="0" applyNumberFormat="1" applyFont="1" applyFill="1" applyAlignment="1" applyProtection="1">
      <alignment horizontal="center"/>
      <protection hidden="1"/>
    </xf>
    <xf numFmtId="164" fontId="9" fillId="5" borderId="0" xfId="0" applyNumberFormat="1" applyFont="1" applyFill="1" applyAlignment="1">
      <alignment horizontal="center" vertical="center"/>
    </xf>
    <xf numFmtId="167" fontId="9" fillId="5" borderId="0" xfId="2" applyNumberFormat="1" applyFont="1" applyFill="1" applyBorder="1" applyAlignment="1">
      <alignment horizontal="center" vertical="top"/>
    </xf>
    <xf numFmtId="165" fontId="9" fillId="5" borderId="0" xfId="0" applyNumberFormat="1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left" vertical="center"/>
    </xf>
    <xf numFmtId="0" fontId="3" fillId="2" borderId="0" xfId="0" applyFont="1" applyFill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165" fontId="35" fillId="4" borderId="0" xfId="0" applyNumberFormat="1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165" fontId="28" fillId="4" borderId="0" xfId="0" applyNumberFormat="1" applyFont="1" applyFill="1" applyAlignment="1">
      <alignment horizontal="center" vertical="center" wrapText="1"/>
    </xf>
    <xf numFmtId="164" fontId="32" fillId="4" borderId="0" xfId="0" applyNumberFormat="1" applyFont="1" applyFill="1" applyAlignment="1">
      <alignment horizontal="center" vertical="center"/>
    </xf>
    <xf numFmtId="165" fontId="32" fillId="4" borderId="0" xfId="0" applyNumberFormat="1" applyFont="1" applyFill="1" applyAlignment="1">
      <alignment horizontal="center" vertical="center"/>
    </xf>
    <xf numFmtId="0" fontId="40" fillId="4" borderId="0" xfId="0" applyFont="1" applyFill="1" applyBorder="1" applyAlignment="1">
      <alignment horizontal="left" vertical="center"/>
    </xf>
    <xf numFmtId="0" fontId="41" fillId="4" borderId="0" xfId="0" applyFont="1" applyFill="1" applyAlignment="1">
      <alignment horizontal="left" vertical="center"/>
    </xf>
    <xf numFmtId="0" fontId="43" fillId="4" borderId="0" xfId="0" applyFont="1" applyFill="1" applyAlignment="1">
      <alignment horizontal="center"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>
      <alignment vertical="center"/>
    </xf>
    <xf numFmtId="164" fontId="26" fillId="4" borderId="0" xfId="0" applyNumberFormat="1" applyFont="1" applyFill="1" applyAlignment="1">
      <alignment horizontal="left" vertical="center"/>
    </xf>
    <xf numFmtId="0" fontId="26" fillId="4" borderId="0" xfId="0" applyFont="1" applyFill="1" applyAlignment="1">
      <alignment horizontal="right" vertical="center"/>
    </xf>
    <xf numFmtId="164" fontId="26" fillId="4" borderId="0" xfId="0" applyNumberFormat="1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center" vertical="center"/>
    </xf>
    <xf numFmtId="166" fontId="26" fillId="4" borderId="0" xfId="0" applyNumberFormat="1" applyFont="1" applyFill="1" applyBorder="1" applyAlignment="1">
      <alignment horizontal="center" vertical="center"/>
    </xf>
    <xf numFmtId="173" fontId="8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" fontId="9" fillId="2" borderId="0" xfId="0" applyNumberFormat="1" applyFont="1" applyFill="1" applyBorder="1" applyAlignment="1" applyProtection="1">
      <alignment horizontal="center" vertical="center"/>
      <protection hidden="1"/>
    </xf>
    <xf numFmtId="0" fontId="26" fillId="4" borderId="9" xfId="0" applyFont="1" applyFill="1" applyBorder="1">
      <alignment vertical="center"/>
    </xf>
    <xf numFmtId="0" fontId="26" fillId="4" borderId="10" xfId="0" applyFont="1" applyFill="1" applyBorder="1">
      <alignment vertical="center"/>
    </xf>
    <xf numFmtId="0" fontId="26" fillId="4" borderId="10" xfId="0" applyFont="1" applyFill="1" applyBorder="1" applyAlignment="1">
      <alignment horizontal="right" vertical="center"/>
    </xf>
    <xf numFmtId="164" fontId="26" fillId="4" borderId="11" xfId="0" applyNumberFormat="1" applyFont="1" applyFill="1" applyBorder="1" applyAlignment="1">
      <alignment horizontal="left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65" fontId="9" fillId="0" borderId="13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65" fontId="9" fillId="2" borderId="13" xfId="0" applyNumberFormat="1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 applyProtection="1">
      <alignment horizontal="center" vertical="center"/>
      <protection hidden="1"/>
    </xf>
    <xf numFmtId="165" fontId="9" fillId="2" borderId="15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0" fontId="26" fillId="3" borderId="9" xfId="0" applyFont="1" applyFill="1" applyBorder="1">
      <alignment vertical="center"/>
    </xf>
    <xf numFmtId="0" fontId="26" fillId="3" borderId="10" xfId="0" applyFont="1" applyFill="1" applyBorder="1">
      <alignment vertical="center"/>
    </xf>
    <xf numFmtId="0" fontId="26" fillId="3" borderId="10" xfId="0" applyFont="1" applyFill="1" applyBorder="1" applyAlignment="1">
      <alignment horizontal="right" vertical="center"/>
    </xf>
    <xf numFmtId="164" fontId="26" fillId="3" borderId="11" xfId="0" applyNumberFormat="1" applyFont="1" applyFill="1" applyBorder="1" applyAlignment="1">
      <alignment horizontal="left" vertical="center"/>
    </xf>
    <xf numFmtId="0" fontId="26" fillId="3" borderId="12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165" fontId="26" fillId="4" borderId="9" xfId="0" applyNumberFormat="1" applyFont="1" applyFill="1" applyBorder="1" applyAlignment="1">
      <alignment horizontal="center" vertical="center"/>
    </xf>
    <xf numFmtId="164" fontId="26" fillId="4" borderId="12" xfId="0" applyNumberFormat="1" applyFont="1" applyFill="1" applyBorder="1" applyAlignment="1">
      <alignment horizontal="center" vertical="center"/>
    </xf>
    <xf numFmtId="167" fontId="9" fillId="0" borderId="12" xfId="2" applyNumberFormat="1" applyFont="1" applyFill="1" applyBorder="1" applyAlignment="1">
      <alignment horizontal="center" vertical="top"/>
    </xf>
    <xf numFmtId="164" fontId="9" fillId="0" borderId="13" xfId="0" applyNumberFormat="1" applyFont="1" applyFill="1" applyBorder="1" applyAlignment="1">
      <alignment horizontal="center" vertical="center"/>
    </xf>
    <xf numFmtId="167" fontId="9" fillId="2" borderId="12" xfId="2" applyNumberFormat="1" applyFont="1" applyFill="1" applyBorder="1" applyAlignment="1">
      <alignment horizontal="center" vertical="top"/>
    </xf>
    <xf numFmtId="164" fontId="9" fillId="2" borderId="13" xfId="0" applyNumberFormat="1" applyFont="1" applyFill="1" applyBorder="1" applyAlignment="1">
      <alignment horizontal="center" vertical="center"/>
    </xf>
    <xf numFmtId="167" fontId="9" fillId="2" borderId="14" xfId="2" applyNumberFormat="1" applyFont="1" applyFill="1" applyBorder="1" applyAlignment="1">
      <alignment horizontal="center" vertical="top"/>
    </xf>
    <xf numFmtId="164" fontId="9" fillId="2" borderId="16" xfId="0" applyNumberFormat="1" applyFont="1" applyFill="1" applyBorder="1" applyAlignment="1">
      <alignment horizontal="center" vertical="center"/>
    </xf>
    <xf numFmtId="165" fontId="11" fillId="0" borderId="13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1" fontId="11" fillId="0" borderId="13" xfId="0" applyNumberFormat="1" applyFont="1" applyFill="1" applyBorder="1" applyAlignment="1">
      <alignment horizontal="center" vertical="center"/>
    </xf>
    <xf numFmtId="168" fontId="11" fillId="0" borderId="12" xfId="0" applyNumberFormat="1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68" fontId="11" fillId="0" borderId="14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1" fontId="11" fillId="0" borderId="16" xfId="0" applyNumberFormat="1" applyFont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165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 applyProtection="1">
      <alignment horizontal="center"/>
      <protection hidden="1"/>
    </xf>
    <xf numFmtId="167" fontId="9" fillId="0" borderId="0" xfId="2" applyNumberFormat="1" applyFont="1" applyFill="1" applyBorder="1" applyAlignment="1">
      <alignment horizontal="center" vertical="top"/>
    </xf>
    <xf numFmtId="164" fontId="9" fillId="0" borderId="0" xfId="0" applyNumberFormat="1" applyFont="1" applyFill="1" applyAlignment="1">
      <alignment horizontal="left" vertical="center"/>
    </xf>
    <xf numFmtId="170" fontId="9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64" fontId="9" fillId="0" borderId="0" xfId="0" applyNumberFormat="1" applyFont="1" applyFill="1">
      <alignment vertical="center"/>
    </xf>
    <xf numFmtId="167" fontId="9" fillId="0" borderId="0" xfId="3" applyNumberFormat="1" applyFont="1" applyFill="1" applyBorder="1" applyAlignment="1">
      <alignment horizontal="center" vertical="top"/>
    </xf>
    <xf numFmtId="165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8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165" fontId="9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71" fontId="9" fillId="0" borderId="0" xfId="0" applyNumberFormat="1" applyFont="1" applyFill="1" applyAlignment="1">
      <alignment horizontal="center" vertical="center"/>
    </xf>
    <xf numFmtId="169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 applyProtection="1">
      <alignment horizontal="center"/>
      <protection hidden="1"/>
    </xf>
    <xf numFmtId="171" fontId="9" fillId="0" borderId="0" xfId="0" applyNumberFormat="1" applyFont="1" applyFill="1">
      <alignment vertical="center"/>
    </xf>
    <xf numFmtId="164" fontId="9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168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7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>
      <alignment vertical="center"/>
    </xf>
    <xf numFmtId="0" fontId="17" fillId="0" borderId="0" xfId="0" applyFont="1" applyFill="1" applyAlignment="1">
      <alignment horizontal="center" vertical="center" wrapText="1"/>
    </xf>
    <xf numFmtId="172" fontId="9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>
      <alignment vertical="center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26" fillId="3" borderId="0" xfId="0" applyFont="1" applyFill="1">
      <alignment vertical="center"/>
    </xf>
    <xf numFmtId="164" fontId="26" fillId="3" borderId="0" xfId="0" applyNumberFormat="1" applyFont="1" applyFill="1" applyAlignment="1">
      <alignment horizontal="left" vertical="center"/>
    </xf>
    <xf numFmtId="0" fontId="26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7" fontId="9" fillId="2" borderId="0" xfId="2" applyNumberFormat="1" applyFont="1" applyFill="1" applyBorder="1" applyAlignment="1">
      <alignment horizontal="center" vertical="top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165" fontId="28" fillId="3" borderId="0" xfId="0" applyNumberFormat="1" applyFont="1" applyFill="1" applyAlignment="1">
      <alignment horizontal="center" vertical="center" wrapText="1"/>
    </xf>
    <xf numFmtId="164" fontId="32" fillId="3" borderId="0" xfId="0" applyNumberFormat="1" applyFont="1" applyFill="1" applyAlignment="1">
      <alignment horizontal="center" vertical="center"/>
    </xf>
    <xf numFmtId="165" fontId="32" fillId="3" borderId="0" xfId="0" applyNumberFormat="1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26" fillId="3" borderId="0" xfId="0" applyFont="1" applyFill="1" applyBorder="1">
      <alignment vertical="center"/>
    </xf>
    <xf numFmtId="166" fontId="26" fillId="3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 applyProtection="1">
      <alignment horizontal="center"/>
      <protection hidden="1"/>
    </xf>
    <xf numFmtId="164" fontId="9" fillId="2" borderId="0" xfId="0" applyNumberFormat="1" applyFont="1" applyFill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64" fontId="9" fillId="5" borderId="0" xfId="0" applyNumberFormat="1" applyFont="1" applyFill="1" applyAlignment="1" applyProtection="1">
      <alignment horizontal="center"/>
      <protection hidden="1"/>
    </xf>
    <xf numFmtId="164" fontId="9" fillId="5" borderId="0" xfId="0" applyNumberFormat="1" applyFont="1" applyFill="1" applyAlignment="1">
      <alignment horizontal="center" vertical="center"/>
    </xf>
    <xf numFmtId="167" fontId="9" fillId="5" borderId="0" xfId="2" applyNumberFormat="1" applyFont="1" applyFill="1" applyBorder="1" applyAlignment="1">
      <alignment horizontal="center" vertical="top"/>
    </xf>
    <xf numFmtId="165" fontId="9" fillId="5" borderId="0" xfId="0" applyNumberFormat="1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left" vertical="center"/>
    </xf>
    <xf numFmtId="0" fontId="3" fillId="2" borderId="0" xfId="0" applyFont="1" applyFill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165" fontId="28" fillId="4" borderId="0" xfId="0" applyNumberFormat="1" applyFont="1" applyFill="1" applyAlignment="1">
      <alignment horizontal="center" vertical="center" wrapText="1"/>
    </xf>
    <xf numFmtId="164" fontId="32" fillId="4" borderId="0" xfId="0" applyNumberFormat="1" applyFont="1" applyFill="1" applyAlignment="1">
      <alignment horizontal="center" vertical="center"/>
    </xf>
    <xf numFmtId="165" fontId="32" fillId="4" borderId="0" xfId="0" applyNumberFormat="1" applyFont="1" applyFill="1" applyAlignment="1">
      <alignment horizontal="center" vertical="center"/>
    </xf>
    <xf numFmtId="0" fontId="40" fillId="4" borderId="0" xfId="0" applyFont="1" applyFill="1" applyBorder="1" applyAlignment="1">
      <alignment horizontal="left" vertical="center"/>
    </xf>
    <xf numFmtId="0" fontId="41" fillId="4" borderId="0" xfId="0" applyFont="1" applyFill="1" applyAlignment="1">
      <alignment horizontal="left" vertical="center"/>
    </xf>
    <xf numFmtId="0" fontId="43" fillId="4" borderId="0" xfId="0" applyFont="1" applyFill="1" applyAlignment="1">
      <alignment horizontal="center"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>
      <alignment vertical="center"/>
    </xf>
    <xf numFmtId="164" fontId="26" fillId="4" borderId="0" xfId="0" applyNumberFormat="1" applyFont="1" applyFill="1" applyAlignment="1">
      <alignment horizontal="left" vertical="center"/>
    </xf>
    <xf numFmtId="0" fontId="26" fillId="4" borderId="0" xfId="0" applyFont="1" applyFill="1" applyAlignment="1">
      <alignment horizontal="right" vertical="center"/>
    </xf>
    <xf numFmtId="164" fontId="26" fillId="4" borderId="0" xfId="0" applyNumberFormat="1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center" vertical="center"/>
    </xf>
    <xf numFmtId="166" fontId="26" fillId="4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2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6" borderId="0" xfId="0" applyFont="1" applyFill="1" applyAlignment="1">
      <alignment horizontal="center" vertical="center"/>
    </xf>
    <xf numFmtId="165" fontId="35" fillId="6" borderId="0" xfId="0" applyNumberFormat="1" applyFont="1" applyFill="1" applyAlignment="1">
      <alignment horizontal="center" vertical="center" wrapText="1"/>
    </xf>
    <xf numFmtId="0" fontId="32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165" fontId="28" fillId="6" borderId="0" xfId="0" applyNumberFormat="1" applyFont="1" applyFill="1" applyAlignment="1">
      <alignment horizontal="center" vertical="center" wrapText="1"/>
    </xf>
    <xf numFmtId="164" fontId="32" fillId="6" borderId="0" xfId="0" applyNumberFormat="1" applyFont="1" applyFill="1" applyAlignment="1">
      <alignment horizontal="center" vertical="center"/>
    </xf>
    <xf numFmtId="165" fontId="32" fillId="6" borderId="0" xfId="0" applyNumberFormat="1" applyFont="1" applyFill="1" applyAlignment="1">
      <alignment horizontal="center" vertical="center"/>
    </xf>
    <xf numFmtId="0" fontId="40" fillId="6" borderId="0" xfId="0" applyFont="1" applyFill="1" applyBorder="1" applyAlignment="1">
      <alignment horizontal="left" vertical="center"/>
    </xf>
    <xf numFmtId="0" fontId="41" fillId="6" borderId="0" xfId="0" applyFont="1" applyFill="1" applyAlignment="1">
      <alignment horizontal="left" vertical="center"/>
    </xf>
    <xf numFmtId="164" fontId="26" fillId="6" borderId="0" xfId="0" applyNumberFormat="1" applyFont="1" applyFill="1" applyAlignment="1">
      <alignment horizontal="left" vertical="center"/>
    </xf>
    <xf numFmtId="0" fontId="43" fillId="6" borderId="0" xfId="0" applyFont="1" applyFill="1" applyAlignment="1">
      <alignment horizontal="center" vertical="center"/>
    </xf>
    <xf numFmtId="0" fontId="26" fillId="6" borderId="0" xfId="0" applyFont="1" applyFill="1" applyBorder="1">
      <alignment vertical="center"/>
    </xf>
    <xf numFmtId="0" fontId="26" fillId="6" borderId="0" xfId="0" applyFont="1" applyFill="1">
      <alignment vertical="center"/>
    </xf>
    <xf numFmtId="0" fontId="26" fillId="6" borderId="0" xfId="0" applyFont="1" applyFill="1" applyAlignment="1">
      <alignment horizontal="right" vertical="center"/>
    </xf>
    <xf numFmtId="0" fontId="26" fillId="6" borderId="9" xfId="0" applyFont="1" applyFill="1" applyBorder="1">
      <alignment vertical="center"/>
    </xf>
    <xf numFmtId="0" fontId="26" fillId="6" borderId="10" xfId="0" applyFont="1" applyFill="1" applyBorder="1">
      <alignment vertical="center"/>
    </xf>
    <xf numFmtId="0" fontId="26" fillId="6" borderId="10" xfId="0" applyFont="1" applyFill="1" applyBorder="1" applyAlignment="1">
      <alignment horizontal="right" vertical="center"/>
    </xf>
    <xf numFmtId="164" fontId="26" fillId="6" borderId="11" xfId="0" applyNumberFormat="1" applyFont="1" applyFill="1" applyBorder="1" applyAlignment="1">
      <alignment horizontal="left" vertical="center"/>
    </xf>
    <xf numFmtId="164" fontId="26" fillId="6" borderId="0" xfId="0" applyNumberFormat="1" applyFont="1" applyFill="1" applyBorder="1" applyAlignment="1">
      <alignment horizontal="left" vertical="center"/>
    </xf>
    <xf numFmtId="165" fontId="26" fillId="6" borderId="9" xfId="0" applyNumberFormat="1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166" fontId="26" fillId="6" borderId="0" xfId="0" applyNumberFormat="1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164" fontId="26" fillId="6" borderId="12" xfId="0" applyNumberFormat="1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8" fontId="6" fillId="0" borderId="4" xfId="0" applyNumberFormat="1" applyFont="1" applyFill="1" applyBorder="1" applyAlignment="1">
      <alignment horizontal="center" vertical="center"/>
    </xf>
    <xf numFmtId="173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168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8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168" fontId="11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center"/>
      <protection locked="0"/>
    </xf>
    <xf numFmtId="1" fontId="6" fillId="0" borderId="4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 applyProtection="1">
      <alignment horizontal="center"/>
      <protection hidden="1"/>
    </xf>
    <xf numFmtId="165" fontId="17" fillId="0" borderId="0" xfId="0" applyNumberFormat="1" applyFont="1" applyFill="1" applyAlignment="1">
      <alignment horizontal="center" vertical="center"/>
    </xf>
    <xf numFmtId="167" fontId="17" fillId="0" borderId="0" xfId="2" applyNumberFormat="1" applyFont="1" applyFill="1" applyBorder="1" applyAlignment="1">
      <alignment horizontal="center" vertical="top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9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165" fontId="35" fillId="0" borderId="0" xfId="0" applyNumberFormat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 wrapText="1"/>
    </xf>
    <xf numFmtId="164" fontId="32" fillId="0" borderId="0" xfId="0" applyNumberFormat="1" applyFont="1" applyFill="1" applyAlignment="1">
      <alignment horizontal="center" vertical="center"/>
    </xf>
    <xf numFmtId="165" fontId="32" fillId="0" borderId="0" xfId="0" applyNumberFormat="1" applyFont="1" applyFill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164" fontId="11" fillId="0" borderId="0" xfId="0" applyNumberFormat="1" applyFont="1" applyFill="1">
      <alignment vertical="center"/>
    </xf>
    <xf numFmtId="2" fontId="11" fillId="0" borderId="0" xfId="0" applyNumberFormat="1" applyFont="1" applyFill="1">
      <alignment vertical="center"/>
    </xf>
    <xf numFmtId="170" fontId="11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9" xfId="0" applyFont="1" applyFill="1" applyBorder="1">
      <alignment vertical="center"/>
    </xf>
    <xf numFmtId="0" fontId="26" fillId="0" borderId="10" xfId="0" applyFont="1" applyFill="1" applyBorder="1">
      <alignment vertical="center"/>
    </xf>
    <xf numFmtId="0" fontId="26" fillId="0" borderId="10" xfId="0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left" vertical="center"/>
    </xf>
    <xf numFmtId="165" fontId="26" fillId="0" borderId="9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164" fontId="26" fillId="0" borderId="12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1" fontId="9" fillId="0" borderId="14" xfId="0" applyNumberFormat="1" applyFont="1" applyFill="1" applyBorder="1" applyAlignment="1" applyProtection="1">
      <alignment horizontal="center" vertical="center"/>
      <protection hidden="1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6" xfId="0" applyNumberFormat="1" applyFont="1" applyFill="1" applyBorder="1" applyAlignment="1">
      <alignment horizontal="center" vertical="center"/>
    </xf>
    <xf numFmtId="167" fontId="9" fillId="0" borderId="14" xfId="2" applyNumberFormat="1" applyFont="1" applyFill="1" applyBorder="1" applyAlignment="1">
      <alignment horizontal="center" vertical="top"/>
    </xf>
    <xf numFmtId="164" fontId="9" fillId="0" borderId="16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168" fontId="11" fillId="0" borderId="0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/>
      <protection hidden="1"/>
    </xf>
    <xf numFmtId="164" fontId="17" fillId="0" borderId="0" xfId="0" applyNumberFormat="1" applyFont="1" applyFill="1" applyBorder="1" applyAlignment="1" applyProtection="1">
      <alignment horizontal="center"/>
      <protection hidden="1"/>
    </xf>
    <xf numFmtId="164" fontId="17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164" fontId="9" fillId="0" borderId="0" xfId="0" applyNumberFormat="1" applyFont="1" applyFill="1" applyBorder="1">
      <alignment vertical="center"/>
    </xf>
    <xf numFmtId="164" fontId="17" fillId="0" borderId="0" xfId="0" applyNumberFormat="1" applyFont="1" applyFill="1" applyBorder="1">
      <alignment vertical="center"/>
    </xf>
    <xf numFmtId="170" fontId="9" fillId="0" borderId="0" xfId="0" applyNumberFormat="1" applyFont="1" applyFill="1" applyBorder="1" applyAlignment="1">
      <alignment horizontal="center" vertical="center"/>
    </xf>
    <xf numFmtId="169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65" fontId="9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17" fillId="0" borderId="0" xfId="0" applyFont="1" applyFill="1" applyBorder="1">
      <alignment vertical="center"/>
    </xf>
    <xf numFmtId="171" fontId="9" fillId="0" borderId="0" xfId="0" applyNumberFormat="1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65" fontId="35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>
      <alignment vertical="center"/>
    </xf>
    <xf numFmtId="2" fontId="11" fillId="0" borderId="0" xfId="0" applyNumberFormat="1" applyFont="1" applyFill="1" applyBorder="1">
      <alignment vertical="center"/>
    </xf>
    <xf numFmtId="170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26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 applyProtection="1">
      <alignment horizontal="center"/>
      <protection locked="0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</cellXfs>
  <cellStyles count="6">
    <cellStyle name="Normal" xfId="0" builtinId="0"/>
    <cellStyle name="常规 2" xfId="1" xr:uid="{00000000-0005-0000-0000-000001000000}"/>
    <cellStyle name="常规 3" xfId="5" xr:uid="{00000000-0005-0000-0000-000002000000}"/>
    <cellStyle name="常规 6" xfId="4" xr:uid="{00000000-0005-0000-0000-000003000000}"/>
    <cellStyle name="常规_logit-regression" xfId="3" xr:uid="{00000000-0005-0000-0000-000004000000}"/>
    <cellStyle name="常规_Probit-regression" xfId="2" xr:uid="{00000000-0005-0000-0000-000005000000}"/>
  </cellStyles>
  <dxfs count="0"/>
  <tableStyles count="0" defaultTableStyle="TableStyleMedium2" defaultPivotStyle="PivotStyleLight16"/>
  <colors>
    <mruColors>
      <color rgb="FF000066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8709306073582"/>
          <c:y val="7.8951228990032124E-2"/>
          <c:w val="0.70954109683657962"/>
          <c:h val="0.693125965179082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'Anopheles albimanus'!$D$3</c:f>
              <c:strCache>
                <c:ptCount val="1"/>
                <c:pt idx="0">
                  <c:v>Bactimos-Anopheles</c:v>
                </c:pt>
              </c:strCache>
            </c:strRef>
          </c:tx>
          <c:spPr>
            <a:ln w="25400">
              <a:solidFill>
                <a:srgbClr val="0000CC"/>
              </a:solidFill>
            </a:ln>
          </c:spPr>
          <c:marker>
            <c:symbol val="circle"/>
            <c:size val="6"/>
            <c:spPr>
              <a:solidFill>
                <a:srgbClr val="0000CC"/>
              </a:solidFill>
            </c:spPr>
          </c:marker>
          <c:xVal>
            <c:numRef>
              <c:f>'Anopheles albimanus'!$LU$7:$LU$11</c:f>
              <c:numCache>
                <c:formatCode>0.000</c:formatCode>
                <c:ptCount val="5"/>
                <c:pt idx="0">
                  <c:v>-1.2596373105057561</c:v>
                </c:pt>
                <c:pt idx="1">
                  <c:v>-1.0043648054024501</c:v>
                </c:pt>
                <c:pt idx="2">
                  <c:v>-0.3053948010664313</c:v>
                </c:pt>
                <c:pt idx="3">
                  <c:v>-4.3648054024500883E-3</c:v>
                </c:pt>
                <c:pt idx="4">
                  <c:v>0.40140054078154408</c:v>
                </c:pt>
              </c:numCache>
            </c:numRef>
          </c:xVal>
          <c:yVal>
            <c:numRef>
              <c:f>'Anopheles albimanus'!$LV$7:$LV$11</c:f>
              <c:numCache>
                <c:formatCode>0.000</c:formatCode>
                <c:ptCount val="5"/>
                <c:pt idx="0">
                  <c:v>-1.5053691976491712</c:v>
                </c:pt>
                <c:pt idx="1">
                  <c:v>-1.2196028843088571</c:v>
                </c:pt>
                <c:pt idx="2">
                  <c:v>-0.43713678521317129</c:v>
                </c:pt>
                <c:pt idx="3">
                  <c:v>-0.10014697884552676</c:v>
                </c:pt>
                <c:pt idx="4">
                  <c:v>0.35408943417251815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FE-6240-9AE1-FBD386CA215F}"/>
            </c:ext>
          </c:extLst>
        </c:ser>
        <c:ser>
          <c:idx val="1"/>
          <c:order val="1"/>
          <c:tx>
            <c:strRef>
              <c:f>'Anopheles albimanus'!$D$92</c:f>
              <c:strCache>
                <c:ptCount val="1"/>
                <c:pt idx="0">
                  <c:v>Rotenone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square"/>
            <c:size val="6"/>
            <c:spPr>
              <a:solidFill>
                <a:srgbClr val="C00000"/>
              </a:solidFill>
            </c:spPr>
          </c:marker>
          <c:xVal>
            <c:numRef>
              <c:f>'Anopheles albimanus'!$LU$96:$LU$100</c:f>
            </c:numRef>
          </c:xVal>
          <c:yVal>
            <c:numRef>
              <c:f>'Anopheles albimanus'!$LV$96:$LV$100</c:f>
            </c:numRef>
          </c:yVal>
          <c:smooth val="1"/>
          <c:extLst>
            <c:ext xmlns:c16="http://schemas.microsoft.com/office/drawing/2014/chart" uri="{C3380CC4-5D6E-409C-BE32-E72D297353CC}">
              <c16:uniqueId val="{00000001-8DFE-6240-9AE1-FBD386CA2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63744"/>
        <c:axId val="111266048"/>
      </c:scatterChart>
      <c:valAx>
        <c:axId val="11126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Log</a:t>
                </a:r>
                <a:r>
                  <a:rPr lang="en-US" altLang="zh-CN" sz="1400" b="0" i="0" kern="1200" baseline="-25000">
                    <a:solidFill>
                      <a:srgbClr val="000000"/>
                    </a:solidFill>
                    <a:effectLst/>
                  </a:rPr>
                  <a:t>10</a:t>
                </a: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dose</a:t>
                </a:r>
                <a:endParaRPr lang="zh-CN" altLang="zh-CN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8944311732649226"/>
              <c:y val="0.89179126984126988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1266048"/>
        <c:crossesAt val="-1.5"/>
        <c:crossBetween val="midCat"/>
      </c:valAx>
      <c:valAx>
        <c:axId val="1112660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Probit</a:t>
                </a:r>
              </a:p>
            </c:rich>
          </c:tx>
          <c:layout>
            <c:manualLayout>
              <c:xMode val="edge"/>
              <c:yMode val="edge"/>
              <c:x val="2.0221516969396714E-2"/>
              <c:y val="0.3410111111111111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1263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6234186994462078"/>
          <c:y val="5.9356746031746031E-2"/>
          <c:w val="0.26229527093644384"/>
          <c:h val="0.2606567418356799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8709306073582"/>
          <c:y val="7.8951228990032124E-2"/>
          <c:w val="0.70954109683657962"/>
          <c:h val="0.69312596517908232"/>
        </c:manualLayout>
      </c:layout>
      <c:scatterChart>
        <c:scatterStyle val="lineMarker"/>
        <c:varyColors val="0"/>
        <c:ser>
          <c:idx val="1"/>
          <c:order val="0"/>
          <c:tx>
            <c:v>Empirical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C00000"/>
              </a:solidFill>
            </c:spPr>
          </c:marker>
          <c:xVal>
            <c:numRef>
              <c:f>'Anopheles albimanus'!$LU$96:$LU$100</c:f>
            </c:numRef>
          </c:xVal>
          <c:yVal>
            <c:numRef>
              <c:f>'Anopheles albimanus'!$F$96:$F$100</c:f>
            </c:numRef>
          </c:yVal>
          <c:smooth val="0"/>
          <c:extLst>
            <c:ext xmlns:c16="http://schemas.microsoft.com/office/drawing/2014/chart" uri="{C3380CC4-5D6E-409C-BE32-E72D297353CC}">
              <c16:uniqueId val="{00000000-618B-C94B-BE76-4107C8ED2E1E}"/>
            </c:ext>
          </c:extLst>
        </c:ser>
        <c:ser>
          <c:idx val="0"/>
          <c:order val="1"/>
          <c:tx>
            <c:v>Predicted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'Anopheles albimanus'!$LU$96:$LU$100</c:f>
            </c:numRef>
          </c:xVal>
          <c:yVal>
            <c:numRef>
              <c:f>'Anopheles albimanus'!$LW$96:$LW$100</c:f>
            </c:numRef>
          </c:yVal>
          <c:smooth val="1"/>
          <c:extLst>
            <c:ext xmlns:c16="http://schemas.microsoft.com/office/drawing/2014/chart" uri="{C3380CC4-5D6E-409C-BE32-E72D297353CC}">
              <c16:uniqueId val="{00000001-618B-C94B-BE76-4107C8ED2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94912"/>
        <c:axId val="115901184"/>
      </c:scatterChart>
      <c:valAx>
        <c:axId val="115894912"/>
        <c:scaling>
          <c:orientation val="minMax"/>
          <c:max val="1.2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Log</a:t>
                </a:r>
                <a:r>
                  <a:rPr lang="en-US" altLang="zh-CN" sz="1400" b="0" i="0" kern="1200" baseline="-25000">
                    <a:solidFill>
                      <a:srgbClr val="000000"/>
                    </a:solidFill>
                    <a:effectLst/>
                  </a:rPr>
                  <a:t>10</a:t>
                </a: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dose</a:t>
                </a:r>
                <a:endParaRPr lang="zh-CN" altLang="zh-CN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91575389837492"/>
              <c:y val="0.89120912517514261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5901184"/>
        <c:crossesAt val="0"/>
        <c:crossBetween val="midCat"/>
        <c:majorUnit val="0.2"/>
      </c:valAx>
      <c:valAx>
        <c:axId val="11590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Respose proportion</a:t>
                </a:r>
              </a:p>
            </c:rich>
          </c:tx>
          <c:layout>
            <c:manualLayout>
              <c:xMode val="edge"/>
              <c:yMode val="edge"/>
              <c:x val="2.3024569940206116E-2"/>
              <c:y val="0.14498806070293846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5894912"/>
        <c:crossesAt val="0"/>
        <c:crossBetween val="midCat"/>
      </c:valAx>
    </c:plotArea>
    <c:legend>
      <c:legendPos val="r"/>
      <c:layout>
        <c:manualLayout>
          <c:xMode val="edge"/>
          <c:yMode val="edge"/>
          <c:x val="0.22756552065807609"/>
          <c:y val="8.7781264184082261E-2"/>
          <c:w val="0.33441287702276484"/>
          <c:h val="0.215691698144056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67778409828048"/>
          <c:y val="7.8951228990032124E-2"/>
          <c:w val="0.72475035677574529"/>
          <c:h val="0.69312596517908232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C00000"/>
              </a:solidFill>
            </c:spPr>
          </c:marker>
          <c:xVal>
            <c:numRef>
              <c:f>'Anopheles albimanus'!$LU$96:$LU$100</c:f>
            </c:numRef>
          </c:xVal>
          <c:yVal>
            <c:numRef>
              <c:f>'Anopheles albimanus'!$MI$96:$MI$100</c:f>
            </c:numRef>
          </c:yVal>
          <c:smooth val="0"/>
          <c:extLst>
            <c:ext xmlns:c16="http://schemas.microsoft.com/office/drawing/2014/chart" uri="{C3380CC4-5D6E-409C-BE32-E72D297353CC}">
              <c16:uniqueId val="{00000000-F656-ED48-89BD-DF5B4FB0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51776"/>
        <c:axId val="117054080"/>
      </c:scatterChart>
      <c:valAx>
        <c:axId val="117051776"/>
        <c:scaling>
          <c:orientation val="minMax"/>
          <c:max val="1.2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Log</a:t>
                </a:r>
                <a:r>
                  <a:rPr lang="en-US" altLang="zh-CN" sz="1400" b="0" i="0" kern="1200" baseline="-25000">
                    <a:solidFill>
                      <a:srgbClr val="000000"/>
                    </a:solidFill>
                    <a:effectLst/>
                  </a:rPr>
                  <a:t>10</a:t>
                </a: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dose</a:t>
                </a:r>
                <a:endParaRPr lang="zh-CN" altLang="zh-CN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74350984717073"/>
              <c:y val="0.88196746031746032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7054080"/>
        <c:crossesAt val="0"/>
        <c:crossBetween val="midCat"/>
        <c:majorUnit val="0.2"/>
      </c:valAx>
      <c:valAx>
        <c:axId val="117054080"/>
        <c:scaling>
          <c:orientation val="minMax"/>
          <c:max val="4"/>
          <c:min val="-4"/>
        </c:scaling>
        <c:delete val="0"/>
        <c:axPos val="l"/>
        <c:majorGridlines>
          <c:spPr>
            <a:ln w="158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Standard residual</a:t>
                </a:r>
              </a:p>
            </c:rich>
          </c:tx>
          <c:layout>
            <c:manualLayout>
              <c:xMode val="edge"/>
              <c:yMode val="edge"/>
              <c:x val="2.4211650349789927E-2"/>
              <c:y val="0.13567938623056733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7051776"/>
        <c:crossesAt val="0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2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8709306073582"/>
          <c:y val="7.8951228990032124E-2"/>
          <c:w val="0.70954109683657962"/>
          <c:h val="0.693125965179082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'Aedes aegypti'!$D$3</c:f>
              <c:strCache>
                <c:ptCount val="1"/>
                <c:pt idx="0">
                  <c:v>Bactimo-Aedes</c:v>
                </c:pt>
              </c:strCache>
            </c:strRef>
          </c:tx>
          <c:spPr>
            <a:ln w="25400">
              <a:solidFill>
                <a:srgbClr val="0000CC"/>
              </a:solidFill>
            </a:ln>
          </c:spPr>
          <c:marker>
            <c:symbol val="circle"/>
            <c:size val="6"/>
            <c:spPr>
              <a:solidFill>
                <a:srgbClr val="0000CC"/>
              </a:solidFill>
            </c:spPr>
          </c:marker>
          <c:xVal>
            <c:numRef>
              <c:f>'Aedes aegypti'!$LU$7:$LU$11</c:f>
              <c:numCache>
                <c:formatCode>0.000</c:formatCode>
                <c:ptCount val="5"/>
                <c:pt idx="0">
                  <c:v>-3.0457574905606752</c:v>
                </c:pt>
                <c:pt idx="1">
                  <c:v>-2.3010299956639813</c:v>
                </c:pt>
                <c:pt idx="2">
                  <c:v>-2.0457574905606752</c:v>
                </c:pt>
                <c:pt idx="3">
                  <c:v>-1.2596373105057561</c:v>
                </c:pt>
                <c:pt idx="4">
                  <c:v>-1.0043648054024501</c:v>
                </c:pt>
              </c:numCache>
            </c:numRef>
          </c:xVal>
          <c:yVal>
            <c:numRef>
              <c:f>'Aedes aegypti'!$LV$7:$LV$11</c:f>
              <c:numCache>
                <c:formatCode>0.000</c:formatCode>
                <c:ptCount val="5"/>
                <c:pt idx="0">
                  <c:v>-1.716665282051355</c:v>
                </c:pt>
                <c:pt idx="1">
                  <c:v>-0.87022424756586059</c:v>
                </c:pt>
                <c:pt idx="2">
                  <c:v>-0.58008708360185413</c:v>
                </c:pt>
                <c:pt idx="3">
                  <c:v>0.3133999744097633</c:v>
                </c:pt>
                <c:pt idx="4">
                  <c:v>0.60353713837376977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D9-1B47-BC16-5073F8686974}"/>
            </c:ext>
          </c:extLst>
        </c:ser>
        <c:ser>
          <c:idx val="1"/>
          <c:order val="1"/>
          <c:tx>
            <c:strRef>
              <c:f>'Aedes aegypti'!$D$92</c:f>
              <c:strCache>
                <c:ptCount val="1"/>
                <c:pt idx="0">
                  <c:v>Fairfax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square"/>
            <c:size val="6"/>
            <c:spPr>
              <a:solidFill>
                <a:srgbClr val="C00000"/>
              </a:solidFill>
            </c:spPr>
          </c:marker>
          <c:xVal>
            <c:numRef>
              <c:f>'Aedes aegypti'!$LU$96:$LU$100</c:f>
            </c:numRef>
          </c:xVal>
          <c:yVal>
            <c:numRef>
              <c:f>'Aedes aegypti'!$LV$96:$LV$100</c:f>
            </c:numRef>
          </c:yVal>
          <c:smooth val="1"/>
          <c:extLst>
            <c:ext xmlns:c16="http://schemas.microsoft.com/office/drawing/2014/chart" uri="{C3380CC4-5D6E-409C-BE32-E72D297353CC}">
              <c16:uniqueId val="{00000001-3FD9-1B47-BC16-5073F8686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35680"/>
        <c:axId val="118558720"/>
      </c:scatterChart>
      <c:valAx>
        <c:axId val="11853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Log</a:t>
                </a:r>
                <a:r>
                  <a:rPr lang="en-US" altLang="zh-CN" sz="1400" b="0" i="0" kern="1200" baseline="-25000">
                    <a:solidFill>
                      <a:srgbClr val="000000"/>
                    </a:solidFill>
                    <a:effectLst/>
                  </a:rPr>
                  <a:t>10</a:t>
                </a: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dose</a:t>
                </a:r>
                <a:endParaRPr lang="zh-CN" altLang="zh-CN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8944311732649226"/>
              <c:y val="0.89179126984126988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8558720"/>
        <c:crossesAt val="-1"/>
        <c:crossBetween val="midCat"/>
      </c:valAx>
      <c:valAx>
        <c:axId val="118558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Probit</a:t>
                </a:r>
              </a:p>
            </c:rich>
          </c:tx>
          <c:layout>
            <c:manualLayout>
              <c:xMode val="edge"/>
              <c:yMode val="edge"/>
              <c:x val="2.0221516969396714E-2"/>
              <c:y val="0.3410111111111111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8535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3430888765714905"/>
          <c:y val="5.935674603174608E-2"/>
          <c:w val="0.21557363379065761"/>
          <c:h val="0.2606567418356799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8709306073582"/>
          <c:y val="7.8951228990032124E-2"/>
          <c:w val="0.70954109683657962"/>
          <c:h val="0.69312596517908232"/>
        </c:manualLayout>
      </c:layout>
      <c:scatterChart>
        <c:scatterStyle val="lineMarker"/>
        <c:varyColors val="0"/>
        <c:ser>
          <c:idx val="1"/>
          <c:order val="0"/>
          <c:tx>
            <c:v>Empirical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C00000"/>
              </a:solidFill>
            </c:spPr>
          </c:marker>
          <c:xVal>
            <c:numRef>
              <c:f>'Aedes aegypti'!$LU$96:$LU$100</c:f>
            </c:numRef>
          </c:xVal>
          <c:yVal>
            <c:numRef>
              <c:f>'Aedes aegypti'!$F$96:$F$100</c:f>
            </c:numRef>
          </c:yVal>
          <c:smooth val="0"/>
          <c:extLst>
            <c:ext xmlns:c16="http://schemas.microsoft.com/office/drawing/2014/chart" uri="{C3380CC4-5D6E-409C-BE32-E72D297353CC}">
              <c16:uniqueId val="{00000000-DC7A-394F-A6A3-E4D546D6E17A}"/>
            </c:ext>
          </c:extLst>
        </c:ser>
        <c:ser>
          <c:idx val="0"/>
          <c:order val="1"/>
          <c:tx>
            <c:v>Predicted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'Aedes aegypti'!$LU$96:$LU$100</c:f>
            </c:numRef>
          </c:xVal>
          <c:yVal>
            <c:numRef>
              <c:f>'Aedes aegypti'!$LW$96:$LW$100</c:f>
            </c:numRef>
          </c:yVal>
          <c:smooth val="1"/>
          <c:extLst>
            <c:ext xmlns:c16="http://schemas.microsoft.com/office/drawing/2014/chart" uri="{C3380CC4-5D6E-409C-BE32-E72D297353CC}">
              <c16:uniqueId val="{00000001-DC7A-394F-A6A3-E4D546D6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84064"/>
        <c:axId val="118585984"/>
      </c:scatterChart>
      <c:valAx>
        <c:axId val="118584064"/>
        <c:scaling>
          <c:orientation val="minMax"/>
          <c:max val="1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Log</a:t>
                </a:r>
                <a:r>
                  <a:rPr lang="en-US" altLang="zh-CN" sz="1400" b="0" i="0" kern="1200" baseline="-25000">
                    <a:solidFill>
                      <a:srgbClr val="000000"/>
                    </a:solidFill>
                    <a:effectLst/>
                  </a:rPr>
                  <a:t>10</a:t>
                </a: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dose</a:t>
                </a:r>
                <a:endParaRPr lang="zh-CN" altLang="zh-CN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91575389837492"/>
              <c:y val="0.89120912517514261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8585984"/>
        <c:crossesAt val="0"/>
        <c:crossBetween val="midCat"/>
        <c:majorUnit val="0.2"/>
      </c:valAx>
      <c:valAx>
        <c:axId val="118585984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Response proportion</a:t>
                </a:r>
              </a:p>
            </c:rich>
          </c:tx>
          <c:layout>
            <c:manualLayout>
              <c:xMode val="edge"/>
              <c:yMode val="edge"/>
              <c:x val="2.3024569940206116E-2"/>
              <c:y val="0.14498806070293846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8584064"/>
        <c:crossesAt val="0"/>
        <c:crossBetween val="midCat"/>
      </c:valAx>
    </c:plotArea>
    <c:legend>
      <c:legendPos val="r"/>
      <c:layout>
        <c:manualLayout>
          <c:xMode val="edge"/>
          <c:yMode val="edge"/>
          <c:x val="0.22756552065807609"/>
          <c:y val="8.7781264184082261E-2"/>
          <c:w val="0.33441287702276484"/>
          <c:h val="0.215691698144056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67778409828048"/>
          <c:y val="7.8951228990032124E-2"/>
          <c:w val="0.72475035677574529"/>
          <c:h val="0.69312596517908232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C00000"/>
              </a:solidFill>
            </c:spPr>
          </c:marker>
          <c:xVal>
            <c:numRef>
              <c:f>'Aedes aegypti'!$LU$96:$LU$100</c:f>
            </c:numRef>
          </c:xVal>
          <c:yVal>
            <c:numRef>
              <c:f>'Aedes aegypti'!$MI$96:$MI$100</c:f>
            </c:numRef>
          </c:yVal>
          <c:smooth val="0"/>
          <c:extLst>
            <c:ext xmlns:c16="http://schemas.microsoft.com/office/drawing/2014/chart" uri="{C3380CC4-5D6E-409C-BE32-E72D297353CC}">
              <c16:uniqueId val="{00000000-BB84-D944-A1C3-E7BC380A5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14272"/>
        <c:axId val="118690560"/>
      </c:scatterChart>
      <c:valAx>
        <c:axId val="118614272"/>
        <c:scaling>
          <c:orientation val="minMax"/>
          <c:max val="1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Log</a:t>
                </a:r>
                <a:r>
                  <a:rPr lang="en-US" altLang="zh-CN" sz="1400" b="0" i="0" kern="1200" baseline="-25000">
                    <a:solidFill>
                      <a:srgbClr val="000000"/>
                    </a:solidFill>
                    <a:effectLst/>
                  </a:rPr>
                  <a:t>10</a:t>
                </a:r>
                <a:r>
                  <a:rPr lang="en-US" altLang="zh-CN" sz="1400" b="0" i="0" kern="1200" baseline="0">
                    <a:solidFill>
                      <a:srgbClr val="000000"/>
                    </a:solidFill>
                    <a:effectLst/>
                  </a:rPr>
                  <a:t>dose</a:t>
                </a:r>
                <a:endParaRPr lang="zh-CN" altLang="zh-CN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74350984717073"/>
              <c:y val="0.88196746031746032"/>
            </c:manualLayout>
          </c:layout>
          <c:overlay val="0"/>
        </c:title>
        <c:numFmt formatCode="#,##0.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8690560"/>
        <c:crossesAt val="0"/>
        <c:crossBetween val="midCat"/>
        <c:majorUnit val="0.2"/>
      </c:valAx>
      <c:valAx>
        <c:axId val="118690560"/>
        <c:scaling>
          <c:orientation val="minMax"/>
          <c:max val="4"/>
          <c:min val="-4"/>
        </c:scaling>
        <c:delete val="0"/>
        <c:axPos val="l"/>
        <c:majorGridlines>
          <c:spPr>
            <a:ln w="158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Standard residual</a:t>
                </a:r>
              </a:p>
            </c:rich>
          </c:tx>
          <c:layout>
            <c:manualLayout>
              <c:xMode val="edge"/>
              <c:yMode val="edge"/>
              <c:x val="2.4211650349789927E-2"/>
              <c:y val="0.13567938623056733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18614272"/>
        <c:crossesAt val="0"/>
        <c:crossBetween val="midCat"/>
        <c:majorUnit val="2"/>
      </c:valAx>
    </c:plotArea>
    <c:plotVisOnly val="1"/>
    <c:dispBlanksAs val="gap"/>
    <c:showDLblsOverMax val="0"/>
  </c:chart>
  <c:txPr>
    <a:bodyPr/>
    <a:lstStyle/>
    <a:p>
      <a:pPr>
        <a:defRPr sz="12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347</xdr:col>
      <xdr:colOff>104775</xdr:colOff>
      <xdr:row>104</xdr:row>
      <xdr:rowOff>66674</xdr:rowOff>
    </xdr:from>
    <xdr:to>
      <xdr:col>356</xdr:col>
      <xdr:colOff>76840</xdr:colOff>
      <xdr:row>119</xdr:row>
      <xdr:rowOff>14924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347</xdr:col>
      <xdr:colOff>123825</xdr:colOff>
      <xdr:row>93</xdr:row>
      <xdr:rowOff>19050</xdr:rowOff>
    </xdr:from>
    <xdr:to>
      <xdr:col>356</xdr:col>
      <xdr:colOff>95890</xdr:colOff>
      <xdr:row>107</xdr:row>
      <xdr:rowOff>19050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356</xdr:col>
      <xdr:colOff>180973</xdr:colOff>
      <xdr:row>93</xdr:row>
      <xdr:rowOff>9525</xdr:rowOff>
    </xdr:from>
    <xdr:to>
      <xdr:col>364</xdr:col>
      <xdr:colOff>218163</xdr:colOff>
      <xdr:row>106</xdr:row>
      <xdr:rowOff>167325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348</xdr:col>
      <xdr:colOff>9525</xdr:colOff>
      <xdr:row>105</xdr:row>
      <xdr:rowOff>38099</xdr:rowOff>
    </xdr:from>
    <xdr:to>
      <xdr:col>356</xdr:col>
      <xdr:colOff>114940</xdr:colOff>
      <xdr:row>119</xdr:row>
      <xdr:rowOff>157799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348</xdr:col>
      <xdr:colOff>9525</xdr:colOff>
      <xdr:row>93</xdr:row>
      <xdr:rowOff>19050</xdr:rowOff>
    </xdr:from>
    <xdr:to>
      <xdr:col>356</xdr:col>
      <xdr:colOff>114940</xdr:colOff>
      <xdr:row>107</xdr:row>
      <xdr:rowOff>19050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356</xdr:col>
      <xdr:colOff>200023</xdr:colOff>
      <xdr:row>93</xdr:row>
      <xdr:rowOff>9525</xdr:rowOff>
    </xdr:from>
    <xdr:to>
      <xdr:col>364</xdr:col>
      <xdr:colOff>237213</xdr:colOff>
      <xdr:row>106</xdr:row>
      <xdr:rowOff>167325</xdr:rowOff>
    </xdr:to>
    <xdr:graphicFrame macro="">
      <xdr:nvGraphicFramePr>
        <xdr:cNvPr id="12" name="图表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M127"/>
  <sheetViews>
    <sheetView tabSelected="1" zoomScaleNormal="100" workbookViewId="0">
      <selection activeCell="MG27" sqref="MG27"/>
    </sheetView>
  </sheetViews>
  <sheetFormatPr baseColWidth="10" defaultColWidth="9" defaultRowHeight="15" outlineLevelRow="1"/>
  <cols>
    <col min="1" max="1" width="3.33203125" style="8" customWidth="1"/>
    <col min="2" max="2" width="6.1640625" style="41" customWidth="1"/>
    <col min="3" max="3" width="5.6640625" style="41" customWidth="1"/>
    <col min="4" max="4" width="4.6640625" style="41" customWidth="1"/>
    <col min="5" max="5" width="5.1640625" style="41" customWidth="1"/>
    <col min="6" max="6" width="5.33203125" style="41" customWidth="1"/>
    <col min="7" max="7" width="5.5" style="41" customWidth="1"/>
    <col min="8" max="8" width="1.5" style="41" customWidth="1"/>
    <col min="9" max="9" width="5.33203125" style="41" hidden="1" customWidth="1"/>
    <col min="10" max="10" width="6.1640625" style="41" hidden="1" customWidth="1"/>
    <col min="11" max="11" width="5.83203125" style="41" hidden="1" customWidth="1"/>
    <col min="12" max="13" width="6.1640625" style="41" hidden="1" customWidth="1"/>
    <col min="14" max="14" width="6.5" style="41" hidden="1" customWidth="1"/>
    <col min="15" max="15" width="6" style="41" hidden="1" customWidth="1"/>
    <col min="16" max="16" width="7.33203125" style="41" hidden="1" customWidth="1"/>
    <col min="17" max="17" width="6.6640625" style="43" hidden="1" customWidth="1"/>
    <col min="18" max="18" width="7.1640625" style="43" hidden="1" customWidth="1"/>
    <col min="19" max="19" width="7.1640625" style="44" hidden="1" customWidth="1"/>
    <col min="20" max="20" width="6.33203125" style="44" hidden="1" customWidth="1"/>
    <col min="21" max="21" width="6.83203125" style="44" hidden="1" customWidth="1"/>
    <col min="22" max="22" width="6.33203125" style="44" hidden="1" customWidth="1"/>
    <col min="23" max="23" width="6" style="44" hidden="1" customWidth="1"/>
    <col min="24" max="24" width="6.1640625" style="44" hidden="1" customWidth="1"/>
    <col min="25" max="25" width="1.1640625" style="44" hidden="1" customWidth="1"/>
    <col min="26" max="26" width="5.1640625" style="44" hidden="1" customWidth="1"/>
    <col min="27" max="27" width="6.1640625" style="44" hidden="1" customWidth="1"/>
    <col min="28" max="34" width="6.6640625" style="41" hidden="1" customWidth="1"/>
    <col min="35" max="35" width="7" style="41" hidden="1" customWidth="1"/>
    <col min="36" max="38" width="6.6640625" style="41" hidden="1" customWidth="1"/>
    <col min="39" max="41" width="6.1640625" style="41" hidden="1" customWidth="1"/>
    <col min="42" max="42" width="1.1640625" style="41" hidden="1" customWidth="1"/>
    <col min="43" max="43" width="5.83203125" style="41" hidden="1" customWidth="1"/>
    <col min="44" max="51" width="6.5" style="41" hidden="1" customWidth="1"/>
    <col min="52" max="58" width="6.83203125" style="41" hidden="1" customWidth="1"/>
    <col min="59" max="59" width="0.83203125" style="41" hidden="1" customWidth="1"/>
    <col min="60" max="60" width="5.5" style="41" hidden="1" customWidth="1"/>
    <col min="61" max="65" width="6.33203125" style="41" hidden="1" customWidth="1"/>
    <col min="66" max="71" width="6.83203125" style="41" hidden="1" customWidth="1"/>
    <col min="72" max="72" width="7.33203125" style="41" hidden="1" customWidth="1"/>
    <col min="73" max="75" width="6.5" style="41" hidden="1" customWidth="1"/>
    <col min="76" max="76" width="0.83203125" style="41" hidden="1" customWidth="1"/>
    <col min="77" max="77" width="6.5" style="41" hidden="1" customWidth="1"/>
    <col min="78" max="85" width="6.1640625" style="41" hidden="1" customWidth="1"/>
    <col min="86" max="92" width="6.83203125" style="41" hidden="1" customWidth="1"/>
    <col min="93" max="93" width="0.6640625" style="41" hidden="1" customWidth="1"/>
    <col min="94" max="94" width="6.1640625" style="41" hidden="1" customWidth="1"/>
    <col min="95" max="109" width="6" style="41" hidden="1" customWidth="1"/>
    <col min="110" max="110" width="0.83203125" style="41" hidden="1" customWidth="1"/>
    <col min="111" max="111" width="5.1640625" style="41" hidden="1" customWidth="1"/>
    <col min="112" max="116" width="6.1640625" style="41" hidden="1" customWidth="1"/>
    <col min="117" max="126" width="6.6640625" style="41" hidden="1" customWidth="1"/>
    <col min="127" max="127" width="0.6640625" style="41" hidden="1" customWidth="1"/>
    <col min="128" max="128" width="5.6640625" style="41" hidden="1" customWidth="1"/>
    <col min="129" max="143" width="6.5" style="41" hidden="1" customWidth="1"/>
    <col min="144" max="144" width="1.1640625" style="41" hidden="1" customWidth="1"/>
    <col min="145" max="145" width="6.1640625" style="41" hidden="1" customWidth="1"/>
    <col min="146" max="158" width="6" style="41" hidden="1" customWidth="1"/>
    <col min="159" max="160" width="6.1640625" style="41" hidden="1" customWidth="1"/>
    <col min="161" max="161" width="0.6640625" style="41" hidden="1" customWidth="1"/>
    <col min="162" max="162" width="6.33203125" style="41" hidden="1" customWidth="1"/>
    <col min="163" max="165" width="6.5" style="41" hidden="1" customWidth="1"/>
    <col min="166" max="166" width="6.6640625" style="41" hidden="1" customWidth="1"/>
    <col min="167" max="177" width="6.5" style="41" hidden="1" customWidth="1"/>
    <col min="178" max="178" width="1" style="41" hidden="1" customWidth="1"/>
    <col min="179" max="179" width="5.5" style="41" hidden="1" customWidth="1"/>
    <col min="180" max="180" width="6.5" style="41" hidden="1" customWidth="1"/>
    <col min="181" max="186" width="6.6640625" style="41" hidden="1" customWidth="1"/>
    <col min="187" max="194" width="6.33203125" style="41" hidden="1" customWidth="1"/>
    <col min="195" max="195" width="0.6640625" style="41" hidden="1" customWidth="1"/>
    <col min="196" max="196" width="5.6640625" style="41" hidden="1" customWidth="1"/>
    <col min="197" max="198" width="6.33203125" style="41" hidden="1" customWidth="1"/>
    <col min="199" max="211" width="6.83203125" style="41" hidden="1" customWidth="1"/>
    <col min="212" max="212" width="0.83203125" style="41" hidden="1" customWidth="1"/>
    <col min="213" max="213" width="6.1640625" style="41" hidden="1" customWidth="1"/>
    <col min="214" max="216" width="6.5" style="41" hidden="1" customWidth="1"/>
    <col min="217" max="217" width="7.1640625" style="41" hidden="1" customWidth="1"/>
    <col min="218" max="227" width="6.5" style="41" hidden="1" customWidth="1"/>
    <col min="228" max="228" width="6.1640625" style="41" hidden="1" customWidth="1"/>
    <col min="229" max="229" width="0.83203125" style="41" hidden="1" customWidth="1"/>
    <col min="230" max="230" width="6.1640625" style="41" hidden="1" customWidth="1"/>
    <col min="231" max="245" width="6.33203125" style="41" hidden="1" customWidth="1"/>
    <col min="246" max="246" width="1.1640625" style="41" hidden="1" customWidth="1"/>
    <col min="247" max="247" width="5.5" style="41" hidden="1" customWidth="1"/>
    <col min="248" max="251" width="6.33203125" style="41" hidden="1" customWidth="1"/>
    <col min="252" max="262" width="6.1640625" style="41" hidden="1" customWidth="1"/>
    <col min="263" max="263" width="0.6640625" style="41" hidden="1" customWidth="1"/>
    <col min="264" max="273" width="6.1640625" style="41" hidden="1" customWidth="1"/>
    <col min="274" max="279" width="6" style="41" hidden="1" customWidth="1"/>
    <col min="280" max="280" width="0.83203125" style="41" hidden="1" customWidth="1"/>
    <col min="281" max="281" width="6.6640625" style="41" hidden="1" customWidth="1"/>
    <col min="282" max="296" width="6" style="41" hidden="1" customWidth="1"/>
    <col min="297" max="297" width="0.6640625" style="41" hidden="1" customWidth="1"/>
    <col min="298" max="313" width="6" style="41" hidden="1" customWidth="1"/>
    <col min="314" max="314" width="0.6640625" style="41" hidden="1" customWidth="1"/>
    <col min="315" max="315" width="5.1640625" style="41" hidden="1" customWidth="1"/>
    <col min="316" max="317" width="6" style="41" hidden="1" customWidth="1"/>
    <col min="318" max="321" width="6.1640625" style="41" hidden="1" customWidth="1"/>
    <col min="322" max="322" width="7.6640625" style="41" hidden="1" customWidth="1"/>
    <col min="323" max="323" width="7.83203125" style="41" hidden="1" customWidth="1"/>
    <col min="324" max="324" width="8.83203125" style="41" hidden="1" customWidth="1"/>
    <col min="325" max="327" width="6.1640625" style="41" hidden="1" customWidth="1"/>
    <col min="328" max="328" width="6.6640625" style="41" hidden="1" customWidth="1"/>
    <col min="329" max="330" width="6.1640625" style="41" hidden="1" customWidth="1"/>
    <col min="331" max="331" width="1.1640625" style="41" hidden="1" customWidth="1"/>
    <col min="332" max="332" width="5.1640625" style="41" customWidth="1"/>
    <col min="333" max="336" width="6.1640625" style="41" customWidth="1"/>
    <col min="337" max="337" width="7.6640625" style="41" customWidth="1"/>
    <col min="338" max="338" width="6.1640625" style="41" customWidth="1"/>
    <col min="339" max="339" width="7.6640625" style="41" bestFit="1" customWidth="1"/>
    <col min="340" max="341" width="7.1640625" style="41" customWidth="1"/>
    <col min="342" max="342" width="7.6640625" style="41" customWidth="1"/>
    <col min="343" max="343" width="7.1640625" style="41" customWidth="1"/>
    <col min="344" max="344" width="7.6640625" style="41" customWidth="1"/>
    <col min="345" max="347" width="6.5" style="41" customWidth="1"/>
    <col min="348" max="348" width="1.6640625" style="41" customWidth="1"/>
    <col min="349" max="355" width="6.5" style="41" customWidth="1"/>
    <col min="356" max="367" width="6.6640625" style="41" customWidth="1"/>
    <col min="368" max="368" width="7.33203125" style="41" bestFit="1" customWidth="1"/>
    <col min="369" max="373" width="6.6640625" style="41" customWidth="1"/>
    <col min="374" max="392" width="6.5" style="41" customWidth="1"/>
    <col min="393" max="408" width="6" style="41" customWidth="1"/>
    <col min="409" max="16384" width="9" style="41"/>
  </cols>
  <sheetData>
    <row r="1" spans="1:347">
      <c r="B1" s="44" t="s">
        <v>130</v>
      </c>
    </row>
    <row r="2" spans="1:347" ht="15.75" customHeight="1">
      <c r="A2" s="3"/>
      <c r="C2" s="3"/>
      <c r="D2" s="3"/>
      <c r="E2" s="3"/>
      <c r="F2" s="3"/>
      <c r="G2" s="10"/>
      <c r="H2" s="10"/>
      <c r="I2" s="10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</row>
    <row r="3" spans="1:347" ht="15.75" customHeight="1" outlineLevel="1">
      <c r="A3" s="12"/>
      <c r="B3" s="40" t="s">
        <v>128</v>
      </c>
      <c r="C3" s="12"/>
      <c r="D3" s="58" t="s">
        <v>124</v>
      </c>
      <c r="E3" s="12"/>
      <c r="F3" s="12"/>
      <c r="G3" s="30"/>
      <c r="H3" s="30"/>
      <c r="I3" s="40" t="s">
        <v>25</v>
      </c>
      <c r="J3" s="12"/>
      <c r="K3" s="60" t="str">
        <f>D3</f>
        <v>Bactimos-Anopheles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40" t="s">
        <v>25</v>
      </c>
      <c r="AA3" s="12"/>
      <c r="AB3" s="60" t="str">
        <f>K3</f>
        <v>Bactimos-Anopheles</v>
      </c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Q3" s="40" t="s">
        <v>25</v>
      </c>
      <c r="AR3" s="12"/>
      <c r="AS3" s="60" t="str">
        <f>AB3</f>
        <v>Bactimos-Anopheles</v>
      </c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H3" s="40" t="s">
        <v>25</v>
      </c>
      <c r="BI3" s="12"/>
      <c r="BJ3" s="60" t="str">
        <f>AS3</f>
        <v>Bactimos-Anopheles</v>
      </c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Y3" s="40" t="s">
        <v>25</v>
      </c>
      <c r="BZ3" s="12"/>
      <c r="CA3" s="60" t="str">
        <f>BJ3</f>
        <v>Bactimos-Anopheles</v>
      </c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P3" s="40" t="s">
        <v>25</v>
      </c>
      <c r="CQ3" s="12"/>
      <c r="CR3" s="60" t="str">
        <f>CA3</f>
        <v>Bactimos-Anopheles</v>
      </c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G3" s="40" t="s">
        <v>25</v>
      </c>
      <c r="DH3" s="12"/>
      <c r="DI3" s="60" t="str">
        <f>CR3</f>
        <v>Bactimos-Anopheles</v>
      </c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X3" s="40" t="s">
        <v>25</v>
      </c>
      <c r="DY3" s="12"/>
      <c r="DZ3" s="60" t="str">
        <f>DI3</f>
        <v>Bactimos-Anopheles</v>
      </c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O3" s="40" t="s">
        <v>25</v>
      </c>
      <c r="EP3" s="12"/>
      <c r="EQ3" s="60" t="str">
        <f>DZ3</f>
        <v>Bactimos-Anopheles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F3" s="40" t="s">
        <v>25</v>
      </c>
      <c r="FG3" s="12"/>
      <c r="FH3" s="60" t="str">
        <f>EQ3</f>
        <v>Bactimos-Anopheles</v>
      </c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W3" s="40" t="s">
        <v>25</v>
      </c>
      <c r="FX3" s="12"/>
      <c r="FY3" s="60" t="str">
        <f>FH3</f>
        <v>Bactimos-Anopheles</v>
      </c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N3" s="40" t="s">
        <v>25</v>
      </c>
      <c r="GO3" s="12"/>
      <c r="GP3" s="60" t="str">
        <f>FY3</f>
        <v>Bactimos-Anopheles</v>
      </c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E3" s="40" t="s">
        <v>25</v>
      </c>
      <c r="HF3" s="12"/>
      <c r="HG3" s="60" t="str">
        <f>GP3</f>
        <v>Bactimos-Anopheles</v>
      </c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V3" s="40" t="s">
        <v>25</v>
      </c>
      <c r="HW3" s="12"/>
      <c r="HX3" s="60" t="str">
        <f>HG3</f>
        <v>Bactimos-Anopheles</v>
      </c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M3" s="40" t="s">
        <v>25</v>
      </c>
      <c r="IN3" s="12"/>
      <c r="IO3" s="60" t="str">
        <f>HX3</f>
        <v>Bactimos-Anopheles</v>
      </c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D3" s="40" t="s">
        <v>25</v>
      </c>
      <c r="JE3" s="12"/>
      <c r="JF3" s="60" t="str">
        <f>IO3</f>
        <v>Bactimos-Anopheles</v>
      </c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U3" s="40" t="s">
        <v>25</v>
      </c>
      <c r="JV3" s="12"/>
      <c r="JW3" s="60" t="str">
        <f>JF3</f>
        <v>Bactimos-Anopheles</v>
      </c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L3" s="40" t="s">
        <v>25</v>
      </c>
      <c r="KM3" s="12"/>
      <c r="KN3" s="60" t="str">
        <f>JW3</f>
        <v>Bactimos-Anopheles</v>
      </c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C3" s="40" t="s">
        <v>25</v>
      </c>
      <c r="LD3" s="12"/>
      <c r="LE3" s="60" t="str">
        <f>KN3</f>
        <v>Bactimos-Anopheles</v>
      </c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T3" s="40" t="s">
        <v>25</v>
      </c>
      <c r="LU3" s="235" t="s">
        <v>124</v>
      </c>
      <c r="LV3" s="60" t="str">
        <f>LE3</f>
        <v>Bactimos-Anopheles</v>
      </c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</row>
    <row r="4" spans="1:347" s="44" customFormat="1" ht="15" customHeight="1" outlineLevel="1" thickBot="1">
      <c r="A4" s="12"/>
      <c r="B4" s="39" t="s">
        <v>15</v>
      </c>
      <c r="C4" s="12"/>
      <c r="D4" s="12"/>
      <c r="E4" s="12"/>
      <c r="F4" s="12"/>
      <c r="G4" s="12"/>
      <c r="H4" s="12"/>
      <c r="I4" s="38" t="s">
        <v>72</v>
      </c>
      <c r="J4" s="60"/>
      <c r="K4" s="60"/>
      <c r="M4" s="60"/>
      <c r="N4" s="60"/>
      <c r="O4" s="60"/>
      <c r="P4" s="60"/>
      <c r="Q4" s="65"/>
      <c r="R4" s="65"/>
      <c r="S4" s="60"/>
      <c r="T4" s="60"/>
      <c r="U4" s="60"/>
      <c r="V4" s="60"/>
      <c r="W4" s="60"/>
      <c r="X4" s="60"/>
      <c r="Y4" s="60"/>
      <c r="Z4" s="38" t="s">
        <v>74</v>
      </c>
      <c r="AA4" s="60"/>
      <c r="AB4" s="60"/>
      <c r="AD4" s="60"/>
      <c r="AE4" s="60"/>
      <c r="AF4" s="60"/>
      <c r="AG4" s="60"/>
      <c r="AH4" s="65"/>
      <c r="AI4" s="65"/>
      <c r="AJ4" s="60"/>
      <c r="AK4" s="60"/>
      <c r="AL4" s="60"/>
      <c r="AM4" s="60"/>
      <c r="AN4" s="60"/>
      <c r="AO4" s="60"/>
      <c r="AP4" s="64"/>
      <c r="AQ4" s="38" t="s">
        <v>75</v>
      </c>
      <c r="AR4" s="60"/>
      <c r="AS4" s="60"/>
      <c r="AU4" s="60"/>
      <c r="AV4" s="60"/>
      <c r="AW4" s="60"/>
      <c r="AX4" s="60"/>
      <c r="AY4" s="65"/>
      <c r="AZ4" s="65"/>
      <c r="BA4" s="60"/>
      <c r="BB4" s="60"/>
      <c r="BC4" s="60"/>
      <c r="BD4" s="60"/>
      <c r="BE4" s="60"/>
      <c r="BF4" s="60"/>
      <c r="BG4" s="64"/>
      <c r="BH4" s="38" t="s">
        <v>89</v>
      </c>
      <c r="BI4" s="60"/>
      <c r="BJ4" s="60"/>
      <c r="BL4" s="60"/>
      <c r="BM4" s="60"/>
      <c r="BN4" s="60"/>
      <c r="BO4" s="60"/>
      <c r="BP4" s="65"/>
      <c r="BQ4" s="65"/>
      <c r="BR4" s="60"/>
      <c r="BS4" s="60"/>
      <c r="BT4" s="60"/>
      <c r="BU4" s="60"/>
      <c r="BV4" s="60"/>
      <c r="BW4" s="60"/>
      <c r="BX4" s="64"/>
      <c r="BY4" s="38" t="s">
        <v>76</v>
      </c>
      <c r="BZ4" s="60"/>
      <c r="CA4" s="60"/>
      <c r="CC4" s="60"/>
      <c r="CD4" s="60"/>
      <c r="CE4" s="60"/>
      <c r="CF4" s="60"/>
      <c r="CG4" s="65"/>
      <c r="CH4" s="65"/>
      <c r="CI4" s="60"/>
      <c r="CJ4" s="60"/>
      <c r="CK4" s="60"/>
      <c r="CL4" s="60"/>
      <c r="CM4" s="60"/>
      <c r="CN4" s="60"/>
      <c r="CO4" s="64"/>
      <c r="CP4" s="38" t="s">
        <v>77</v>
      </c>
      <c r="CQ4" s="60"/>
      <c r="CR4" s="60"/>
      <c r="CT4" s="60"/>
      <c r="CU4" s="60"/>
      <c r="CV4" s="60"/>
      <c r="CW4" s="60"/>
      <c r="CX4" s="65"/>
      <c r="CY4" s="65"/>
      <c r="CZ4" s="60"/>
      <c r="DA4" s="60"/>
      <c r="DB4" s="60"/>
      <c r="DC4" s="60"/>
      <c r="DD4" s="60"/>
      <c r="DE4" s="60"/>
      <c r="DF4" s="64"/>
      <c r="DG4" s="38" t="s">
        <v>78</v>
      </c>
      <c r="DH4" s="60"/>
      <c r="DI4" s="60"/>
      <c r="DK4" s="60"/>
      <c r="DL4" s="60"/>
      <c r="DM4" s="60"/>
      <c r="DN4" s="60"/>
      <c r="DO4" s="65"/>
      <c r="DP4" s="65"/>
      <c r="DQ4" s="60"/>
      <c r="DR4" s="60"/>
      <c r="DS4" s="60"/>
      <c r="DT4" s="60"/>
      <c r="DU4" s="60"/>
      <c r="DV4" s="60"/>
      <c r="DW4" s="64"/>
      <c r="DX4" s="38" t="s">
        <v>90</v>
      </c>
      <c r="DY4" s="60"/>
      <c r="DZ4" s="60"/>
      <c r="EB4" s="60"/>
      <c r="EC4" s="60"/>
      <c r="ED4" s="60"/>
      <c r="EE4" s="60"/>
      <c r="EF4" s="65"/>
      <c r="EG4" s="65"/>
      <c r="EH4" s="60"/>
      <c r="EI4" s="60"/>
      <c r="EJ4" s="60"/>
      <c r="EK4" s="60"/>
      <c r="EL4" s="60"/>
      <c r="EM4" s="60"/>
      <c r="EN4" s="64"/>
      <c r="EO4" s="38" t="s">
        <v>91</v>
      </c>
      <c r="EP4" s="60"/>
      <c r="EQ4" s="60"/>
      <c r="ES4" s="60"/>
      <c r="ET4" s="60"/>
      <c r="EU4" s="60"/>
      <c r="EV4" s="60"/>
      <c r="EW4" s="65"/>
      <c r="EX4" s="65"/>
      <c r="EY4" s="60"/>
      <c r="EZ4" s="60"/>
      <c r="FA4" s="60"/>
      <c r="FB4" s="60"/>
      <c r="FC4" s="60"/>
      <c r="FD4" s="60"/>
      <c r="FE4" s="64"/>
      <c r="FF4" s="38" t="s">
        <v>79</v>
      </c>
      <c r="FG4" s="60"/>
      <c r="FH4" s="60"/>
      <c r="FJ4" s="60"/>
      <c r="FK4" s="60"/>
      <c r="FL4" s="60"/>
      <c r="FM4" s="60"/>
      <c r="FN4" s="65"/>
      <c r="FO4" s="65"/>
      <c r="FP4" s="60"/>
      <c r="FQ4" s="60"/>
      <c r="FR4" s="60"/>
      <c r="FS4" s="60"/>
      <c r="FT4" s="60"/>
      <c r="FU4" s="60"/>
      <c r="FV4" s="64"/>
      <c r="FW4" s="38" t="s">
        <v>92</v>
      </c>
      <c r="FX4" s="60"/>
      <c r="FY4" s="60"/>
      <c r="GA4" s="60"/>
      <c r="GB4" s="60"/>
      <c r="GC4" s="60"/>
      <c r="GD4" s="60"/>
      <c r="GE4" s="65"/>
      <c r="GF4" s="65"/>
      <c r="GG4" s="60"/>
      <c r="GH4" s="60"/>
      <c r="GI4" s="60"/>
      <c r="GJ4" s="60"/>
      <c r="GK4" s="60"/>
      <c r="GL4" s="60"/>
      <c r="GM4" s="64"/>
      <c r="GN4" s="38" t="s">
        <v>93</v>
      </c>
      <c r="GO4" s="60"/>
      <c r="GP4" s="60"/>
      <c r="GR4" s="60"/>
      <c r="GS4" s="60"/>
      <c r="GT4" s="60"/>
      <c r="GU4" s="60"/>
      <c r="GV4" s="65"/>
      <c r="GW4" s="65"/>
      <c r="GX4" s="60"/>
      <c r="GY4" s="60"/>
      <c r="GZ4" s="60"/>
      <c r="HA4" s="60"/>
      <c r="HB4" s="60"/>
      <c r="HC4" s="60"/>
      <c r="HD4" s="64"/>
      <c r="HE4" s="38" t="s">
        <v>84</v>
      </c>
      <c r="HF4" s="60"/>
      <c r="HG4" s="60"/>
      <c r="HI4" s="60"/>
      <c r="HJ4" s="60"/>
      <c r="HK4" s="60"/>
      <c r="HL4" s="60"/>
      <c r="HM4" s="65"/>
      <c r="HN4" s="65"/>
      <c r="HO4" s="60"/>
      <c r="HP4" s="60"/>
      <c r="HQ4" s="60"/>
      <c r="HR4" s="60"/>
      <c r="HS4" s="60"/>
      <c r="HT4" s="60"/>
      <c r="HU4" s="64"/>
      <c r="HV4" s="38" t="s">
        <v>94</v>
      </c>
      <c r="HW4" s="60"/>
      <c r="HX4" s="60"/>
      <c r="HZ4" s="60"/>
      <c r="IA4" s="60"/>
      <c r="IB4" s="60"/>
      <c r="IC4" s="60"/>
      <c r="ID4" s="65"/>
      <c r="IE4" s="65"/>
      <c r="IF4" s="60"/>
      <c r="IG4" s="60"/>
      <c r="IH4" s="60"/>
      <c r="II4" s="60"/>
      <c r="IJ4" s="60"/>
      <c r="IK4" s="60"/>
      <c r="IL4" s="64"/>
      <c r="IM4" s="38" t="s">
        <v>83</v>
      </c>
      <c r="IN4" s="60"/>
      <c r="IO4" s="60"/>
      <c r="IQ4" s="60"/>
      <c r="IR4" s="60"/>
      <c r="IS4" s="60"/>
      <c r="IT4" s="60"/>
      <c r="IU4" s="65"/>
      <c r="IV4" s="65"/>
      <c r="IW4" s="60"/>
      <c r="IX4" s="60"/>
      <c r="IY4" s="60"/>
      <c r="IZ4" s="60"/>
      <c r="JA4" s="60"/>
      <c r="JB4" s="60"/>
      <c r="JC4" s="64"/>
      <c r="JD4" s="38" t="s">
        <v>82</v>
      </c>
      <c r="JE4" s="60"/>
      <c r="JF4" s="60"/>
      <c r="JH4" s="60"/>
      <c r="JI4" s="60"/>
      <c r="JJ4" s="60"/>
      <c r="JK4" s="60"/>
      <c r="JL4" s="65"/>
      <c r="JM4" s="65"/>
      <c r="JN4" s="60"/>
      <c r="JO4" s="60"/>
      <c r="JP4" s="60"/>
      <c r="JQ4" s="60"/>
      <c r="JR4" s="60"/>
      <c r="JS4" s="60"/>
      <c r="JT4" s="64"/>
      <c r="JU4" s="38" t="s">
        <v>81</v>
      </c>
      <c r="JV4" s="60"/>
      <c r="JW4" s="60"/>
      <c r="JY4" s="60"/>
      <c r="JZ4" s="60"/>
      <c r="KA4" s="60"/>
      <c r="KB4" s="60"/>
      <c r="KC4" s="65"/>
      <c r="KD4" s="65"/>
      <c r="KE4" s="60"/>
      <c r="KF4" s="60"/>
      <c r="KG4" s="60"/>
      <c r="KH4" s="60"/>
      <c r="KI4" s="60"/>
      <c r="KJ4" s="60"/>
      <c r="KK4" s="64"/>
      <c r="KL4" s="38" t="s">
        <v>95</v>
      </c>
      <c r="KM4" s="60"/>
      <c r="KN4" s="60"/>
      <c r="KP4" s="60"/>
      <c r="KQ4" s="60"/>
      <c r="KR4" s="60"/>
      <c r="KS4" s="60"/>
      <c r="KT4" s="65"/>
      <c r="KU4" s="65"/>
      <c r="KV4" s="60"/>
      <c r="KW4" s="60"/>
      <c r="KX4" s="60"/>
      <c r="KY4" s="60"/>
      <c r="KZ4" s="60"/>
      <c r="LA4" s="60"/>
      <c r="LB4" s="64"/>
      <c r="LC4" s="38" t="s">
        <v>80</v>
      </c>
      <c r="LD4" s="60"/>
      <c r="LE4" s="60"/>
      <c r="LG4" s="60"/>
      <c r="LH4" s="60"/>
      <c r="LI4" s="60"/>
      <c r="LJ4" s="60"/>
      <c r="LK4" s="65"/>
      <c r="LL4" s="65"/>
      <c r="LM4" s="60"/>
      <c r="LN4" s="60"/>
      <c r="LO4" s="60"/>
      <c r="LP4" s="60"/>
      <c r="LQ4" s="60"/>
      <c r="LR4" s="60"/>
      <c r="LS4" s="64"/>
      <c r="LT4" s="38" t="s">
        <v>96</v>
      </c>
      <c r="LU4" s="60"/>
      <c r="LV4" s="60"/>
      <c r="LX4" s="60"/>
      <c r="LY4" s="60"/>
      <c r="LZ4" s="60"/>
      <c r="MA4" s="60"/>
      <c r="MB4" s="65"/>
      <c r="MC4" s="65"/>
      <c r="MD4" s="60"/>
      <c r="ME4" s="60"/>
      <c r="MF4" s="60"/>
      <c r="MG4" s="60"/>
      <c r="MH4" s="60"/>
      <c r="MI4" s="60"/>
    </row>
    <row r="5" spans="1:347" s="44" customFormat="1" ht="24" customHeight="1" outlineLevel="1">
      <c r="A5" s="198" t="s">
        <v>103</v>
      </c>
      <c r="B5" s="173" t="s">
        <v>29</v>
      </c>
      <c r="C5" s="174" t="s">
        <v>9</v>
      </c>
      <c r="D5" s="175" t="s">
        <v>8</v>
      </c>
      <c r="E5" s="74" t="s">
        <v>32</v>
      </c>
      <c r="F5" s="73" t="s">
        <v>33</v>
      </c>
      <c r="G5" s="73" t="s">
        <v>34</v>
      </c>
      <c r="H5" s="36"/>
      <c r="I5" s="68" t="s">
        <v>97</v>
      </c>
      <c r="J5" s="68" t="s">
        <v>7</v>
      </c>
      <c r="K5" s="69" t="s">
        <v>13</v>
      </c>
      <c r="L5" s="69" t="s">
        <v>12</v>
      </c>
      <c r="M5" s="69" t="s">
        <v>14</v>
      </c>
      <c r="N5" s="69" t="s">
        <v>10</v>
      </c>
      <c r="O5" s="69" t="s">
        <v>11</v>
      </c>
      <c r="P5" s="69" t="s">
        <v>30</v>
      </c>
      <c r="Q5" s="69" t="s">
        <v>120</v>
      </c>
      <c r="R5" s="69" t="s">
        <v>119</v>
      </c>
      <c r="S5" s="70" t="s">
        <v>35</v>
      </c>
      <c r="T5" s="70" t="s">
        <v>36</v>
      </c>
      <c r="U5" s="70" t="s">
        <v>37</v>
      </c>
      <c r="V5" s="71" t="s">
        <v>87</v>
      </c>
      <c r="W5" s="72" t="s">
        <v>23</v>
      </c>
      <c r="X5" s="72" t="s">
        <v>28</v>
      </c>
      <c r="Y5" s="42"/>
      <c r="Z5" s="245" t="s">
        <v>97</v>
      </c>
      <c r="AA5" s="245" t="s">
        <v>7</v>
      </c>
      <c r="AB5" s="246" t="s">
        <v>13</v>
      </c>
      <c r="AC5" s="246" t="s">
        <v>12</v>
      </c>
      <c r="AD5" s="246" t="s">
        <v>14</v>
      </c>
      <c r="AE5" s="246" t="s">
        <v>10</v>
      </c>
      <c r="AF5" s="246" t="s">
        <v>11</v>
      </c>
      <c r="AG5" s="246" t="s">
        <v>30</v>
      </c>
      <c r="AH5" s="246" t="s">
        <v>120</v>
      </c>
      <c r="AI5" s="246" t="s">
        <v>119</v>
      </c>
      <c r="AJ5" s="247" t="s">
        <v>35</v>
      </c>
      <c r="AK5" s="247" t="s">
        <v>36</v>
      </c>
      <c r="AL5" s="247" t="s">
        <v>37</v>
      </c>
      <c r="AM5" s="248" t="s">
        <v>87</v>
      </c>
      <c r="AN5" s="249" t="s">
        <v>23</v>
      </c>
      <c r="AO5" s="249" t="s">
        <v>28</v>
      </c>
      <c r="AP5" s="42"/>
      <c r="AQ5" s="245" t="s">
        <v>97</v>
      </c>
      <c r="AR5" s="245" t="s">
        <v>7</v>
      </c>
      <c r="AS5" s="246" t="s">
        <v>13</v>
      </c>
      <c r="AT5" s="246" t="s">
        <v>12</v>
      </c>
      <c r="AU5" s="246" t="s">
        <v>14</v>
      </c>
      <c r="AV5" s="246" t="s">
        <v>10</v>
      </c>
      <c r="AW5" s="246" t="s">
        <v>11</v>
      </c>
      <c r="AX5" s="246" t="s">
        <v>30</v>
      </c>
      <c r="AY5" s="246" t="s">
        <v>120</v>
      </c>
      <c r="AZ5" s="246" t="s">
        <v>119</v>
      </c>
      <c r="BA5" s="247" t="s">
        <v>35</v>
      </c>
      <c r="BB5" s="247" t="s">
        <v>36</v>
      </c>
      <c r="BC5" s="247" t="s">
        <v>37</v>
      </c>
      <c r="BD5" s="248" t="s">
        <v>87</v>
      </c>
      <c r="BE5" s="249" t="s">
        <v>23</v>
      </c>
      <c r="BF5" s="249" t="s">
        <v>28</v>
      </c>
      <c r="BH5" s="245" t="s">
        <v>97</v>
      </c>
      <c r="BI5" s="245" t="s">
        <v>7</v>
      </c>
      <c r="BJ5" s="246" t="s">
        <v>13</v>
      </c>
      <c r="BK5" s="246" t="s">
        <v>12</v>
      </c>
      <c r="BL5" s="246" t="s">
        <v>14</v>
      </c>
      <c r="BM5" s="246" t="s">
        <v>10</v>
      </c>
      <c r="BN5" s="246" t="s">
        <v>11</v>
      </c>
      <c r="BO5" s="246" t="s">
        <v>30</v>
      </c>
      <c r="BP5" s="246" t="s">
        <v>120</v>
      </c>
      <c r="BQ5" s="246" t="s">
        <v>119</v>
      </c>
      <c r="BR5" s="247" t="s">
        <v>35</v>
      </c>
      <c r="BS5" s="247" t="s">
        <v>36</v>
      </c>
      <c r="BT5" s="247" t="s">
        <v>37</v>
      </c>
      <c r="BU5" s="248" t="s">
        <v>87</v>
      </c>
      <c r="BV5" s="249" t="s">
        <v>23</v>
      </c>
      <c r="BW5" s="249" t="s">
        <v>28</v>
      </c>
      <c r="BY5" s="245" t="s">
        <v>97</v>
      </c>
      <c r="BZ5" s="245" t="s">
        <v>7</v>
      </c>
      <c r="CA5" s="246" t="s">
        <v>13</v>
      </c>
      <c r="CB5" s="246" t="s">
        <v>12</v>
      </c>
      <c r="CC5" s="246" t="s">
        <v>14</v>
      </c>
      <c r="CD5" s="246" t="s">
        <v>10</v>
      </c>
      <c r="CE5" s="246" t="s">
        <v>11</v>
      </c>
      <c r="CF5" s="246" t="s">
        <v>30</v>
      </c>
      <c r="CG5" s="246" t="s">
        <v>120</v>
      </c>
      <c r="CH5" s="246" t="s">
        <v>119</v>
      </c>
      <c r="CI5" s="247" t="s">
        <v>35</v>
      </c>
      <c r="CJ5" s="247" t="s">
        <v>36</v>
      </c>
      <c r="CK5" s="247" t="s">
        <v>37</v>
      </c>
      <c r="CL5" s="248" t="s">
        <v>87</v>
      </c>
      <c r="CM5" s="249" t="s">
        <v>23</v>
      </c>
      <c r="CN5" s="249" t="s">
        <v>28</v>
      </c>
      <c r="CP5" s="245" t="s">
        <v>97</v>
      </c>
      <c r="CQ5" s="245" t="s">
        <v>7</v>
      </c>
      <c r="CR5" s="246" t="s">
        <v>13</v>
      </c>
      <c r="CS5" s="246" t="s">
        <v>12</v>
      </c>
      <c r="CT5" s="246" t="s">
        <v>14</v>
      </c>
      <c r="CU5" s="246" t="s">
        <v>10</v>
      </c>
      <c r="CV5" s="246" t="s">
        <v>11</v>
      </c>
      <c r="CW5" s="246" t="s">
        <v>30</v>
      </c>
      <c r="CX5" s="246" t="s">
        <v>120</v>
      </c>
      <c r="CY5" s="246" t="s">
        <v>119</v>
      </c>
      <c r="CZ5" s="247" t="s">
        <v>35</v>
      </c>
      <c r="DA5" s="247" t="s">
        <v>36</v>
      </c>
      <c r="DB5" s="247" t="s">
        <v>37</v>
      </c>
      <c r="DC5" s="248" t="s">
        <v>87</v>
      </c>
      <c r="DD5" s="249" t="s">
        <v>23</v>
      </c>
      <c r="DE5" s="249" t="s">
        <v>28</v>
      </c>
      <c r="DG5" s="245" t="s">
        <v>97</v>
      </c>
      <c r="DH5" s="245" t="s">
        <v>7</v>
      </c>
      <c r="DI5" s="246" t="s">
        <v>13</v>
      </c>
      <c r="DJ5" s="246" t="s">
        <v>12</v>
      </c>
      <c r="DK5" s="246" t="s">
        <v>14</v>
      </c>
      <c r="DL5" s="246" t="s">
        <v>10</v>
      </c>
      <c r="DM5" s="246" t="s">
        <v>11</v>
      </c>
      <c r="DN5" s="246" t="s">
        <v>30</v>
      </c>
      <c r="DO5" s="246" t="s">
        <v>120</v>
      </c>
      <c r="DP5" s="246" t="s">
        <v>119</v>
      </c>
      <c r="DQ5" s="247" t="s">
        <v>35</v>
      </c>
      <c r="DR5" s="247" t="s">
        <v>36</v>
      </c>
      <c r="DS5" s="247" t="s">
        <v>37</v>
      </c>
      <c r="DT5" s="248" t="s">
        <v>87</v>
      </c>
      <c r="DU5" s="249" t="s">
        <v>23</v>
      </c>
      <c r="DV5" s="249" t="s">
        <v>28</v>
      </c>
      <c r="DX5" s="245" t="s">
        <v>97</v>
      </c>
      <c r="DY5" s="245" t="s">
        <v>7</v>
      </c>
      <c r="DZ5" s="246" t="s">
        <v>13</v>
      </c>
      <c r="EA5" s="246" t="s">
        <v>12</v>
      </c>
      <c r="EB5" s="246" t="s">
        <v>14</v>
      </c>
      <c r="EC5" s="246" t="s">
        <v>10</v>
      </c>
      <c r="ED5" s="246" t="s">
        <v>11</v>
      </c>
      <c r="EE5" s="246" t="s">
        <v>30</v>
      </c>
      <c r="EF5" s="246" t="s">
        <v>120</v>
      </c>
      <c r="EG5" s="246" t="s">
        <v>119</v>
      </c>
      <c r="EH5" s="247" t="s">
        <v>35</v>
      </c>
      <c r="EI5" s="247" t="s">
        <v>36</v>
      </c>
      <c r="EJ5" s="247" t="s">
        <v>37</v>
      </c>
      <c r="EK5" s="248" t="s">
        <v>87</v>
      </c>
      <c r="EL5" s="249" t="s">
        <v>23</v>
      </c>
      <c r="EM5" s="249" t="s">
        <v>28</v>
      </c>
      <c r="EO5" s="245" t="s">
        <v>97</v>
      </c>
      <c r="EP5" s="245" t="s">
        <v>7</v>
      </c>
      <c r="EQ5" s="246" t="s">
        <v>13</v>
      </c>
      <c r="ER5" s="246" t="s">
        <v>12</v>
      </c>
      <c r="ES5" s="246" t="s">
        <v>14</v>
      </c>
      <c r="ET5" s="246" t="s">
        <v>10</v>
      </c>
      <c r="EU5" s="246" t="s">
        <v>11</v>
      </c>
      <c r="EV5" s="246" t="s">
        <v>30</v>
      </c>
      <c r="EW5" s="246" t="s">
        <v>120</v>
      </c>
      <c r="EX5" s="246" t="s">
        <v>119</v>
      </c>
      <c r="EY5" s="247" t="s">
        <v>35</v>
      </c>
      <c r="EZ5" s="247" t="s">
        <v>36</v>
      </c>
      <c r="FA5" s="247" t="s">
        <v>37</v>
      </c>
      <c r="FB5" s="248" t="s">
        <v>87</v>
      </c>
      <c r="FC5" s="249" t="s">
        <v>23</v>
      </c>
      <c r="FD5" s="249" t="s">
        <v>28</v>
      </c>
      <c r="FF5" s="245" t="s">
        <v>97</v>
      </c>
      <c r="FG5" s="245" t="s">
        <v>7</v>
      </c>
      <c r="FH5" s="246" t="s">
        <v>13</v>
      </c>
      <c r="FI5" s="246" t="s">
        <v>12</v>
      </c>
      <c r="FJ5" s="246" t="s">
        <v>14</v>
      </c>
      <c r="FK5" s="246" t="s">
        <v>10</v>
      </c>
      <c r="FL5" s="246" t="s">
        <v>11</v>
      </c>
      <c r="FM5" s="246" t="s">
        <v>30</v>
      </c>
      <c r="FN5" s="246" t="s">
        <v>120</v>
      </c>
      <c r="FO5" s="246" t="s">
        <v>119</v>
      </c>
      <c r="FP5" s="247" t="s">
        <v>35</v>
      </c>
      <c r="FQ5" s="247" t="s">
        <v>36</v>
      </c>
      <c r="FR5" s="247" t="s">
        <v>37</v>
      </c>
      <c r="FS5" s="248" t="s">
        <v>87</v>
      </c>
      <c r="FT5" s="249" t="s">
        <v>23</v>
      </c>
      <c r="FU5" s="249" t="s">
        <v>28</v>
      </c>
      <c r="FW5" s="245" t="s">
        <v>97</v>
      </c>
      <c r="FX5" s="245" t="s">
        <v>7</v>
      </c>
      <c r="FY5" s="246" t="s">
        <v>13</v>
      </c>
      <c r="FZ5" s="246" t="s">
        <v>12</v>
      </c>
      <c r="GA5" s="246" t="s">
        <v>14</v>
      </c>
      <c r="GB5" s="246" t="s">
        <v>10</v>
      </c>
      <c r="GC5" s="246" t="s">
        <v>11</v>
      </c>
      <c r="GD5" s="246" t="s">
        <v>30</v>
      </c>
      <c r="GE5" s="246" t="s">
        <v>120</v>
      </c>
      <c r="GF5" s="246" t="s">
        <v>119</v>
      </c>
      <c r="GG5" s="247" t="s">
        <v>35</v>
      </c>
      <c r="GH5" s="247" t="s">
        <v>36</v>
      </c>
      <c r="GI5" s="247" t="s">
        <v>37</v>
      </c>
      <c r="GJ5" s="248" t="s">
        <v>87</v>
      </c>
      <c r="GK5" s="249" t="s">
        <v>23</v>
      </c>
      <c r="GL5" s="249" t="s">
        <v>28</v>
      </c>
      <c r="GN5" s="245" t="s">
        <v>97</v>
      </c>
      <c r="GO5" s="245" t="s">
        <v>7</v>
      </c>
      <c r="GP5" s="246" t="s">
        <v>13</v>
      </c>
      <c r="GQ5" s="246" t="s">
        <v>12</v>
      </c>
      <c r="GR5" s="246" t="s">
        <v>14</v>
      </c>
      <c r="GS5" s="246" t="s">
        <v>10</v>
      </c>
      <c r="GT5" s="246" t="s">
        <v>11</v>
      </c>
      <c r="GU5" s="246" t="s">
        <v>30</v>
      </c>
      <c r="GV5" s="246" t="s">
        <v>120</v>
      </c>
      <c r="GW5" s="246" t="s">
        <v>119</v>
      </c>
      <c r="GX5" s="247" t="s">
        <v>35</v>
      </c>
      <c r="GY5" s="247" t="s">
        <v>36</v>
      </c>
      <c r="GZ5" s="247" t="s">
        <v>37</v>
      </c>
      <c r="HA5" s="248" t="s">
        <v>87</v>
      </c>
      <c r="HB5" s="249" t="s">
        <v>23</v>
      </c>
      <c r="HC5" s="249" t="s">
        <v>28</v>
      </c>
      <c r="HE5" s="245" t="s">
        <v>97</v>
      </c>
      <c r="HF5" s="245" t="s">
        <v>7</v>
      </c>
      <c r="HG5" s="246" t="s">
        <v>13</v>
      </c>
      <c r="HH5" s="246" t="s">
        <v>12</v>
      </c>
      <c r="HI5" s="246" t="s">
        <v>14</v>
      </c>
      <c r="HJ5" s="246" t="s">
        <v>10</v>
      </c>
      <c r="HK5" s="246" t="s">
        <v>11</v>
      </c>
      <c r="HL5" s="246" t="s">
        <v>30</v>
      </c>
      <c r="HM5" s="246" t="s">
        <v>120</v>
      </c>
      <c r="HN5" s="246" t="s">
        <v>119</v>
      </c>
      <c r="HO5" s="247" t="s">
        <v>35</v>
      </c>
      <c r="HP5" s="247" t="s">
        <v>36</v>
      </c>
      <c r="HQ5" s="247" t="s">
        <v>37</v>
      </c>
      <c r="HR5" s="248" t="s">
        <v>87</v>
      </c>
      <c r="HS5" s="249" t="s">
        <v>23</v>
      </c>
      <c r="HT5" s="249" t="s">
        <v>28</v>
      </c>
      <c r="HV5" s="245" t="s">
        <v>97</v>
      </c>
      <c r="HW5" s="245" t="s">
        <v>7</v>
      </c>
      <c r="HX5" s="246" t="s">
        <v>13</v>
      </c>
      <c r="HY5" s="246" t="s">
        <v>12</v>
      </c>
      <c r="HZ5" s="246" t="s">
        <v>14</v>
      </c>
      <c r="IA5" s="246" t="s">
        <v>10</v>
      </c>
      <c r="IB5" s="246" t="s">
        <v>11</v>
      </c>
      <c r="IC5" s="246" t="s">
        <v>30</v>
      </c>
      <c r="ID5" s="246" t="s">
        <v>120</v>
      </c>
      <c r="IE5" s="246" t="s">
        <v>119</v>
      </c>
      <c r="IF5" s="247" t="s">
        <v>35</v>
      </c>
      <c r="IG5" s="247" t="s">
        <v>36</v>
      </c>
      <c r="IH5" s="247" t="s">
        <v>37</v>
      </c>
      <c r="II5" s="248" t="s">
        <v>87</v>
      </c>
      <c r="IJ5" s="249" t="s">
        <v>23</v>
      </c>
      <c r="IK5" s="249" t="s">
        <v>28</v>
      </c>
      <c r="IM5" s="245" t="s">
        <v>97</v>
      </c>
      <c r="IN5" s="245" t="s">
        <v>7</v>
      </c>
      <c r="IO5" s="246" t="s">
        <v>13</v>
      </c>
      <c r="IP5" s="246" t="s">
        <v>12</v>
      </c>
      <c r="IQ5" s="246" t="s">
        <v>14</v>
      </c>
      <c r="IR5" s="246" t="s">
        <v>10</v>
      </c>
      <c r="IS5" s="246" t="s">
        <v>11</v>
      </c>
      <c r="IT5" s="246" t="s">
        <v>30</v>
      </c>
      <c r="IU5" s="246" t="s">
        <v>120</v>
      </c>
      <c r="IV5" s="246" t="s">
        <v>119</v>
      </c>
      <c r="IW5" s="247" t="s">
        <v>35</v>
      </c>
      <c r="IX5" s="247" t="s">
        <v>36</v>
      </c>
      <c r="IY5" s="247" t="s">
        <v>37</v>
      </c>
      <c r="IZ5" s="248" t="s">
        <v>87</v>
      </c>
      <c r="JA5" s="249" t="s">
        <v>23</v>
      </c>
      <c r="JB5" s="249" t="s">
        <v>28</v>
      </c>
      <c r="JD5" s="245" t="s">
        <v>97</v>
      </c>
      <c r="JE5" s="245" t="s">
        <v>7</v>
      </c>
      <c r="JF5" s="246" t="s">
        <v>13</v>
      </c>
      <c r="JG5" s="246" t="s">
        <v>12</v>
      </c>
      <c r="JH5" s="246" t="s">
        <v>14</v>
      </c>
      <c r="JI5" s="246" t="s">
        <v>10</v>
      </c>
      <c r="JJ5" s="246" t="s">
        <v>11</v>
      </c>
      <c r="JK5" s="246" t="s">
        <v>30</v>
      </c>
      <c r="JL5" s="246" t="s">
        <v>120</v>
      </c>
      <c r="JM5" s="246" t="s">
        <v>119</v>
      </c>
      <c r="JN5" s="247" t="s">
        <v>35</v>
      </c>
      <c r="JO5" s="247" t="s">
        <v>36</v>
      </c>
      <c r="JP5" s="247" t="s">
        <v>37</v>
      </c>
      <c r="JQ5" s="248" t="s">
        <v>87</v>
      </c>
      <c r="JR5" s="249" t="s">
        <v>23</v>
      </c>
      <c r="JS5" s="249" t="s">
        <v>28</v>
      </c>
      <c r="JU5" s="245" t="s">
        <v>97</v>
      </c>
      <c r="JV5" s="245" t="s">
        <v>7</v>
      </c>
      <c r="JW5" s="246" t="s">
        <v>13</v>
      </c>
      <c r="JX5" s="246" t="s">
        <v>12</v>
      </c>
      <c r="JY5" s="246" t="s">
        <v>14</v>
      </c>
      <c r="JZ5" s="246" t="s">
        <v>10</v>
      </c>
      <c r="KA5" s="246" t="s">
        <v>11</v>
      </c>
      <c r="KB5" s="246" t="s">
        <v>30</v>
      </c>
      <c r="KC5" s="246" t="s">
        <v>120</v>
      </c>
      <c r="KD5" s="246" t="s">
        <v>119</v>
      </c>
      <c r="KE5" s="247" t="s">
        <v>35</v>
      </c>
      <c r="KF5" s="247" t="s">
        <v>36</v>
      </c>
      <c r="KG5" s="247" t="s">
        <v>37</v>
      </c>
      <c r="KH5" s="248" t="s">
        <v>87</v>
      </c>
      <c r="KI5" s="249" t="s">
        <v>23</v>
      </c>
      <c r="KJ5" s="249" t="s">
        <v>28</v>
      </c>
      <c r="KL5" s="245" t="s">
        <v>97</v>
      </c>
      <c r="KM5" s="245" t="s">
        <v>7</v>
      </c>
      <c r="KN5" s="246" t="s">
        <v>13</v>
      </c>
      <c r="KO5" s="246" t="s">
        <v>12</v>
      </c>
      <c r="KP5" s="246" t="s">
        <v>14</v>
      </c>
      <c r="KQ5" s="246" t="s">
        <v>10</v>
      </c>
      <c r="KR5" s="246" t="s">
        <v>11</v>
      </c>
      <c r="KS5" s="246" t="s">
        <v>30</v>
      </c>
      <c r="KT5" s="246" t="s">
        <v>120</v>
      </c>
      <c r="KU5" s="246" t="s">
        <v>119</v>
      </c>
      <c r="KV5" s="247" t="s">
        <v>35</v>
      </c>
      <c r="KW5" s="247" t="s">
        <v>36</v>
      </c>
      <c r="KX5" s="247" t="s">
        <v>37</v>
      </c>
      <c r="KY5" s="248" t="s">
        <v>87</v>
      </c>
      <c r="KZ5" s="249" t="s">
        <v>23</v>
      </c>
      <c r="LA5" s="249" t="s">
        <v>28</v>
      </c>
      <c r="LC5" s="245" t="s">
        <v>97</v>
      </c>
      <c r="LD5" s="245" t="s">
        <v>7</v>
      </c>
      <c r="LE5" s="246" t="s">
        <v>13</v>
      </c>
      <c r="LF5" s="246" t="s">
        <v>12</v>
      </c>
      <c r="LG5" s="246" t="s">
        <v>14</v>
      </c>
      <c r="LH5" s="246" t="s">
        <v>10</v>
      </c>
      <c r="LI5" s="246" t="s">
        <v>11</v>
      </c>
      <c r="LJ5" s="246" t="s">
        <v>30</v>
      </c>
      <c r="LK5" s="246" t="s">
        <v>120</v>
      </c>
      <c r="LL5" s="246" t="s">
        <v>119</v>
      </c>
      <c r="LM5" s="247" t="s">
        <v>35</v>
      </c>
      <c r="LN5" s="247" t="s">
        <v>36</v>
      </c>
      <c r="LO5" s="247" t="s">
        <v>37</v>
      </c>
      <c r="LP5" s="248" t="s">
        <v>87</v>
      </c>
      <c r="LQ5" s="249" t="s">
        <v>23</v>
      </c>
      <c r="LR5" s="249" t="s">
        <v>28</v>
      </c>
      <c r="LT5" s="245" t="s">
        <v>97</v>
      </c>
      <c r="LU5" s="245" t="s">
        <v>7</v>
      </c>
      <c r="LV5" s="246" t="s">
        <v>13</v>
      </c>
      <c r="LW5" s="246" t="s">
        <v>12</v>
      </c>
      <c r="LX5" s="246" t="s">
        <v>14</v>
      </c>
      <c r="LY5" s="246" t="s">
        <v>10</v>
      </c>
      <c r="LZ5" s="246" t="s">
        <v>11</v>
      </c>
      <c r="MA5" s="246" t="s">
        <v>30</v>
      </c>
      <c r="MB5" s="246" t="s">
        <v>118</v>
      </c>
      <c r="MC5" s="246" t="s">
        <v>119</v>
      </c>
      <c r="MD5" s="247" t="s">
        <v>35</v>
      </c>
      <c r="ME5" s="247" t="s">
        <v>36</v>
      </c>
      <c r="MF5" s="247" t="s">
        <v>37</v>
      </c>
      <c r="MG5" s="248" t="s">
        <v>87</v>
      </c>
      <c r="MH5" s="249" t="s">
        <v>23</v>
      </c>
      <c r="MI5" s="249" t="s">
        <v>28</v>
      </c>
    </row>
    <row r="6" spans="1:347" ht="14" customHeight="1" outlineLevel="1">
      <c r="A6" s="13" t="s">
        <v>22</v>
      </c>
      <c r="B6" s="176">
        <v>0</v>
      </c>
      <c r="C6" s="50">
        <v>20</v>
      </c>
      <c r="D6" s="177">
        <v>0</v>
      </c>
      <c r="E6" s="21">
        <f>D6/C6</f>
        <v>0</v>
      </c>
      <c r="F6" s="12" t="s">
        <v>4</v>
      </c>
      <c r="G6" s="12" t="s">
        <v>4</v>
      </c>
      <c r="H6" s="12"/>
      <c r="I6" s="12"/>
      <c r="J6" s="54" t="s">
        <v>4</v>
      </c>
      <c r="K6" s="12"/>
      <c r="L6" s="15"/>
      <c r="M6" s="15"/>
      <c r="N6" s="15"/>
      <c r="O6" s="15"/>
      <c r="P6" s="32"/>
      <c r="Q6" s="14"/>
      <c r="R6" s="14"/>
      <c r="S6" s="32"/>
      <c r="T6" s="32"/>
      <c r="U6" s="32"/>
      <c r="V6" s="32"/>
      <c r="X6" s="32"/>
      <c r="Y6" s="42"/>
      <c r="Z6" s="210"/>
      <c r="AA6" s="220" t="s">
        <v>4</v>
      </c>
      <c r="AB6" s="210"/>
      <c r="AC6" s="211"/>
      <c r="AD6" s="211"/>
      <c r="AE6" s="211"/>
      <c r="AF6" s="211"/>
      <c r="AG6" s="209"/>
      <c r="AH6" s="200"/>
      <c r="AI6" s="200"/>
      <c r="AJ6" s="209"/>
      <c r="AK6" s="209"/>
      <c r="AL6" s="209"/>
      <c r="AM6" s="209"/>
      <c r="AN6" s="218"/>
      <c r="AO6" s="209"/>
      <c r="AP6" s="42"/>
      <c r="AQ6" s="210"/>
      <c r="AR6" s="220" t="s">
        <v>4</v>
      </c>
      <c r="AS6" s="210"/>
      <c r="AT6" s="211"/>
      <c r="AU6" s="211"/>
      <c r="AV6" s="211"/>
      <c r="AW6" s="211"/>
      <c r="AX6" s="209"/>
      <c r="AY6" s="200"/>
      <c r="AZ6" s="200"/>
      <c r="BA6" s="209"/>
      <c r="BB6" s="209"/>
      <c r="BC6" s="209"/>
      <c r="BD6" s="209"/>
      <c r="BE6" s="218"/>
      <c r="BF6" s="209"/>
      <c r="BH6" s="210"/>
      <c r="BI6" s="220" t="s">
        <v>4</v>
      </c>
      <c r="BJ6" s="210"/>
      <c r="BK6" s="211"/>
      <c r="BL6" s="211"/>
      <c r="BM6" s="211"/>
      <c r="BN6" s="211"/>
      <c r="BO6" s="209"/>
      <c r="BP6" s="200"/>
      <c r="BQ6" s="200"/>
      <c r="BR6" s="209"/>
      <c r="BS6" s="209"/>
      <c r="BT6" s="209"/>
      <c r="BU6" s="209"/>
      <c r="BV6" s="218"/>
      <c r="BW6" s="209"/>
      <c r="BY6" s="210"/>
      <c r="BZ6" s="220" t="s">
        <v>4</v>
      </c>
      <c r="CA6" s="210"/>
      <c r="CB6" s="211"/>
      <c r="CC6" s="211"/>
      <c r="CD6" s="211"/>
      <c r="CE6" s="211"/>
      <c r="CF6" s="209"/>
      <c r="CG6" s="200"/>
      <c r="CH6" s="200"/>
      <c r="CI6" s="209"/>
      <c r="CJ6" s="209"/>
      <c r="CK6" s="209"/>
      <c r="CL6" s="209"/>
      <c r="CM6" s="218"/>
      <c r="CN6" s="209"/>
      <c r="CP6" s="210"/>
      <c r="CQ6" s="220" t="s">
        <v>4</v>
      </c>
      <c r="CR6" s="210"/>
      <c r="CS6" s="211"/>
      <c r="CT6" s="211"/>
      <c r="CU6" s="211"/>
      <c r="CV6" s="211"/>
      <c r="CW6" s="209"/>
      <c r="CX6" s="200"/>
      <c r="CY6" s="200"/>
      <c r="CZ6" s="209"/>
      <c r="DA6" s="209"/>
      <c r="DB6" s="209"/>
      <c r="DC6" s="209"/>
      <c r="DD6" s="218"/>
      <c r="DE6" s="209"/>
      <c r="DG6" s="210"/>
      <c r="DH6" s="220" t="s">
        <v>4</v>
      </c>
      <c r="DI6" s="210"/>
      <c r="DJ6" s="211"/>
      <c r="DK6" s="211"/>
      <c r="DL6" s="211"/>
      <c r="DM6" s="211"/>
      <c r="DN6" s="209"/>
      <c r="DO6" s="200"/>
      <c r="DP6" s="200"/>
      <c r="DQ6" s="209"/>
      <c r="DR6" s="209"/>
      <c r="DS6" s="209"/>
      <c r="DT6" s="209"/>
      <c r="DU6" s="218"/>
      <c r="DV6" s="209"/>
      <c r="DX6" s="210"/>
      <c r="DY6" s="220" t="s">
        <v>4</v>
      </c>
      <c r="DZ6" s="210"/>
      <c r="EA6" s="211"/>
      <c r="EB6" s="211"/>
      <c r="EC6" s="211"/>
      <c r="ED6" s="211"/>
      <c r="EE6" s="209"/>
      <c r="EF6" s="200"/>
      <c r="EG6" s="200"/>
      <c r="EH6" s="209"/>
      <c r="EI6" s="209"/>
      <c r="EJ6" s="209"/>
      <c r="EK6" s="209"/>
      <c r="EL6" s="218"/>
      <c r="EM6" s="209"/>
      <c r="EO6" s="210"/>
      <c r="EP6" s="220" t="s">
        <v>4</v>
      </c>
      <c r="EQ6" s="210"/>
      <c r="ER6" s="211"/>
      <c r="ES6" s="211"/>
      <c r="ET6" s="211"/>
      <c r="EU6" s="211"/>
      <c r="EV6" s="209"/>
      <c r="EW6" s="200"/>
      <c r="EX6" s="200"/>
      <c r="EY6" s="209"/>
      <c r="EZ6" s="209"/>
      <c r="FA6" s="209"/>
      <c r="FB6" s="209"/>
      <c r="FC6" s="218"/>
      <c r="FD6" s="209"/>
      <c r="FF6" s="210"/>
      <c r="FG6" s="220" t="s">
        <v>4</v>
      </c>
      <c r="FH6" s="210"/>
      <c r="FI6" s="211"/>
      <c r="FJ6" s="211"/>
      <c r="FK6" s="211"/>
      <c r="FL6" s="211"/>
      <c r="FM6" s="209"/>
      <c r="FN6" s="200"/>
      <c r="FO6" s="200"/>
      <c r="FP6" s="209"/>
      <c r="FQ6" s="209"/>
      <c r="FR6" s="209"/>
      <c r="FS6" s="209"/>
      <c r="FT6" s="218"/>
      <c r="FU6" s="209"/>
      <c r="FW6" s="210"/>
      <c r="FX6" s="220" t="s">
        <v>4</v>
      </c>
      <c r="FY6" s="210"/>
      <c r="FZ6" s="211"/>
      <c r="GA6" s="211"/>
      <c r="GB6" s="211"/>
      <c r="GC6" s="211"/>
      <c r="GD6" s="209"/>
      <c r="GE6" s="200"/>
      <c r="GF6" s="200"/>
      <c r="GG6" s="209"/>
      <c r="GH6" s="209"/>
      <c r="GI6" s="209"/>
      <c r="GJ6" s="209"/>
      <c r="GK6" s="218"/>
      <c r="GL6" s="209"/>
      <c r="GN6" s="210"/>
      <c r="GO6" s="220" t="s">
        <v>4</v>
      </c>
      <c r="GP6" s="210"/>
      <c r="GQ6" s="211"/>
      <c r="GR6" s="211"/>
      <c r="GS6" s="211"/>
      <c r="GT6" s="211"/>
      <c r="GU6" s="209"/>
      <c r="GV6" s="200"/>
      <c r="GW6" s="200"/>
      <c r="GX6" s="209"/>
      <c r="GY6" s="209"/>
      <c r="GZ6" s="209"/>
      <c r="HA6" s="209"/>
      <c r="HB6" s="218"/>
      <c r="HC6" s="209"/>
      <c r="HE6" s="210"/>
      <c r="HF6" s="220" t="s">
        <v>4</v>
      </c>
      <c r="HG6" s="210"/>
      <c r="HH6" s="211"/>
      <c r="HI6" s="211"/>
      <c r="HJ6" s="211"/>
      <c r="HK6" s="211"/>
      <c r="HL6" s="209"/>
      <c r="HM6" s="200"/>
      <c r="HN6" s="200"/>
      <c r="HO6" s="209"/>
      <c r="HP6" s="209"/>
      <c r="HQ6" s="209"/>
      <c r="HR6" s="209"/>
      <c r="HS6" s="218"/>
      <c r="HT6" s="209"/>
      <c r="HV6" s="210"/>
      <c r="HW6" s="220" t="s">
        <v>4</v>
      </c>
      <c r="HX6" s="210"/>
      <c r="HY6" s="211"/>
      <c r="HZ6" s="211"/>
      <c r="IA6" s="211"/>
      <c r="IB6" s="211"/>
      <c r="IC6" s="209"/>
      <c r="ID6" s="200"/>
      <c r="IE6" s="200"/>
      <c r="IF6" s="209"/>
      <c r="IG6" s="209"/>
      <c r="IH6" s="209"/>
      <c r="II6" s="209"/>
      <c r="IJ6" s="218"/>
      <c r="IK6" s="209"/>
      <c r="IM6" s="210"/>
      <c r="IN6" s="220" t="s">
        <v>4</v>
      </c>
      <c r="IO6" s="210"/>
      <c r="IP6" s="211"/>
      <c r="IQ6" s="211"/>
      <c r="IR6" s="211"/>
      <c r="IS6" s="211"/>
      <c r="IT6" s="209"/>
      <c r="IU6" s="200"/>
      <c r="IV6" s="200"/>
      <c r="IW6" s="209"/>
      <c r="IX6" s="209"/>
      <c r="IY6" s="209"/>
      <c r="IZ6" s="209"/>
      <c r="JA6" s="218"/>
      <c r="JB6" s="209"/>
      <c r="JD6" s="210"/>
      <c r="JE6" s="220" t="s">
        <v>4</v>
      </c>
      <c r="JF6" s="210"/>
      <c r="JG6" s="211"/>
      <c r="JH6" s="211"/>
      <c r="JI6" s="211"/>
      <c r="JJ6" s="211"/>
      <c r="JK6" s="209"/>
      <c r="JL6" s="200"/>
      <c r="JM6" s="200"/>
      <c r="JN6" s="209"/>
      <c r="JO6" s="209"/>
      <c r="JP6" s="209"/>
      <c r="JQ6" s="209"/>
      <c r="JR6" s="218"/>
      <c r="JS6" s="209"/>
      <c r="JU6" s="210"/>
      <c r="JV6" s="220" t="s">
        <v>4</v>
      </c>
      <c r="JW6" s="210"/>
      <c r="JX6" s="211"/>
      <c r="JY6" s="211"/>
      <c r="JZ6" s="211"/>
      <c r="KA6" s="211"/>
      <c r="KB6" s="209"/>
      <c r="KC6" s="200"/>
      <c r="KD6" s="200"/>
      <c r="KE6" s="209"/>
      <c r="KF6" s="209"/>
      <c r="KG6" s="209"/>
      <c r="KH6" s="209"/>
      <c r="KI6" s="218"/>
      <c r="KJ6" s="209"/>
      <c r="KL6" s="210"/>
      <c r="KM6" s="220" t="s">
        <v>4</v>
      </c>
      <c r="KN6" s="210"/>
      <c r="KO6" s="211"/>
      <c r="KP6" s="211"/>
      <c r="KQ6" s="211"/>
      <c r="KR6" s="211"/>
      <c r="KS6" s="209"/>
      <c r="KT6" s="200"/>
      <c r="KU6" s="200"/>
      <c r="KV6" s="209"/>
      <c r="KW6" s="209"/>
      <c r="KX6" s="209"/>
      <c r="KY6" s="209"/>
      <c r="KZ6" s="218"/>
      <c r="LA6" s="209"/>
      <c r="LC6" s="210"/>
      <c r="LD6" s="220" t="s">
        <v>4</v>
      </c>
      <c r="LE6" s="210"/>
      <c r="LF6" s="211"/>
      <c r="LG6" s="211"/>
      <c r="LH6" s="211"/>
      <c r="LI6" s="211"/>
      <c r="LJ6" s="209"/>
      <c r="LK6" s="200"/>
      <c r="LL6" s="200"/>
      <c r="LM6" s="209"/>
      <c r="LN6" s="209"/>
      <c r="LO6" s="209"/>
      <c r="LP6" s="209"/>
      <c r="LQ6" s="218"/>
      <c r="LR6" s="209"/>
      <c r="LT6" s="210"/>
      <c r="LU6" s="220" t="s">
        <v>4</v>
      </c>
      <c r="LV6" s="210"/>
      <c r="LW6" s="211"/>
      <c r="LX6" s="211"/>
      <c r="LY6" s="211"/>
      <c r="LZ6" s="211"/>
      <c r="MA6" s="209"/>
      <c r="MB6" s="200"/>
      <c r="MC6" s="200"/>
      <c r="MD6" s="209"/>
      <c r="ME6" s="209"/>
      <c r="MF6" s="209"/>
      <c r="MG6" s="209"/>
      <c r="MH6" s="218"/>
      <c r="MI6" s="209"/>
    </row>
    <row r="7" spans="1:347" ht="14" customHeight="1" outlineLevel="1">
      <c r="A7" s="12">
        <v>1</v>
      </c>
      <c r="B7" s="178">
        <v>5.5E-2</v>
      </c>
      <c r="C7" s="50">
        <v>20</v>
      </c>
      <c r="D7" s="179">
        <v>2</v>
      </c>
      <c r="E7" s="15">
        <f t="shared" ref="E7:E16" si="0">IFERROR(D7/C7,"")</f>
        <v>0.1</v>
      </c>
      <c r="F7" s="32">
        <f>IFERROR((E7-E6)/(1-E6),"")</f>
        <v>0.1</v>
      </c>
      <c r="G7" s="15">
        <f t="shared" ref="G7:G16" si="1">IFERROR(_xlfn.NORM.S.INV(F7),"")</f>
        <v>-1.2815515655446006</v>
      </c>
      <c r="H7" s="15"/>
      <c r="I7" s="32"/>
      <c r="J7" s="16">
        <f>IFERROR(LOG10($B7),"")</f>
        <v>-1.2596373105057561</v>
      </c>
      <c r="K7" s="15">
        <f>IFERROR(C21+B21*J7,"")</f>
        <v>-1.3910051034539253</v>
      </c>
      <c r="L7" s="35">
        <f>IFERROR(_xlfn.NORM.S.DIST(K7,TRUE)*(1-$E$6)+$E$6,"")</f>
        <v>8.2111939593994987E-2</v>
      </c>
      <c r="M7" s="35">
        <f t="shared" ref="M7:M16" si="2">IFERROR(1/SQRT(2*PI())*EXP(-0.5*(K7)^2),"")</f>
        <v>0.15161875008502873</v>
      </c>
      <c r="N7" s="35">
        <f>IFERROR(K7-L7/M7+$F7/M7,"")</f>
        <v>-1.273024574027497</v>
      </c>
      <c r="O7" s="35">
        <f>IFERROR(M7^2/((1-L7)*(L7+$E$6/(1-$E$6))),"")</f>
        <v>0.30500699010848714</v>
      </c>
      <c r="P7" s="15">
        <f>IFERROR($C7*O7,"")</f>
        <v>6.1001398021697426</v>
      </c>
      <c r="Q7" s="15">
        <f t="shared" ref="Q7:Q16" si="3">IFERROR(P7*J7,"")</f>
        <v>-7.68396369411421</v>
      </c>
      <c r="R7" s="15">
        <f>IFERROR(P7*N7,"")</f>
        <v>-7.7656278731653163</v>
      </c>
      <c r="S7" s="32">
        <f t="shared" ref="S7:S16" si="4">IFERROR(P7*(J7-J$18)^2,"")</f>
        <v>12.448048039685766</v>
      </c>
      <c r="T7" s="32">
        <f>IFERROR(P7*(N7-N18)^2,"")</f>
        <v>11.307623504039151</v>
      </c>
      <c r="U7" s="32">
        <f>IFERROR(P7*(J7-J18)*(N7-N18),"")</f>
        <v>11.864140954698712</v>
      </c>
      <c r="V7" s="32">
        <f>IFERROR($C7*($F7-L7)^2/(L7*(1-L7)),"")</f>
        <v>8.4910318437881785E-2</v>
      </c>
      <c r="W7" s="37">
        <f>IFERROR($D7-$C7*L7,"")</f>
        <v>0.35776120812010026</v>
      </c>
      <c r="X7" s="32">
        <f>IFERROR(W7/SQRT($C7*L7*(1-L7)),"")</f>
        <v>0.29139375154227609</v>
      </c>
      <c r="Y7" s="42"/>
      <c r="Z7" s="209"/>
      <c r="AA7" s="201">
        <f>IFERROR(LOG10($B7),"")</f>
        <v>-1.2596373105057561</v>
      </c>
      <c r="AB7" s="211">
        <f>IFERROR(J21+I21*AA7,"")</f>
        <v>-1.4939723388020649</v>
      </c>
      <c r="AC7" s="202">
        <f>IFERROR(_xlfn.NORM.S.DIST(AB7,TRUE)*(1-$E$6)+$E$6,"")</f>
        <v>6.7591424648829071E-2</v>
      </c>
      <c r="AD7" s="202">
        <f t="shared" ref="AD7:AD16" si="5">IFERROR(1/SQRT(2*PI())*EXP(-0.5*(AB7)^2),"")</f>
        <v>0.13069156366497545</v>
      </c>
      <c r="AE7" s="202">
        <f>IFERROR(AB7-AC7/AD7+$F7/AD7,"")</f>
        <v>-1.2459947766523802</v>
      </c>
      <c r="AF7" s="202">
        <f>IFERROR(AD7^2/((1-AC7)*(AC7+$E$6/(1-$E$6))),"")</f>
        <v>0.27101744636651182</v>
      </c>
      <c r="AG7" s="211">
        <f>IFERROR($C7*AF7,"")</f>
        <v>5.4203489273302363</v>
      </c>
      <c r="AH7" s="211">
        <f t="shared" ref="AH7:AH16" si="6">IFERROR(AG7*AA7,"")</f>
        <v>-6.8276737448250193</v>
      </c>
      <c r="AI7" s="211">
        <f>IFERROR(AG7*AE7,"")</f>
        <v>-6.7537264510868065</v>
      </c>
      <c r="AJ7" s="209">
        <f t="shared" ref="AJ7:AJ16" si="7">IFERROR(AG7*(AA7-AA$18)^2,"")</f>
        <v>10.840369842650459</v>
      </c>
      <c r="AK7" s="209">
        <f>IFERROR(AG7*(AE7-AE18)^2,"")</f>
        <v>9.4951685047626153</v>
      </c>
      <c r="AL7" s="209">
        <f>IFERROR(AG7*(AA7-AA18)*(AE7-AE18),"")</f>
        <v>10.145498425898706</v>
      </c>
      <c r="AM7" s="209">
        <f>IFERROR($C7*($F7-AC7)^2/(AC7*(1-AC7)),"")</f>
        <v>0.33331281915039984</v>
      </c>
      <c r="AN7" s="227">
        <f>IFERROR($D7-$C7*AC7,"")</f>
        <v>0.64817150702341864</v>
      </c>
      <c r="AO7" s="209">
        <f>IFERROR(AN7/SQRT($C7*AC7*(1-AC7)),"")</f>
        <v>0.57733250311272077</v>
      </c>
      <c r="AP7" s="42"/>
      <c r="AQ7" s="209"/>
      <c r="AR7" s="201">
        <f>IFERROR(LOG10($B7),"")</f>
        <v>-1.2596373105057561</v>
      </c>
      <c r="AS7" s="211">
        <f>IFERROR(AA21+Z21*AR7,"")</f>
        <v>-1.5051326726804155</v>
      </c>
      <c r="AT7" s="202">
        <f>IFERROR(_xlfn.NORM.S.DIST(AS7,TRUE)*(1-$E$6)+$E$6,"")</f>
        <v>6.6144985231823772E-2</v>
      </c>
      <c r="AU7" s="202">
        <f t="shared" ref="AU7:AU16" si="8">IFERROR(1/SQRT(2*PI())*EXP(-0.5*(AS7)^2),"")</f>
        <v>0.12852257432569095</v>
      </c>
      <c r="AV7" s="202">
        <f>IFERROR(AS7-AT7/AU7+$F7/AU7,"")</f>
        <v>-1.241715798673646</v>
      </c>
      <c r="AW7" s="202">
        <f>IFERROR(AU7^2/((1-AT7)*(AT7+$E$6/(1-$E$6))),"")</f>
        <v>0.26741296095575012</v>
      </c>
      <c r="AX7" s="211">
        <f>IFERROR($C7*AW7,"")</f>
        <v>5.3482592191150022</v>
      </c>
      <c r="AY7" s="211">
        <f t="shared" ref="AY7:AY16" si="9">IFERROR(AX7*AR7,"")</f>
        <v>-6.7368668586536371</v>
      </c>
      <c r="AZ7" s="211">
        <f>IFERROR(AX7*AV7,"")</f>
        <v>-6.6410179677770751</v>
      </c>
      <c r="BA7" s="209">
        <f t="shared" ref="BA7:BA16" si="10">IFERROR(AX7*(AR7-AR$18)^2,"")</f>
        <v>10.677462024324452</v>
      </c>
      <c r="BB7" s="209">
        <f>IFERROR(AX7*(AV7-AV18)^2,"")</f>
        <v>9.291726062514746</v>
      </c>
      <c r="BC7" s="209">
        <f>IFERROR(AX7*(AR7-AR18)*(AV7-AV18),"")</f>
        <v>9.9605246936558007</v>
      </c>
      <c r="BD7" s="209">
        <f>IFERROR($C7*($F7-AT7)^2/(AT7*(1-AT7)),"")</f>
        <v>0.37110741479996728</v>
      </c>
      <c r="BE7" s="227">
        <f>IFERROR($D7-$C7*AT7,"")</f>
        <v>0.67710029536352456</v>
      </c>
      <c r="BF7" s="209">
        <f>IFERROR(BE7/SQRT($C7*AT7*(1-AT7)),"")</f>
        <v>0.60918586227847338</v>
      </c>
      <c r="BH7" s="209"/>
      <c r="BI7" s="201">
        <f>IFERROR(LOG10($B7),"")</f>
        <v>-1.2596373105057561</v>
      </c>
      <c r="BJ7" s="211">
        <f>IFERROR(AR21+AQ21*BI7,"")</f>
        <v>-1.5053624143531321</v>
      </c>
      <c r="BK7" s="202">
        <f>IFERROR(_xlfn.NORM.S.DIST(BJ7,TRUE)*(1-$E$6)+$E$6,"")</f>
        <v>6.6115463345381875E-2</v>
      </c>
      <c r="BL7" s="202">
        <f t="shared" ref="BL7:BL16" si="11">IFERROR(1/SQRT(2*PI())*EXP(-0.5*(BJ7)^2),"")</f>
        <v>0.12847813657883972</v>
      </c>
      <c r="BM7" s="202">
        <f>IFERROR(BJ7-BK7/BL7+$F7/BL7,"")</f>
        <v>-1.2416246488709475</v>
      </c>
      <c r="BN7" s="202">
        <f>IFERROR(BL7^2/((1-BK7)*(BK7+$E$6/(1-$E$6))),"")</f>
        <v>0.26733894377584777</v>
      </c>
      <c r="BO7" s="211">
        <f>IFERROR($C7*BN7,"")</f>
        <v>5.3467788755169554</v>
      </c>
      <c r="BP7" s="211">
        <f t="shared" ref="BP7:BP16" si="12">IFERROR(BO7*BI7,"")</f>
        <v>-6.735002162625169</v>
      </c>
      <c r="BQ7" s="211">
        <f>IFERROR(BO7*BM7,"")</f>
        <v>-6.6386924439043389</v>
      </c>
      <c r="BR7" s="209">
        <f t="shared" ref="BR7:BR16" si="13">IFERROR(BO7*(BI7-BI$18)^2,"")</f>
        <v>10.673474174847026</v>
      </c>
      <c r="BS7" s="209">
        <f>IFERROR(BO7*(BM7-BM18)^2,"")</f>
        <v>9.2868579018387063</v>
      </c>
      <c r="BT7" s="209">
        <f>IFERROR(BO7*(BI7-BI18)*(BM7-BM18),"")</f>
        <v>9.9560553423908544</v>
      </c>
      <c r="BU7" s="209">
        <f>IFERROR($C7*($F7-BK7)^2/(BK7*(1-BK7)),"")</f>
        <v>0.3719091541200733</v>
      </c>
      <c r="BV7" s="227">
        <f>IFERROR($D7-$C7*BK7,"")</f>
        <v>0.6776907330923625</v>
      </c>
      <c r="BW7" s="209">
        <f>IFERROR(BV7/SQRT($C7*BK7*(1-BK7)),"")</f>
        <v>0.60984354888780545</v>
      </c>
      <c r="BY7" s="209"/>
      <c r="BZ7" s="201">
        <f>IFERROR(LOG10($B7),"")</f>
        <v>-1.2596373105057561</v>
      </c>
      <c r="CA7" s="211">
        <f>IFERROR(BI21+BH21*BZ7,"")</f>
        <v>-1.5053690479532618</v>
      </c>
      <c r="CB7" s="202">
        <f>IFERROR(_xlfn.NORM.S.DIST(CA7,TRUE)*(1-$E$6)+$E$6,"")</f>
        <v>6.6114611077053811E-2</v>
      </c>
      <c r="CC7" s="202">
        <f t="shared" ref="CC7:CC16" si="14">IFERROR(1/SQRT(2*PI())*EXP(-0.5*(CA7)^2),"")</f>
        <v>0.12847685360330488</v>
      </c>
      <c r="CD7" s="202">
        <f>IFERROR(CA7-CB7/CC7+$F7/CC7,"")</f>
        <v>-1.2416220151408508</v>
      </c>
      <c r="CE7" s="202">
        <f>IFERROR(CC7^2/((1-CB7)*(CB7+$E$6/(1-$E$6))),"")</f>
        <v>0.26733680670208132</v>
      </c>
      <c r="CF7" s="211">
        <f>IFERROR($C7*CE7,"")</f>
        <v>5.3467361340416266</v>
      </c>
      <c r="CG7" s="211">
        <f t="shared" ref="CG7:CG16" si="15">IFERROR(CF7*BZ7,"")</f>
        <v>-6.7349483238681387</v>
      </c>
      <c r="CH7" s="211">
        <f>IFERROR(CF7*CD7,"")</f>
        <v>-6.638625293175167</v>
      </c>
      <c r="CI7" s="209">
        <f t="shared" ref="CI7:CI16" si="16">IFERROR(CF7*(BZ7-BZ$18)^2,"")</f>
        <v>10.673366387860339</v>
      </c>
      <c r="CJ7" s="209">
        <f>IFERROR(CF7*(CD7-CD18)^2,"")</f>
        <v>9.2867248256887756</v>
      </c>
      <c r="CK7" s="209">
        <f>IFERROR(CF7*(BZ7-BZ18)*(CD7-CD18),"")</f>
        <v>9.9559337386211428</v>
      </c>
      <c r="CL7" s="209">
        <f>IFERROR($C7*($F7-CB7)^2/(CB7*(1-CB7)),"")</f>
        <v>0.37193231798085469</v>
      </c>
      <c r="CM7" s="227">
        <f>IFERROR($D7-$C7*CB7,"")</f>
        <v>0.67770777845892383</v>
      </c>
      <c r="CN7" s="209">
        <f>IFERROR(CM7/SQRT($C7*CB7*(1-CB7)),"")</f>
        <v>0.60986254023415365</v>
      </c>
      <c r="CP7" s="209"/>
      <c r="CQ7" s="201">
        <f>IFERROR(LOG10($B7),"")</f>
        <v>-1.2596373105057561</v>
      </c>
      <c r="CR7" s="211">
        <f>IFERROR(BZ21+BY21*CQ7,"")</f>
        <v>-1.5053691936241698</v>
      </c>
      <c r="CS7" s="202">
        <f>IFERROR(_xlfn.NORM.S.DIST(CR7,TRUE)*(1-$E$6)+$E$6,"")</f>
        <v>6.6114592361715921E-2</v>
      </c>
      <c r="CT7" s="202">
        <f t="shared" ref="CT7:CT16" si="17">IFERROR(1/SQRT(2*PI())*EXP(-0.5*(CR7)^2),"")</f>
        <v>0.12847682542981315</v>
      </c>
      <c r="CU7" s="202">
        <f>IFERROR(CR7-CS7/CT7+$F7/CT7,"")</f>
        <v>-1.2416219573041405</v>
      </c>
      <c r="CV7" s="202">
        <f>IFERROR(CT7^2/((1-CS7)*(CS7+$E$6/(1-$E$6))),"")</f>
        <v>0.26733675977296184</v>
      </c>
      <c r="CW7" s="211">
        <f>IFERROR($C7*CV7,"")</f>
        <v>5.346735195459237</v>
      </c>
      <c r="CX7" s="211">
        <f t="shared" ref="CX7:CX16" si="18">IFERROR(CW7*CQ7,"")</f>
        <v>-6.7349471415947413</v>
      </c>
      <c r="CY7" s="211">
        <f>IFERROR(CW7*CU7,"")</f>
        <v>-6.6386238185730342</v>
      </c>
      <c r="CZ7" s="209">
        <f t="shared" ref="CZ7:CZ16" si="19">IFERROR(CW7*(CQ7-CQ$18)^2,"")</f>
        <v>10.673363898084824</v>
      </c>
      <c r="DA7" s="209">
        <f>IFERROR(CW7*(CU7-CU18)^2,"")</f>
        <v>9.2867217779475073</v>
      </c>
      <c r="DB7" s="209">
        <f>IFERROR(CW7*(CQ7-CQ18)*(CU7-CU18),"")</f>
        <v>9.9559309437291201</v>
      </c>
      <c r="DC7" s="209">
        <f>IFERROR($C7*($F7-CS7)^2/(CS7*(1-CS7)),"")</f>
        <v>0.37193282665794336</v>
      </c>
      <c r="DD7" s="227">
        <f>IFERROR($D7-$C7*CS7,"")</f>
        <v>0.67770815276568164</v>
      </c>
      <c r="DE7" s="209">
        <f>IFERROR(DD7/SQRT($C7*CS7*(1-CS7)),"")</f>
        <v>0.60986295727642237</v>
      </c>
      <c r="DG7" s="209"/>
      <c r="DH7" s="201">
        <f>IFERROR(LOG10($B7),"")</f>
        <v>-1.2596373105057561</v>
      </c>
      <c r="DI7" s="211">
        <f>IFERROR(CQ21+CP21*DH7,"")</f>
        <v>-1.5053691975563372</v>
      </c>
      <c r="DJ7" s="202">
        <f>IFERROR(_xlfn.NORM.S.DIST(DI7,TRUE)*(1-$E$6)+$E$6,"")</f>
        <v>6.6114591856523533E-2</v>
      </c>
      <c r="DK7" s="202">
        <f t="shared" ref="DK7:DK16" si="20">IFERROR(1/SQRT(2*PI())*EXP(-0.5*(DI7)^2),"")</f>
        <v>0.1284768246693121</v>
      </c>
      <c r="DL7" s="202">
        <f>IFERROR(DI7-DJ7/DK7+$F7/DK7,"")</f>
        <v>-1.2416219557429247</v>
      </c>
      <c r="DM7" s="202">
        <f>IFERROR(DK7^2/((1-DJ7)*(DJ7+$E$6/(1-$E$6))),"")</f>
        <v>0.26733675850618088</v>
      </c>
      <c r="DN7" s="211">
        <f>IFERROR($C7*DM7,"")</f>
        <v>5.3467351701236172</v>
      </c>
      <c r="DO7" s="211">
        <f t="shared" ref="DO7:DO16" si="21">IFERROR(DN7*DH7,"")</f>
        <v>-6.7349471096810491</v>
      </c>
      <c r="DP7" s="211">
        <f>IFERROR(DN7*DL7,"")</f>
        <v>-6.6386237787683644</v>
      </c>
      <c r="DQ7" s="209">
        <f t="shared" ref="DQ7:DQ16" si="22">IFERROR(DN7*(DH7-DH$18)^2,"")</f>
        <v>10.673363833506269</v>
      </c>
      <c r="DR7" s="209">
        <f>IFERROR(DN7*(DL7-DL18)^2,"")</f>
        <v>9.286721698363408</v>
      </c>
      <c r="DS7" s="209">
        <f>IFERROR(DN7*(DH7-DH18)*(DL7-DL18),"")</f>
        <v>9.9559308709507377</v>
      </c>
      <c r="DT7" s="209">
        <f>IFERROR($C7*($F7-DJ7)^2/(DJ7*(1-DJ7)),"")</f>
        <v>0.37193284038892299</v>
      </c>
      <c r="DU7" s="227">
        <f>IFERROR($D7-$C7*DJ7,"")</f>
        <v>0.6777081628695294</v>
      </c>
      <c r="DV7" s="209">
        <f>IFERROR(DU7/SQRT($C7*DJ7*(1-DJ7)),"")</f>
        <v>0.60986296853385269</v>
      </c>
      <c r="DX7" s="209"/>
      <c r="DY7" s="201">
        <f>IFERROR(LOG10($B7),"")</f>
        <v>-1.2596373105057561</v>
      </c>
      <c r="DZ7" s="211">
        <f>IFERROR(DH21+DG21*DY7,"")</f>
        <v>-1.5053691976467609</v>
      </c>
      <c r="EA7" s="202">
        <f>IFERROR(_xlfn.NORM.S.DIST(DZ7,TRUE)*(1-$E$6)+$E$6,"")</f>
        <v>6.6114591844906173E-2</v>
      </c>
      <c r="EB7" s="202">
        <f t="shared" ref="EB7:EB16" si="23">IFERROR(1/SQRT(2*PI())*EXP(-0.5*(DZ7)^2),"")</f>
        <v>0.1284768246518237</v>
      </c>
      <c r="EC7" s="202">
        <f>IFERROR(DZ7-EA7/EB7+$F7/EB7,"")</f>
        <v>-1.2416219557070232</v>
      </c>
      <c r="ED7" s="202">
        <f>IFERROR(EB7^2/((1-EA7)*(EA7+$E$6/(1-$E$6))),"")</f>
        <v>0.26733675847705007</v>
      </c>
      <c r="EE7" s="211">
        <f>IFERROR($C7*ED7,"")</f>
        <v>5.3467351695410015</v>
      </c>
      <c r="EF7" s="211">
        <f t="shared" ref="EF7:EF16" si="24">IFERROR(EE7*DY7,"")</f>
        <v>-6.7349471089471651</v>
      </c>
      <c r="EG7" s="211">
        <f>IFERROR(EE7*EC7,"")</f>
        <v>-6.6386237778530202</v>
      </c>
      <c r="EH7" s="209">
        <f t="shared" ref="EH7:EH16" si="25">IFERROR(EE7*(DY7-DY$18)^2,"")</f>
        <v>10.673363831975403</v>
      </c>
      <c r="EI7" s="209">
        <f>IFERROR(EE7*(EC7-EC18)^2,"")</f>
        <v>9.2867216964864987</v>
      </c>
      <c r="EJ7" s="209">
        <f>IFERROR(EE7*(DY7-DY18)*(EC7-EC18),"")</f>
        <v>9.9559308692306736</v>
      </c>
      <c r="EK7" s="209">
        <f>IFERROR($C7*($F7-EA7)^2/(EA7*(1-EA7)),"")</f>
        <v>0.37193284070467947</v>
      </c>
      <c r="EL7" s="227">
        <f>IFERROR($D7-$C7*EA7,"")</f>
        <v>0.67770816310187643</v>
      </c>
      <c r="EM7" s="209">
        <f>IFERROR(EL7/SQRT($C7*EA7*(1-EA7)),"")</f>
        <v>0.60986296879272739</v>
      </c>
      <c r="EO7" s="209"/>
      <c r="EP7" s="201">
        <f>IFERROR(LOG10($B7),"")</f>
        <v>-1.2596373105057561</v>
      </c>
      <c r="EQ7" s="211">
        <f>IFERROR(DY21+DX21*EP7,"")</f>
        <v>-1.5053691976491146</v>
      </c>
      <c r="ER7" s="202">
        <f>IFERROR(_xlfn.NORM.S.DIST(EQ7,TRUE)*(1-$E$6)+$E$6,"")</f>
        <v>6.6114591844603804E-2</v>
      </c>
      <c r="ES7" s="202">
        <f t="shared" ref="ES7:ES16" si="26">IFERROR(1/SQRT(2*PI())*EXP(-0.5*(EQ7)^2),"")</f>
        <v>0.12847682465136848</v>
      </c>
      <c r="ET7" s="202">
        <f>IFERROR(EQ7-ER7/ES7+$F7/ES7,"")</f>
        <v>-1.2416219557060888</v>
      </c>
      <c r="EU7" s="202">
        <f>IFERROR(ES7^2/((1-ER7)*(ER7+$E$6/(1-$E$6))),"")</f>
        <v>0.26733675847629174</v>
      </c>
      <c r="EV7" s="211">
        <f>IFERROR($C7*EU7,"")</f>
        <v>5.3467351695258349</v>
      </c>
      <c r="EW7" s="211">
        <f t="shared" ref="EW7:EW16" si="27">IFERROR(EV7*EP7,"")</f>
        <v>-6.7349471089280604</v>
      </c>
      <c r="EX7" s="211">
        <f>IFERROR(EV7*ET7,"")</f>
        <v>-6.638623777829193</v>
      </c>
      <c r="EY7" s="209">
        <f t="shared" ref="EY7:EY16" si="28">IFERROR(EV7*(EP7-EP$18)^2,"")</f>
        <v>10.673363831936491</v>
      </c>
      <c r="EZ7" s="209">
        <f>IFERROR(EV7*(ET7-ET18)^2,"")</f>
        <v>9.2867216964386028</v>
      </c>
      <c r="FA7" s="209">
        <f>IFERROR(EV7*(EP7-EP18)*(ET7-ET18),"")</f>
        <v>9.9559308691868527</v>
      </c>
      <c r="FB7" s="209">
        <f>IFERROR($C7*($F7-ER7)^2/(ER7*(1-ER7)),"")</f>
        <v>0.37193284071289773</v>
      </c>
      <c r="FC7" s="227">
        <f>IFERROR($D7-$C7*ER7,"")</f>
        <v>0.67770816310792403</v>
      </c>
      <c r="FD7" s="209">
        <f>IFERROR(FC7/SQRT($C7*ER7*(1-ER7)),"")</f>
        <v>0.60986296879946544</v>
      </c>
      <c r="FF7" s="209"/>
      <c r="FG7" s="201">
        <f>IFERROR(LOG10($B7),"")</f>
        <v>-1.2596373105057561</v>
      </c>
      <c r="FH7" s="211">
        <f>IFERROR(EP21+EO21*FG7,"")</f>
        <v>-1.5053691976491694</v>
      </c>
      <c r="FI7" s="202">
        <f>IFERROR(_xlfn.NORM.S.DIST(FH7,TRUE)*(1-$E$6)+$E$6,"")</f>
        <v>6.6114591844596726E-2</v>
      </c>
      <c r="FJ7" s="202">
        <f t="shared" ref="FJ7:FJ16" si="29">IFERROR(1/SQRT(2*PI())*EXP(-0.5*(FH7)^2),"")</f>
        <v>0.12847682465135787</v>
      </c>
      <c r="FK7" s="202">
        <f>IFERROR(FH7-FI7/FJ7+$F7/FJ7,"")</f>
        <v>-1.2416219557060668</v>
      </c>
      <c r="FL7" s="202">
        <f>IFERROR(FJ7^2/((1-FI7)*(FI7+$E$6/(1-$E$6))),"")</f>
        <v>0.26733675847627419</v>
      </c>
      <c r="FM7" s="211">
        <f>IFERROR($C7*FL7,"")</f>
        <v>5.3467351695254841</v>
      </c>
      <c r="FN7" s="211">
        <f t="shared" ref="FN7:FN16" si="30">IFERROR(FM7*FG7,"")</f>
        <v>-6.7349471089276189</v>
      </c>
      <c r="FO7" s="211">
        <f>IFERROR(FM7*FK7,"")</f>
        <v>-6.6386237778286405</v>
      </c>
      <c r="FP7" s="209">
        <f t="shared" ref="FP7:FP16" si="31">IFERROR(FM7*(FG7-FG$18)^2,"")</f>
        <v>10.673363831935569</v>
      </c>
      <c r="FQ7" s="209">
        <f>IFERROR(FM7*(FK7-FK18)^2,"")</f>
        <v>9.2867216964374677</v>
      </c>
      <c r="FR7" s="209">
        <f>IFERROR(FM7*(FG7-FG18)*(FK7-FK18),"")</f>
        <v>9.9559308691858135</v>
      </c>
      <c r="FS7" s="209">
        <f>IFERROR($C7*($F7-FI7)^2/(FI7*(1-FI7)),"")</f>
        <v>0.37193284071309002</v>
      </c>
      <c r="FT7" s="227">
        <f>IFERROR($D7-$C7*FI7,"")</f>
        <v>0.67770816310806548</v>
      </c>
      <c r="FU7" s="209">
        <f>IFERROR(FT7/SQRT($C7*FI7*(1-FI7)),"")</f>
        <v>0.6098629687996231</v>
      </c>
      <c r="FW7" s="209"/>
      <c r="FX7" s="201">
        <f>IFERROR(LOG10($B7),"")</f>
        <v>-1.2596373105057561</v>
      </c>
      <c r="FY7" s="211">
        <f>IFERROR(FG21+FF21*FX7,"")</f>
        <v>-1.5053691976491708</v>
      </c>
      <c r="FZ7" s="202">
        <f>IFERROR(_xlfn.NORM.S.DIST(FY7,TRUE)*(1-$E$6)+$E$6,"")</f>
        <v>6.6114591844596574E-2</v>
      </c>
      <c r="GA7" s="202">
        <f t="shared" ref="GA7:GA16" si="32">IFERROR(1/SQRT(2*PI())*EXP(-0.5*(FY7)^2),"")</f>
        <v>0.1284768246513576</v>
      </c>
      <c r="GB7" s="202">
        <f>IFERROR(FY7-FZ7/GA7+$F7/GA7,"")</f>
        <v>-1.2416219557060664</v>
      </c>
      <c r="GC7" s="202">
        <f>IFERROR(GA7^2/((1-FZ7)*(FZ7+$E$6/(1-$E$6))),"")</f>
        <v>0.26733675847627364</v>
      </c>
      <c r="GD7" s="211">
        <f>IFERROR($C7*GC7,"")</f>
        <v>5.3467351695254726</v>
      </c>
      <c r="GE7" s="211">
        <f t="shared" ref="GE7:GE16" si="33">IFERROR(GD7*FX7,"")</f>
        <v>-6.7349471089276038</v>
      </c>
      <c r="GF7" s="211">
        <f>IFERROR(GD7*GB7,"")</f>
        <v>-6.6386237778286237</v>
      </c>
      <c r="GG7" s="209">
        <f t="shared" ref="GG7:GG16" si="34">IFERROR(GD7*(FX7-FX$18)^2,"")</f>
        <v>10.673363831935539</v>
      </c>
      <c r="GH7" s="209">
        <f>IFERROR(GD7*(GB7-GB18)^2,"")</f>
        <v>9.2867216964374375</v>
      </c>
      <c r="GI7" s="209">
        <f>IFERROR(GD7*(FX7-FX18)*(GB7-GB18),"")</f>
        <v>9.9559308691857851</v>
      </c>
      <c r="GJ7" s="209">
        <f>IFERROR($C7*($F7-FZ7)^2/(FZ7*(1-FZ7)),"")</f>
        <v>0.37193284071309424</v>
      </c>
      <c r="GK7" s="227">
        <f>IFERROR($D7-$C7*FZ7,"")</f>
        <v>0.67770816310806858</v>
      </c>
      <c r="GL7" s="209">
        <f>IFERROR(GK7/SQRT($C7*FZ7*(1-FZ7)),"")</f>
        <v>0.60986296879962643</v>
      </c>
      <c r="GN7" s="209"/>
      <c r="GO7" s="201">
        <f>IFERROR(LOG10($B7),"")</f>
        <v>-1.2596373105057561</v>
      </c>
      <c r="GP7" s="211">
        <f>IFERROR(FX21+FW21*GO7,"")</f>
        <v>-1.5053691976491719</v>
      </c>
      <c r="GQ7" s="202">
        <f>IFERROR(_xlfn.NORM.S.DIST(GP7,TRUE)*(1-$E$6)+$E$6,"")</f>
        <v>6.6114591844596407E-2</v>
      </c>
      <c r="GR7" s="202">
        <f t="shared" ref="GR7:GR16" si="35">IFERROR(1/SQRT(2*PI())*EXP(-0.5*(GP7)^2),"")</f>
        <v>0.1284768246513574</v>
      </c>
      <c r="GS7" s="202">
        <f>IFERROR(GP7-GQ7/GR7+$F7/GR7,"")</f>
        <v>-1.2416219557060657</v>
      </c>
      <c r="GT7" s="202">
        <f>IFERROR(GR7^2/((1-GQ7)*(GQ7+$E$6/(1-$E$6))),"")</f>
        <v>0.26733675847627347</v>
      </c>
      <c r="GU7" s="211">
        <f>IFERROR($C7*GT7,"")</f>
        <v>5.3467351695254699</v>
      </c>
      <c r="GV7" s="211">
        <f t="shared" ref="GV7:GV16" si="36">IFERROR(GU7*GO7,"")</f>
        <v>-6.7349471089276012</v>
      </c>
      <c r="GW7" s="211">
        <f>IFERROR(GU7*GS7,"")</f>
        <v>-6.6386237778286166</v>
      </c>
      <c r="GX7" s="209">
        <f t="shared" ref="GX7:GX16" si="37">IFERROR(GU7*(GO7-GO$18)^2,"")</f>
        <v>10.673363831935534</v>
      </c>
      <c r="GY7" s="209">
        <f>IFERROR(GU7*(GS7-GS18)^2,"")</f>
        <v>9.2867216964374197</v>
      </c>
      <c r="GZ7" s="209">
        <f>IFERROR(GU7*(GO7-GO18)*(GS7-GS18),"")</f>
        <v>9.9559308691857726</v>
      </c>
      <c r="HA7" s="209">
        <f>IFERROR($C7*($F7-GQ7)^2/(GQ7*(1-GQ7)),"")</f>
        <v>0.37193284071309879</v>
      </c>
      <c r="HB7" s="227">
        <f>IFERROR($D7-$C7*GQ7,"")</f>
        <v>0.67770816310807191</v>
      </c>
      <c r="HC7" s="209">
        <f>IFERROR(HB7/SQRT($C7*GQ7*(1-GQ7)),"")</f>
        <v>0.6098629687996302</v>
      </c>
      <c r="HE7" s="209"/>
      <c r="HF7" s="201">
        <f>IFERROR(LOG10($B7),"")</f>
        <v>-1.2596373105057561</v>
      </c>
      <c r="HG7" s="211">
        <f>IFERROR(GO21+GN21*HF7,"")</f>
        <v>-1.505369197649171</v>
      </c>
      <c r="HH7" s="202">
        <f>IFERROR(_xlfn.NORM.S.DIST(HG7,TRUE)*(1-$E$6)+$E$6,"")</f>
        <v>6.6114591844596532E-2</v>
      </c>
      <c r="HI7" s="202">
        <f t="shared" ref="HI7:HI16" si="38">IFERROR(1/SQRT(2*PI())*EXP(-0.5*(HG7)^2),"")</f>
        <v>0.12847682465135757</v>
      </c>
      <c r="HJ7" s="202">
        <f>IFERROR(HG7-HH7/HI7+$F7/HI7,"")</f>
        <v>-1.2416219557060661</v>
      </c>
      <c r="HK7" s="202">
        <f>IFERROR(HI7^2/((1-HH7)*(HH7+$E$6/(1-$E$6))),"")</f>
        <v>0.26733675847627364</v>
      </c>
      <c r="HL7" s="211">
        <f>IFERROR($C7*HK7,"")</f>
        <v>5.3467351695254726</v>
      </c>
      <c r="HM7" s="211">
        <f t="shared" ref="HM7:HM16" si="39">IFERROR(HL7*HF7,"")</f>
        <v>-6.7349471089276038</v>
      </c>
      <c r="HN7" s="211">
        <f>IFERROR(HL7*HJ7,"")</f>
        <v>-6.6386237778286228</v>
      </c>
      <c r="HO7" s="209">
        <f t="shared" ref="HO7:HO16" si="40">IFERROR(HL7*(HF7-HF$18)^2,"")</f>
        <v>10.673363831935539</v>
      </c>
      <c r="HP7" s="209">
        <f>IFERROR(HL7*(HJ7-HJ18)^2,"")</f>
        <v>9.2867216964374339</v>
      </c>
      <c r="HQ7" s="209">
        <f>IFERROR(HL7*(HF7-HF18)*(HJ7-HJ18),"")</f>
        <v>9.9559308691857833</v>
      </c>
      <c r="HR7" s="209">
        <f>IFERROR($C7*($F7-HH7)^2/(HH7*(1-HH7)),"")</f>
        <v>0.3719328407130954</v>
      </c>
      <c r="HS7" s="227">
        <f>IFERROR($D7-$C7*HH7,"")</f>
        <v>0.67770816310806925</v>
      </c>
      <c r="HT7" s="209">
        <f>IFERROR(HS7/SQRT($C7*HH7*(1-HH7)),"")</f>
        <v>0.6098629687996272</v>
      </c>
      <c r="HV7" s="209"/>
      <c r="HW7" s="201">
        <f>IFERROR(LOG10($B7),"")</f>
        <v>-1.2596373105057561</v>
      </c>
      <c r="HX7" s="211">
        <f>IFERROR(HF21+HE21*HW7,"")</f>
        <v>-1.5053691976491714</v>
      </c>
      <c r="HY7" s="202">
        <f>IFERROR(_xlfn.NORM.S.DIST(HX7,TRUE)*(1-$E$6)+$E$6,"")</f>
        <v>6.6114591844596504E-2</v>
      </c>
      <c r="HZ7" s="202">
        <f t="shared" ref="HZ7:HZ16" si="41">IFERROR(1/SQRT(2*PI())*EXP(-0.5*(HX7)^2),"")</f>
        <v>0.12847682465135749</v>
      </c>
      <c r="IA7" s="202">
        <f>IFERROR(HX7-HY7/HZ7+$F7/HZ7,"")</f>
        <v>-1.2416219557060661</v>
      </c>
      <c r="IB7" s="202">
        <f>IFERROR(HZ7^2/((1-HY7)*(HY7+$E$6/(1-$E$6))),"")</f>
        <v>0.26733675847627342</v>
      </c>
      <c r="IC7" s="211">
        <f>IFERROR($C7*IB7,"")</f>
        <v>5.3467351695254681</v>
      </c>
      <c r="ID7" s="211">
        <f t="shared" ref="ID7:ID16" si="42">IFERROR(IC7*HW7,"")</f>
        <v>-6.7349471089275985</v>
      </c>
      <c r="IE7" s="211">
        <f>IFERROR(IC7*IA7,"")</f>
        <v>-6.6386237778286166</v>
      </c>
      <c r="IF7" s="209">
        <f t="shared" ref="IF7:IF16" si="43">IFERROR(IC7*(HW7-HW$18)^2,"")</f>
        <v>10.67336383193553</v>
      </c>
      <c r="IG7" s="209">
        <f>IFERROR(IC7*(IA7-IA18)^2,"")</f>
        <v>9.2867216964374233</v>
      </c>
      <c r="IH7" s="209">
        <f>IFERROR(IC7*(HW7-HW18)*(IA7-IA18),"")</f>
        <v>9.9559308691857726</v>
      </c>
      <c r="II7" s="209">
        <f>IFERROR($C7*($F7-HY7)^2/(HY7*(1-HY7)),"")</f>
        <v>0.37193284071309612</v>
      </c>
      <c r="IJ7" s="227">
        <f>IFERROR($D7-$C7*HY7,"")</f>
        <v>0.67770816310806992</v>
      </c>
      <c r="IK7" s="209">
        <f>IFERROR(IJ7/SQRT($C7*HY7*(1-HY7)),"")</f>
        <v>0.60986296879962787</v>
      </c>
      <c r="IM7" s="209"/>
      <c r="IN7" s="201">
        <f>IFERROR(LOG10($B7),"")</f>
        <v>-1.2596373105057561</v>
      </c>
      <c r="IO7" s="211">
        <f>IFERROR(HW21+HV21*IN7,"")</f>
        <v>-1.505369197649171</v>
      </c>
      <c r="IP7" s="202">
        <f>IFERROR(_xlfn.NORM.S.DIST(IO7,TRUE)*(1-$E$6)+$E$6,"")</f>
        <v>6.6114591844596532E-2</v>
      </c>
      <c r="IQ7" s="202">
        <f t="shared" ref="IQ7:IQ16" si="44">IFERROR(1/SQRT(2*PI())*EXP(-0.5*(IO7)^2),"")</f>
        <v>0.12847682465135757</v>
      </c>
      <c r="IR7" s="202">
        <f>IFERROR(IO7-IP7/IQ7+$F7/IQ7,"")</f>
        <v>-1.2416219557060661</v>
      </c>
      <c r="IS7" s="202">
        <f>IFERROR(IQ7^2/((1-IP7)*(IP7+$E$6/(1-$E$6))),"")</f>
        <v>0.26733675847627364</v>
      </c>
      <c r="IT7" s="211">
        <f>IFERROR($C7*IS7,"")</f>
        <v>5.3467351695254726</v>
      </c>
      <c r="IU7" s="211">
        <f t="shared" ref="IU7:IU16" si="45">IFERROR(IT7*IN7,"")</f>
        <v>-6.7349471089276038</v>
      </c>
      <c r="IV7" s="211">
        <f>IFERROR(IT7*IR7,"")</f>
        <v>-6.6386237778286228</v>
      </c>
      <c r="IW7" s="209">
        <f t="shared" ref="IW7:IW16" si="46">IFERROR(IT7*(IN7-IN$18)^2,"")</f>
        <v>10.673363831935539</v>
      </c>
      <c r="IX7" s="209">
        <f>IFERROR(IT7*(IR7-IR18)^2,"")</f>
        <v>9.2867216964374339</v>
      </c>
      <c r="IY7" s="209">
        <f>IFERROR(IT7*(IN7-IN18)*(IR7-IR18),"")</f>
        <v>9.9559308691857833</v>
      </c>
      <c r="IZ7" s="209">
        <f>IFERROR($C7*($F7-IP7)^2/(IP7*(1-IP7)),"")</f>
        <v>0.3719328407130954</v>
      </c>
      <c r="JA7" s="227">
        <f>IFERROR($D7-$C7*IP7,"")</f>
        <v>0.67770816310806925</v>
      </c>
      <c r="JB7" s="209">
        <f>IFERROR(JA7/SQRT($C7*IP7*(1-IP7)),"")</f>
        <v>0.6098629687996272</v>
      </c>
      <c r="JD7" s="209"/>
      <c r="JE7" s="201">
        <f>IFERROR(LOG10($B7),"")</f>
        <v>-1.2596373105057561</v>
      </c>
      <c r="JF7" s="211">
        <f>IFERROR(IN21+IM21*JE7,"")</f>
        <v>-1.5053691976491719</v>
      </c>
      <c r="JG7" s="202">
        <f>IFERROR(_xlfn.NORM.S.DIST(JF7,TRUE)*(1-$E$6)+$E$6,"")</f>
        <v>6.6114591844596407E-2</v>
      </c>
      <c r="JH7" s="202">
        <f t="shared" ref="JH7:JH16" si="47">IFERROR(1/SQRT(2*PI())*EXP(-0.5*(JF7)^2),"")</f>
        <v>0.1284768246513574</v>
      </c>
      <c r="JI7" s="202">
        <f>IFERROR(JF7-JG7/JH7+$F7/JH7,"")</f>
        <v>-1.2416219557060657</v>
      </c>
      <c r="JJ7" s="202">
        <f>IFERROR(JH7^2/((1-JG7)*(JG7+$E$6/(1-$E$6))),"")</f>
        <v>0.26733675847627347</v>
      </c>
      <c r="JK7" s="211">
        <f>IFERROR($C7*JJ7,"")</f>
        <v>5.3467351695254699</v>
      </c>
      <c r="JL7" s="211">
        <f t="shared" ref="JL7:JL16" si="48">IFERROR(JK7*JE7,"")</f>
        <v>-6.7349471089276012</v>
      </c>
      <c r="JM7" s="211">
        <f>IFERROR(JK7*JI7,"")</f>
        <v>-6.6386237778286166</v>
      </c>
      <c r="JN7" s="209">
        <f t="shared" ref="JN7:JN16" si="49">IFERROR(JK7*(JE7-JE$18)^2,"")</f>
        <v>10.673363831935538</v>
      </c>
      <c r="JO7" s="209">
        <f>IFERROR(JK7*(JI7-JI18)^2,"")</f>
        <v>9.2867216964374197</v>
      </c>
      <c r="JP7" s="209">
        <f>IFERROR(JK7*(JE7-JE18)*(JI7-JI18),"")</f>
        <v>9.9559308691857744</v>
      </c>
      <c r="JQ7" s="209">
        <f>IFERROR($C7*($F7-JG7)^2/(JG7*(1-JG7)),"")</f>
        <v>0.37193284071309879</v>
      </c>
      <c r="JR7" s="227">
        <f>IFERROR($D7-$C7*JG7,"")</f>
        <v>0.67770816310807191</v>
      </c>
      <c r="JS7" s="209">
        <f>IFERROR(JR7/SQRT($C7*JG7*(1-JG7)),"")</f>
        <v>0.6098629687996302</v>
      </c>
      <c r="JU7" s="209"/>
      <c r="JV7" s="201">
        <f>IFERROR(LOG10($B7),"")</f>
        <v>-1.2596373105057561</v>
      </c>
      <c r="JW7" s="211">
        <f>IFERROR(JE21+JD21*JV7,"")</f>
        <v>-1.5053691976491717</v>
      </c>
      <c r="JX7" s="202">
        <f>IFERROR(_xlfn.NORM.S.DIST(JW7,TRUE)*(1-$E$6)+$E$6,"")</f>
        <v>6.6114591844596449E-2</v>
      </c>
      <c r="JY7" s="202">
        <f t="shared" ref="JY7:JY16" si="50">IFERROR(1/SQRT(2*PI())*EXP(-0.5*(JW7)^2),"")</f>
        <v>0.12847682465135746</v>
      </c>
      <c r="JZ7" s="202">
        <f>IFERROR(JW7-JX7/JY7+$F7/JY7,"")</f>
        <v>-1.2416219557060657</v>
      </c>
      <c r="KA7" s="202">
        <f>IFERROR(JY7^2/((1-JX7)*(JX7+$E$6/(1-$E$6))),"")</f>
        <v>0.26733675847627353</v>
      </c>
      <c r="KB7" s="211">
        <f>IFERROR($C7*KA7,"")</f>
        <v>5.3467351695254708</v>
      </c>
      <c r="KC7" s="211">
        <f t="shared" ref="KC7:KC16" si="51">IFERROR(KB7*JV7,"")</f>
        <v>-6.7349471089276021</v>
      </c>
      <c r="KD7" s="211">
        <f>IFERROR(KB7*JZ7,"")</f>
        <v>-6.6386237778286175</v>
      </c>
      <c r="KE7" s="209">
        <f t="shared" ref="KE7:KE16" si="52">IFERROR(KB7*(JV7-JV$18)^2,"")</f>
        <v>10.673363831935539</v>
      </c>
      <c r="KF7" s="209">
        <f>IFERROR(KB7*(JZ7-JZ18)^2,"")</f>
        <v>9.2867216964374286</v>
      </c>
      <c r="KG7" s="209">
        <f>IFERROR(KB7*(JV7-JV18)*(JZ7-JZ18),"")</f>
        <v>9.955930869185778</v>
      </c>
      <c r="KH7" s="209">
        <f>IFERROR($C7*($F7-JX7)^2/(JX7*(1-JX7)),"")</f>
        <v>0.37193284071309762</v>
      </c>
      <c r="KI7" s="227">
        <f>IFERROR($D7-$C7*JX7,"")</f>
        <v>0.67770816310807103</v>
      </c>
      <c r="KJ7" s="209">
        <f>IFERROR(KI7/SQRT($C7*JX7*(1-JX7)),"")</f>
        <v>0.60986296879962931</v>
      </c>
      <c r="KL7" s="209"/>
      <c r="KM7" s="201">
        <f>IFERROR(LOG10($B7),"")</f>
        <v>-1.2596373105057561</v>
      </c>
      <c r="KN7" s="211">
        <f>IFERROR(JV21+JU21*KM7,"")</f>
        <v>-1.5053691976491712</v>
      </c>
      <c r="KO7" s="202">
        <f>IFERROR(_xlfn.NORM.S.DIST(KN7,TRUE)*(1-$E$6)+$E$6,"")</f>
        <v>6.6114591844596532E-2</v>
      </c>
      <c r="KP7" s="202">
        <f t="shared" ref="KP7:KP16" si="53">IFERROR(1/SQRT(2*PI())*EXP(-0.5*(KN7)^2),"")</f>
        <v>0.12847682465135754</v>
      </c>
      <c r="KQ7" s="202">
        <f>IFERROR(KN7-KO7/KP7+$F7/KP7,"")</f>
        <v>-1.2416219557060661</v>
      </c>
      <c r="KR7" s="202">
        <f>IFERROR(KP7^2/((1-KO7)*(KO7+$E$6/(1-$E$6))),"")</f>
        <v>0.26733675847627353</v>
      </c>
      <c r="KS7" s="211">
        <f>IFERROR($C7*KR7,"")</f>
        <v>5.3467351695254708</v>
      </c>
      <c r="KT7" s="211">
        <f t="shared" ref="KT7:KT16" si="54">IFERROR(KS7*KM7,"")</f>
        <v>-6.7349471089276021</v>
      </c>
      <c r="KU7" s="211">
        <f>IFERROR(KS7*KQ7,"")</f>
        <v>-6.6386237778286201</v>
      </c>
      <c r="KV7" s="209">
        <f t="shared" ref="KV7:KV16" si="55">IFERROR(KS7*(KM7-KM$18)^2,"")</f>
        <v>10.673363831935539</v>
      </c>
      <c r="KW7" s="209">
        <f>IFERROR(KS7*(KQ7-KQ18)^2,"")</f>
        <v>9.2867216964374304</v>
      </c>
      <c r="KX7" s="209">
        <f>IFERROR(KS7*(KM7-KM18)*(KQ7-KQ18),"")</f>
        <v>9.9559308691857797</v>
      </c>
      <c r="KY7" s="209">
        <f>IFERROR($C7*($F7-KO7)^2/(KO7*(1-KO7)),"")</f>
        <v>0.3719328407130954</v>
      </c>
      <c r="KZ7" s="227">
        <f>IFERROR($D7-$C7*KO7,"")</f>
        <v>0.67770816310806925</v>
      </c>
      <c r="LA7" s="209">
        <f>IFERROR(KZ7/SQRT($C7*KO7*(1-KO7)),"")</f>
        <v>0.6098629687996272</v>
      </c>
      <c r="LC7" s="209"/>
      <c r="LD7" s="201">
        <f>IFERROR(LOG10($B7),"")</f>
        <v>-1.2596373105057561</v>
      </c>
      <c r="LE7" s="211">
        <f>IFERROR(KM21+KL21*LD7,"")</f>
        <v>-1.5053691976491714</v>
      </c>
      <c r="LF7" s="202">
        <f>IFERROR(_xlfn.NORM.S.DIST(LE7,TRUE)*(1-$E$6)+$E$6,"")</f>
        <v>6.6114591844596504E-2</v>
      </c>
      <c r="LG7" s="202">
        <f t="shared" ref="LG7:LG16" si="56">IFERROR(1/SQRT(2*PI())*EXP(-0.5*(LE7)^2),"")</f>
        <v>0.12847682465135749</v>
      </c>
      <c r="LH7" s="202">
        <f>IFERROR(LE7-LF7/LG7+$F7/LG7,"")</f>
        <v>-1.2416219557060661</v>
      </c>
      <c r="LI7" s="202">
        <f>IFERROR(LG7^2/((1-LF7)*(LF7+$E$6/(1-$E$6))),"")</f>
        <v>0.26733675847627342</v>
      </c>
      <c r="LJ7" s="211">
        <f>IFERROR($C7*LI7,"")</f>
        <v>5.3467351695254681</v>
      </c>
      <c r="LK7" s="211">
        <f t="shared" ref="LK7:LK16" si="57">IFERROR(LJ7*LD7,"")</f>
        <v>-6.7349471089275985</v>
      </c>
      <c r="LL7" s="211">
        <f>IFERROR(LJ7*LH7,"")</f>
        <v>-6.6386237778286166</v>
      </c>
      <c r="LM7" s="209">
        <f t="shared" ref="LM7:LM16" si="58">IFERROR(LJ7*(LD7-LD$18)^2,"")</f>
        <v>10.673363831935534</v>
      </c>
      <c r="LN7" s="209">
        <f>IFERROR(LJ7*(LH7-LH18)^2,"")</f>
        <v>9.2867216964374268</v>
      </c>
      <c r="LO7" s="209">
        <f>IFERROR(LJ7*(LD7-LD18)*(LH7-LH18),"")</f>
        <v>9.9559308691857762</v>
      </c>
      <c r="LP7" s="209">
        <f>IFERROR($C7*($F7-LF7)^2/(LF7*(1-LF7)),"")</f>
        <v>0.37193284071309612</v>
      </c>
      <c r="LQ7" s="227">
        <f>IFERROR($D7-$C7*LF7,"")</f>
        <v>0.67770816310806992</v>
      </c>
      <c r="LR7" s="209">
        <f>IFERROR(LQ7/SQRT($C7*LF7*(1-LF7)),"")</f>
        <v>0.60986296879962787</v>
      </c>
      <c r="LT7" s="209"/>
      <c r="LU7" s="371">
        <f>IFERROR(LOG10($B7),"")</f>
        <v>-1.2596373105057561</v>
      </c>
      <c r="LV7" s="370">
        <f>IFERROR(LD21+LC21*LU7,"")</f>
        <v>-1.5053691976491712</v>
      </c>
      <c r="LW7" s="373">
        <f>IFERROR(_xlfn.NORM.S.DIST(LV7,TRUE)*(1-$E$6)+$E$6,"")</f>
        <v>6.6114591844596532E-2</v>
      </c>
      <c r="LX7" s="202">
        <f t="shared" ref="LX7:LX16" si="59">IFERROR(1/SQRT(2*PI())*EXP(-0.5*(LV7)^2),"")</f>
        <v>0.12847682465135754</v>
      </c>
      <c r="LY7" s="202">
        <f>IFERROR(LV7-LW7/LX7+$F7/LX7,"")</f>
        <v>-1.2416219557060661</v>
      </c>
      <c r="LZ7" s="202">
        <f>IFERROR(LX7^2/((1-LW7)*(LW7+$E$6/(1-$E$6))),"")</f>
        <v>0.26733675847627353</v>
      </c>
      <c r="MA7" s="211">
        <f>IFERROR($C7*LZ7,"")</f>
        <v>5.3467351695254708</v>
      </c>
      <c r="MB7" s="211">
        <f t="shared" ref="MB7:MB16" si="60">IFERROR(MA7*LU7,"")</f>
        <v>-6.7349471089276021</v>
      </c>
      <c r="MC7" s="211">
        <f>IFERROR(MA7*LY7,"")</f>
        <v>-6.6386237778286201</v>
      </c>
      <c r="MD7" s="209">
        <f t="shared" ref="MD7:MD16" si="61">IFERROR(MA7*(LU7-LU$18)^2,"")</f>
        <v>10.673363831935539</v>
      </c>
      <c r="ME7" s="209">
        <f>IFERROR(MA7*(LY7-LY18)^2,"")</f>
        <v>9.2867216964374304</v>
      </c>
      <c r="MF7" s="209">
        <f>IFERROR(MA7*(LU7-LU18)*(LY7-LY18),"")</f>
        <v>9.9559308691857797</v>
      </c>
      <c r="MG7" s="209">
        <f>IFERROR($C7*($F7-LW7)^2/(LW7*(1-LW7)),"")</f>
        <v>0.3719328407130954</v>
      </c>
      <c r="MH7" s="227">
        <f>IFERROR($D7-$C7*LW7,"")</f>
        <v>0.67770816310806925</v>
      </c>
      <c r="MI7" s="372">
        <f>IFERROR(MH7/SQRT($C7*LW7*(1-LW7)),"")</f>
        <v>0.6098629687996272</v>
      </c>
    </row>
    <row r="8" spans="1:347" ht="14" customHeight="1" outlineLevel="1">
      <c r="A8" s="12">
        <v>2</v>
      </c>
      <c r="B8" s="178">
        <v>9.9000000000000005E-2</v>
      </c>
      <c r="C8" s="50">
        <v>20</v>
      </c>
      <c r="D8" s="179">
        <v>2</v>
      </c>
      <c r="E8" s="15">
        <f t="shared" si="0"/>
        <v>0.1</v>
      </c>
      <c r="F8" s="32">
        <f>IFERROR((E8-E6)/(1-E6),"")</f>
        <v>0.1</v>
      </c>
      <c r="G8" s="15">
        <f t="shared" si="1"/>
        <v>-1.2815515655446006</v>
      </c>
      <c r="H8" s="15"/>
      <c r="I8" s="32"/>
      <c r="J8" s="16">
        <f t="shared" ref="J8:J16" si="62">IFERROR(LOG10($B8),"")</f>
        <v>-1.0043648054024501</v>
      </c>
      <c r="K8" s="15">
        <f>IFERROR(C21+B21*J8,"")</f>
        <v>-1.1370284547639289</v>
      </c>
      <c r="L8" s="35">
        <f t="shared" ref="L8:L16" si="63">IFERROR(_xlfn.NORM.S.DIST(K8,TRUE)*(1-$E$6)+$E$6,"")</f>
        <v>0.12776319529912733</v>
      </c>
      <c r="M8" s="35">
        <f t="shared" si="2"/>
        <v>0.20901371928158116</v>
      </c>
      <c r="N8" s="35">
        <f t="shared" ref="N8:N16" si="64">IFERROR(K8-L8/M8+$F8/M8,"")</f>
        <v>-1.2698579905214598</v>
      </c>
      <c r="O8" s="35">
        <f t="shared" ref="O8:O16" si="65">IFERROR(M8^2/((1-L8)*(L8+$E$6/(1-$E$6))),"")</f>
        <v>0.39202107369280681</v>
      </c>
      <c r="P8" s="15">
        <f t="shared" ref="P8:P16" si="66">IFERROR($C8*O8,"")</f>
        <v>7.8404214738561357</v>
      </c>
      <c r="Q8" s="15">
        <f t="shared" si="3"/>
        <v>-7.8746433878627089</v>
      </c>
      <c r="R8" s="15">
        <f t="shared" ref="R8:R16" si="67">IFERROR(P8*N8,"")</f>
        <v>-9.9562218576322543</v>
      </c>
      <c r="S8" s="32">
        <f t="shared" si="4"/>
        <v>10.79207773198981</v>
      </c>
      <c r="T8" s="32">
        <f>IFERROR(P8*(N8-N18)^2,"")</f>
        <v>14.465999007407895</v>
      </c>
      <c r="U8" s="32">
        <f>IFERROR(P8*(J8-J18)*(N8-N18),"")</f>
        <v>12.494726317884416</v>
      </c>
      <c r="V8" s="32">
        <f t="shared" ref="V8:V16" si="68">IFERROR($C8*($F8-L8)^2/(L8*(1-L8)),"")</f>
        <v>0.13833393121755325</v>
      </c>
      <c r="W8" s="37">
        <f t="shared" ref="W8:W16" si="69">IFERROR($D8-$C8*L8,"")</f>
        <v>-0.55526390598254682</v>
      </c>
      <c r="X8" s="32">
        <f t="shared" ref="X8:X16" si="70">IFERROR(W8/SQRT($C8*L8*(1-L8)),"")</f>
        <v>-0.37193269716113075</v>
      </c>
      <c r="Y8" s="42"/>
      <c r="Z8" s="209"/>
      <c r="AA8" s="201">
        <f t="shared" ref="AA8:AA16" si="71">IFERROR(LOG10($B8),"")</f>
        <v>-1.0043648054024501</v>
      </c>
      <c r="AB8" s="211">
        <f>IFERROR(J21+I21*AA8,"")</f>
        <v>-1.2111907820060508</v>
      </c>
      <c r="AC8" s="202">
        <f t="shared" ref="AC8:AC16" si="72">IFERROR(_xlfn.NORM.S.DIST(AB8,TRUE)*(1-$E$6)+$E$6,"")</f>
        <v>0.11291114738945099</v>
      </c>
      <c r="AD8" s="202">
        <f t="shared" si="5"/>
        <v>0.1915837769630773</v>
      </c>
      <c r="AE8" s="202">
        <f t="shared" ref="AE8:AE16" si="73">IFERROR(AB8-AC8/AD8+$F8/AD8,"")</f>
        <v>-1.2785824348595138</v>
      </c>
      <c r="AF8" s="202">
        <f t="shared" ref="AF8:AF16" si="74">IFERROR(AD8^2/((1-AC8)*(AC8+$E$6/(1-$E$6))),"")</f>
        <v>0.36644898173956036</v>
      </c>
      <c r="AG8" s="211">
        <f t="shared" ref="AG8:AG16" si="75">IFERROR($C8*AF8,"")</f>
        <v>7.3289796347912075</v>
      </c>
      <c r="AH8" s="211">
        <f t="shared" si="6"/>
        <v>-7.360969204695591</v>
      </c>
      <c r="AI8" s="211">
        <f t="shared" ref="AI8:AI16" si="76">IFERROR(AG8*AE8,"")</f>
        <v>-9.3707046264871323</v>
      </c>
      <c r="AJ8" s="209">
        <f t="shared" si="7"/>
        <v>9.8435143094509225</v>
      </c>
      <c r="AK8" s="209">
        <f>IFERROR(AG8*(AE8-AE18)^2,"")</f>
        <v>13.47863523837432</v>
      </c>
      <c r="AL8" s="209">
        <f>IFERROR(AG8*(AA8-AA18)*(AE8-AE18),"")</f>
        <v>11.518556282833673</v>
      </c>
      <c r="AM8" s="209">
        <f t="shared" ref="AM8:AM16" si="77">IFERROR($C8*($F8-AC8)^2/(AC8*(1-AC8)),"")</f>
        <v>3.3285549502561011E-2</v>
      </c>
      <c r="AN8" s="227">
        <f t="shared" ref="AN8:AN16" si="78">IFERROR($D8-$C8*AC8,"")</f>
        <v>-0.25822294778901966</v>
      </c>
      <c r="AO8" s="209">
        <f t="shared" ref="AO8:AO16" si="79">IFERROR(AN8/SQRT($C8*AC8*(1-AC8)),"")</f>
        <v>-0.18244327749347469</v>
      </c>
      <c r="AP8" s="42"/>
      <c r="AQ8" s="209"/>
      <c r="AR8" s="201">
        <f t="shared" ref="AR8:AR16" si="80">IFERROR(LOG10($B8),"")</f>
        <v>-1.0043648054024501</v>
      </c>
      <c r="AS8" s="211">
        <f>IFERROR(AA21+Z21*AR8,"")</f>
        <v>-1.2194468498037907</v>
      </c>
      <c r="AT8" s="202">
        <f t="shared" ref="AT8:AT16" si="81">IFERROR(_xlfn.NORM.S.DIST(AS8,TRUE)*(1-$E$6)+$E$6,"")</f>
        <v>0.11133731866278457</v>
      </c>
      <c r="AU8" s="202">
        <f t="shared" si="8"/>
        <v>0.18967108416308506</v>
      </c>
      <c r="AV8" s="202">
        <f t="shared" ref="AV8:AV16" si="82">IFERROR(AS8-AT8/AU8+$F8/AU8,"")</f>
        <v>-1.2792204242145131</v>
      </c>
      <c r="AW8" s="202">
        <f t="shared" ref="AW8:AW16" si="83">IFERROR(AU8^2/((1-AT8)*(AT8+$E$6/(1-$E$6))),"")</f>
        <v>0.36360056767218651</v>
      </c>
      <c r="AX8" s="211">
        <f t="shared" ref="AX8:AX16" si="84">IFERROR($C8*AW8,"")</f>
        <v>7.2720113534437303</v>
      </c>
      <c r="AY8" s="211">
        <f t="shared" si="9"/>
        <v>-7.3037522678859199</v>
      </c>
      <c r="AZ8" s="211">
        <f t="shared" ref="AZ8:AZ16" si="85">IFERROR(AX8*AV8,"")</f>
        <v>-9.3025054484450447</v>
      </c>
      <c r="BA8" s="209">
        <f t="shared" si="10"/>
        <v>9.7461293304880492</v>
      </c>
      <c r="BB8" s="209">
        <f>IFERROR(AX8*(AV8-AV18)^2,"")</f>
        <v>13.363130655743639</v>
      </c>
      <c r="BC8" s="209">
        <f>IFERROR(AX8*(AR8-AR18)*(AV8-AV18),"")</f>
        <v>11.412221502892724</v>
      </c>
      <c r="BD8" s="209">
        <f t="shared" ref="BD8:BD16" si="86">IFERROR($C8*($F8-AT8)^2/(AT8*(1-AT8)),"")</f>
        <v>2.5982025363144371E-2</v>
      </c>
      <c r="BE8" s="227">
        <f t="shared" ref="BE8:BE16" si="87">IFERROR($D8-$C8*AT8,"")</f>
        <v>-0.22674637325569158</v>
      </c>
      <c r="BF8" s="209">
        <f t="shared" ref="BF8:BF16" si="88">IFERROR(BE8/SQRT($C8*AT8*(1-AT8)),"")</f>
        <v>-0.16118940834665424</v>
      </c>
      <c r="BH8" s="209"/>
      <c r="BI8" s="201">
        <f t="shared" ref="BI8:BI16" si="89">IFERROR(LOG10($B8),"")</f>
        <v>-1.0043648054024501</v>
      </c>
      <c r="BJ8" s="211">
        <f>IFERROR(AR21+AQ21*BI8,"")</f>
        <v>-1.2195982016583677</v>
      </c>
      <c r="BK8" s="202">
        <f t="shared" ref="BK8:BK16" si="90">IFERROR(_xlfn.NORM.S.DIST(BJ8,TRUE)*(1-$E$6)+$E$6,"")</f>
        <v>0.11130861424155149</v>
      </c>
      <c r="BL8" s="202">
        <f t="shared" si="11"/>
        <v>0.18963607847487002</v>
      </c>
      <c r="BM8" s="202">
        <f t="shared" ref="BM8:BM16" si="91">IFERROR(BJ8-BK8/BL8+$F8/BL8,"")</f>
        <v>-1.2792314440903985</v>
      </c>
      <c r="BN8" s="202">
        <f t="shared" ref="BN8:BN16" si="92">IFERROR(BL8^2/((1-BK8)*(BK8+$E$6/(1-$E$6))),"")</f>
        <v>0.36354835619438414</v>
      </c>
      <c r="BO8" s="211">
        <f t="shared" ref="BO8:BO16" si="93">IFERROR($C8*BN8,"")</f>
        <v>7.270967123887683</v>
      </c>
      <c r="BP8" s="211">
        <f t="shared" si="12"/>
        <v>-7.3027034804710649</v>
      </c>
      <c r="BQ8" s="211">
        <f t="shared" ref="BQ8:BQ16" si="94">IFERROR(BO8*BM8,"")</f>
        <v>-9.3012497738246527</v>
      </c>
      <c r="BR8" s="209">
        <f t="shared" si="13"/>
        <v>9.7435794989401838</v>
      </c>
      <c r="BS8" s="209">
        <f>IFERROR(BO8*(BM8-BM18)^2,"")</f>
        <v>13.360014100919317</v>
      </c>
      <c r="BT8" s="209">
        <f>IFERROR(BO8*(BI8-BI18)*(BM8-BM18),"")</f>
        <v>11.409397858750882</v>
      </c>
      <c r="BU8" s="209">
        <f t="shared" ref="BU8:BU16" si="95">IFERROR($C8*($F8-BK8)^2/(BK8*(1-BK8)),"")</f>
        <v>2.5856457805583696E-2</v>
      </c>
      <c r="BV8" s="227">
        <f t="shared" ref="BV8:BV16" si="96">IFERROR($D8-$C8*BK8,"")</f>
        <v>-0.22617228483102991</v>
      </c>
      <c r="BW8" s="209">
        <f t="shared" ref="BW8:BW16" si="97">IFERROR(BV8/SQRT($C8*BK8*(1-BK8)),"")</f>
        <v>-0.16079943347407588</v>
      </c>
      <c r="BY8" s="209"/>
      <c r="BZ8" s="201">
        <f t="shared" ref="BZ8:BZ16" si="98">IFERROR(LOG10($B8),"")</f>
        <v>-1.0043648054024501</v>
      </c>
      <c r="CA8" s="211">
        <f>IFERROR(BI21+BH21*BZ8,"")</f>
        <v>-1.2196027844661614</v>
      </c>
      <c r="CB8" s="202">
        <f t="shared" ref="CB8:CB16" si="99">IFERROR(_xlfn.NORM.S.DIST(CA8,TRUE)*(1-$E$6)+$E$6,"")</f>
        <v>0.11130774517828175</v>
      </c>
      <c r="CC8" s="202">
        <f t="shared" si="14"/>
        <v>0.18963501856487777</v>
      </c>
      <c r="CD8" s="202">
        <f t="shared" ref="CD8:CD16" si="100">IFERROR(CA8-CB8/CC8+$F8/CC8,"")</f>
        <v>-1.2792317773803217</v>
      </c>
      <c r="CE8" s="202">
        <f t="shared" ref="CE8:CE16" si="101">IFERROR(CC8^2/((1-CB8)*(CB8+$E$6/(1-$E$6))),"")</f>
        <v>0.36354677527843571</v>
      </c>
      <c r="CF8" s="211">
        <f t="shared" ref="CF8:CF16" si="102">IFERROR($C8*CE8,"")</f>
        <v>7.2709355055687137</v>
      </c>
      <c r="CG8" s="211">
        <f t="shared" si="15"/>
        <v>-7.302671724144286</v>
      </c>
      <c r="CH8" s="211">
        <f t="shared" ref="CH8:CH16" si="103">IFERROR(CF8*CD8,"")</f>
        <v>-9.3012117500063543</v>
      </c>
      <c r="CI8" s="209">
        <f t="shared" si="16"/>
        <v>9.7435120985573676</v>
      </c>
      <c r="CJ8" s="209">
        <f>IFERROR(CF8*(CD8-CD18)^2,"")</f>
        <v>13.359932193102324</v>
      </c>
      <c r="CK8" s="209">
        <f>IFERROR(CF8*(BZ8-BZ18)*(CD8-CD18),"")</f>
        <v>11.40932342250839</v>
      </c>
      <c r="CL8" s="209">
        <f t="shared" ref="CL8:CL16" si="104">IFERROR($C8*($F8-CB8)^2/(CB8*(1-CB8)),"")</f>
        <v>2.585266040592003E-2</v>
      </c>
      <c r="CM8" s="227">
        <f t="shared" ref="CM8:CM16" si="105">IFERROR($D8-$C8*CB8,"")</f>
        <v>-0.22615490356563495</v>
      </c>
      <c r="CN8" s="209">
        <f t="shared" ref="CN8:CN16" si="106">IFERROR(CM8/SQRT($C8*CB8*(1-CB8)),"")</f>
        <v>-0.16078762516412776</v>
      </c>
      <c r="CP8" s="209"/>
      <c r="CQ8" s="201">
        <f t="shared" ref="CQ8:CQ16" si="107">IFERROR(LOG10($B8),"")</f>
        <v>-1.0043648054024501</v>
      </c>
      <c r="CR8" s="211">
        <f>IFERROR(BZ21+BY21*CQ8,"")</f>
        <v>-1.2196028815498472</v>
      </c>
      <c r="CS8" s="202">
        <f t="shared" ref="CS8:CS16" si="108">IFERROR(_xlfn.NORM.S.DIST(CR8,TRUE)*(1-$E$6)+$E$6,"")</f>
        <v>0.11130772676781629</v>
      </c>
      <c r="CT8" s="202">
        <f t="shared" si="17"/>
        <v>0.18963499611142193</v>
      </c>
      <c r="CU8" s="202">
        <f t="shared" ref="CU8:CU16" si="109">IFERROR(CR8-CS8/CT8+$F8/CT8,"")</f>
        <v>-1.2792317844406</v>
      </c>
      <c r="CV8" s="202">
        <f t="shared" ref="CV8:CV16" si="110">IFERROR(CT8^2/((1-CS8)*(CS8+$E$6/(1-$E$6))),"")</f>
        <v>0.36354674178780233</v>
      </c>
      <c r="CW8" s="211">
        <f t="shared" ref="CW8:CW16" si="111">IFERROR($C8*CV8,"")</f>
        <v>7.2709348357560462</v>
      </c>
      <c r="CX8" s="211">
        <f t="shared" si="18"/>
        <v>-7.3026710514080166</v>
      </c>
      <c r="CY8" s="211">
        <f t="shared" ref="CY8:CY16" si="112">IFERROR(CW8*CU8,"")</f>
        <v>-9.3012109444955282</v>
      </c>
      <c r="CZ8" s="209">
        <f t="shared" si="19"/>
        <v>9.7435105144711294</v>
      </c>
      <c r="DA8" s="209">
        <f>IFERROR(CW8*(CU8-CU18)^2,"")</f>
        <v>13.359930258925088</v>
      </c>
      <c r="DB8" s="209">
        <f>IFERROR(CW8*(CQ8-CQ18)*(CU8-CU18),"")</f>
        <v>11.409321669163228</v>
      </c>
      <c r="DC8" s="209">
        <f t="shared" ref="DC8:DC16" si="113">IFERROR($C8*($F8-CS8)^2/(CS8*(1-CS8)),"")</f>
        <v>2.5852579963550969E-2</v>
      </c>
      <c r="DD8" s="227">
        <f t="shared" ref="DD8:DD16" si="114">IFERROR($D8-$C8*CS8,"")</f>
        <v>-0.22615453535632568</v>
      </c>
      <c r="DE8" s="209">
        <f t="shared" ref="DE8:DE16" si="115">IFERROR(DD8/SQRT($C8*CS8*(1-CS8)),"")</f>
        <v>-0.16078737501293738</v>
      </c>
      <c r="DG8" s="209"/>
      <c r="DH8" s="201">
        <f t="shared" ref="DH8:DH16" si="116">IFERROR(LOG10($B8),"")</f>
        <v>-1.0043648054024501</v>
      </c>
      <c r="DI8" s="211">
        <f>IFERROR(CQ21+CP21*DH8,"")</f>
        <v>-1.2196028842465252</v>
      </c>
      <c r="DJ8" s="202">
        <f t="shared" ref="DJ8:DJ16" si="117">IFERROR(_xlfn.NORM.S.DIST(DI8,TRUE)*(1-$E$6)+$E$6,"")</f>
        <v>0.11130772625643173</v>
      </c>
      <c r="DK8" s="202">
        <f t="shared" si="20"/>
        <v>0.18963499548773591</v>
      </c>
      <c r="DL8" s="202">
        <f t="shared" ref="DL8:DL16" si="118">IFERROR(DI8-DJ8/DK8+$F8/DK8,"")</f>
        <v>-1.2792317846367118</v>
      </c>
      <c r="DM8" s="202">
        <f t="shared" ref="DM8:DM16" si="119">IFERROR(DK8^2/((1-DJ8)*(DJ8+$E$6/(1-$E$6))),"")</f>
        <v>0.36354674085753852</v>
      </c>
      <c r="DN8" s="211">
        <f t="shared" ref="DN8:DN16" si="120">IFERROR($C8*DM8,"")</f>
        <v>7.2709348171507706</v>
      </c>
      <c r="DO8" s="211">
        <f t="shared" si="21"/>
        <v>-7.3026710327215332</v>
      </c>
      <c r="DP8" s="211">
        <f t="shared" ref="DP8:DP16" si="121">IFERROR(DN8*DL8,"")</f>
        <v>-9.3012109221209851</v>
      </c>
      <c r="DQ8" s="209">
        <f t="shared" si="22"/>
        <v>9.743510473937393</v>
      </c>
      <c r="DR8" s="209">
        <f>IFERROR(DN8*(DL8-DL18)^2,"")</f>
        <v>13.359930209615429</v>
      </c>
      <c r="DS8" s="209">
        <f>IFERROR(DN8*(DH8-DH18)*(DL8-DL18),"")</f>
        <v>11.409321624376293</v>
      </c>
      <c r="DT8" s="209">
        <f t="shared" ref="DT8:DT16" si="122">IFERROR($C8*($F8-DJ8)^2/(DJ8*(1-DJ8)),"")</f>
        <v>2.5852577729117754E-2</v>
      </c>
      <c r="DU8" s="227">
        <f t="shared" ref="DU8:DU16" si="123">IFERROR($D8-$C8*DJ8,"")</f>
        <v>-0.22615452512863454</v>
      </c>
      <c r="DV8" s="209">
        <f t="shared" ref="DV8:DV16" si="124">IFERROR(DU8/SQRT($C8*DJ8*(1-DJ8)),"")</f>
        <v>-0.16078736806452723</v>
      </c>
      <c r="DX8" s="209"/>
      <c r="DY8" s="201">
        <f t="shared" ref="DY8:DY16" si="125">IFERROR(LOG10($B8),"")</f>
        <v>-1.0043648054024501</v>
      </c>
      <c r="DZ8" s="211">
        <f>IFERROR(DH21+DG21*DY8,"")</f>
        <v>-1.2196028843072122</v>
      </c>
      <c r="EA8" s="202">
        <f t="shared" ref="EA8:EA16" si="126">IFERROR(_xlfn.NORM.S.DIST(DZ8,TRUE)*(1-$E$6)+$E$6,"")</f>
        <v>0.11130772624492338</v>
      </c>
      <c r="EB8" s="202">
        <f t="shared" si="23"/>
        <v>0.18963499547370025</v>
      </c>
      <c r="EC8" s="202">
        <f t="shared" ref="EC8:EC16" si="127">IFERROR(DZ8-EA8/EB8+$F8/EB8,"")</f>
        <v>-1.2792317846411254</v>
      </c>
      <c r="ED8" s="202">
        <f t="shared" ref="ED8:ED16" si="128">IFERROR(EB8^2/((1-EA8)*(EA8+$E$6/(1-$E$6))),"")</f>
        <v>0.36354674083660343</v>
      </c>
      <c r="EE8" s="211">
        <f t="shared" ref="EE8:EE16" si="129">IFERROR($C8*ED8,"")</f>
        <v>7.2709348167320691</v>
      </c>
      <c r="EF8" s="211">
        <f t="shared" si="24"/>
        <v>-7.3026710323010038</v>
      </c>
      <c r="EG8" s="211">
        <f t="shared" ref="EG8:EG16" si="130">IFERROR(EE8*EC8,"")</f>
        <v>-9.301210921617459</v>
      </c>
      <c r="EH8" s="209">
        <f t="shared" si="25"/>
        <v>9.743510472966479</v>
      </c>
      <c r="EI8" s="209">
        <f>IFERROR(EE8*(EC8-EC18)^2,"")</f>
        <v>13.359930208430951</v>
      </c>
      <c r="EJ8" s="209">
        <f>IFERROR(EE8*(DY8-DY18)*(EC8-EC18),"")</f>
        <v>11.409321623302072</v>
      </c>
      <c r="EK8" s="209">
        <f t="shared" ref="EK8:EK16" si="131">IFERROR($C8*($F8-EA8)^2/(EA8*(1-EA8)),"")</f>
        <v>2.5852577678833408E-2</v>
      </c>
      <c r="EL8" s="227">
        <f t="shared" ref="EL8:EL16" si="132">IFERROR($D8-$C8*EA8,"")</f>
        <v>-0.22615452489846755</v>
      </c>
      <c r="EM8" s="209">
        <f t="shared" ref="EM8:EM16" si="133">IFERROR(EL8/SQRT($C8*EA8*(1-EA8)),"")</f>
        <v>-0.16078736790815815</v>
      </c>
      <c r="EO8" s="209"/>
      <c r="EP8" s="201">
        <f t="shared" ref="EP8:EP16" si="134">IFERROR(LOG10($B8),"")</f>
        <v>-1.0043648054024501</v>
      </c>
      <c r="EQ8" s="211">
        <f>IFERROR(DY21+DX21*EP8,"")</f>
        <v>-1.2196028843088189</v>
      </c>
      <c r="ER8" s="202">
        <f t="shared" ref="ER8:ER16" si="135">IFERROR(_xlfn.NORM.S.DIST(EQ8,TRUE)*(1-$E$6)+$E$6,"")</f>
        <v>0.11130772624461868</v>
      </c>
      <c r="ES8" s="202">
        <f t="shared" si="26"/>
        <v>0.18963499547332865</v>
      </c>
      <c r="ET8" s="202">
        <f t="shared" ref="ET8:ET16" si="136">IFERROR(EQ8-ER8/ES8+$F8/ES8,"")</f>
        <v>-1.2792317846412424</v>
      </c>
      <c r="EU8" s="202">
        <f t="shared" ref="EU8:EU16" si="137">IFERROR(ES8^2/((1-ER8)*(ER8+$E$6/(1-$E$6))),"")</f>
        <v>0.36354674083604921</v>
      </c>
      <c r="EV8" s="211">
        <f t="shared" ref="EV8:EV16" si="138">IFERROR($C8*EU8,"")</f>
        <v>7.2709348167209846</v>
      </c>
      <c r="EW8" s="211">
        <f t="shared" si="27"/>
        <v>-7.3026710322898714</v>
      </c>
      <c r="EX8" s="211">
        <f t="shared" ref="EX8:EX16" si="139">IFERROR(EV8*ET8,"")</f>
        <v>-9.301210921604131</v>
      </c>
      <c r="EY8" s="209">
        <f t="shared" si="28"/>
        <v>9.7435104729420043</v>
      </c>
      <c r="EZ8" s="209">
        <f>IFERROR(EV8*(ET8-ET18)^2,"")</f>
        <v>13.35993020840116</v>
      </c>
      <c r="FA8" s="209">
        <f>IFERROR(EV8*(EP8-EP18)*(ET8-ET18),"")</f>
        <v>11.409321623275021</v>
      </c>
      <c r="FB8" s="209">
        <f t="shared" ref="FB8:FB16" si="140">IFERROR($C8*($F8-ER8)^2/(ER8*(1-ER8)),"")</f>
        <v>2.5852577677502053E-2</v>
      </c>
      <c r="FC8" s="227">
        <f t="shared" ref="FC8:FC16" si="141">IFERROR($D8-$C8*ER8,"")</f>
        <v>-0.22615452489237375</v>
      </c>
      <c r="FD8" s="209">
        <f t="shared" ref="FD8:FD16" si="142">IFERROR(FC8/SQRT($C8*ER8*(1-ER8)),"")</f>
        <v>-0.16078736790401821</v>
      </c>
      <c r="FF8" s="209"/>
      <c r="FG8" s="201">
        <f t="shared" ref="FG8:FG16" si="143">IFERROR(LOG10($B8),"")</f>
        <v>-1.0043648054024501</v>
      </c>
      <c r="FH8" s="211">
        <f>IFERROR(EP21+EO21*FG8,"")</f>
        <v>-1.219602884308856</v>
      </c>
      <c r="FI8" s="202">
        <f t="shared" ref="FI8:FI16" si="144">IFERROR(_xlfn.NORM.S.DIST(FH8,TRUE)*(1-$E$6)+$E$6,"")</f>
        <v>0.11130772624461169</v>
      </c>
      <c r="FJ8" s="202">
        <f t="shared" si="29"/>
        <v>0.18963499547332008</v>
      </c>
      <c r="FK8" s="202">
        <f t="shared" ref="FK8:FK16" si="145">IFERROR(FH8-FI8/FJ8+$F8/FJ8,"")</f>
        <v>-1.2792317846412451</v>
      </c>
      <c r="FL8" s="202">
        <f t="shared" ref="FL8:FL16" si="146">IFERROR(FJ8^2/((1-FI8)*(FI8+$E$6/(1-$E$6))),"")</f>
        <v>0.36354674083603639</v>
      </c>
      <c r="FM8" s="211">
        <f t="shared" ref="FM8:FM16" si="147">IFERROR($C8*FL8,"")</f>
        <v>7.2709348167207279</v>
      </c>
      <c r="FN8" s="211">
        <f t="shared" si="30"/>
        <v>-7.3026710322896129</v>
      </c>
      <c r="FO8" s="211">
        <f t="shared" ref="FO8:FO16" si="148">IFERROR(FM8*FK8,"")</f>
        <v>-9.3012109216038219</v>
      </c>
      <c r="FP8" s="209">
        <f t="shared" si="31"/>
        <v>9.7435104729414128</v>
      </c>
      <c r="FQ8" s="209">
        <f>IFERROR(FM8*(FK8-FK18)^2,"")</f>
        <v>13.35993020840044</v>
      </c>
      <c r="FR8" s="209">
        <f>IFERROR(FM8*(FG8-FG18)*(FK8-FK18),"")</f>
        <v>11.409321623274367</v>
      </c>
      <c r="FS8" s="209">
        <f t="shared" ref="FS8:FS16" si="149">IFERROR($C8*($F8-FI8)^2/(FI8*(1-FI8)),"")</f>
        <v>2.585257767747149E-2</v>
      </c>
      <c r="FT8" s="227">
        <f t="shared" ref="FT8:FT16" si="150">IFERROR($D8-$C8*FI8,"")</f>
        <v>-0.22615452489223387</v>
      </c>
      <c r="FU8" s="209">
        <f t="shared" ref="FU8:FU16" si="151">IFERROR(FT8/SQRT($C8*FI8*(1-FI8)),"")</f>
        <v>-0.16078736790392317</v>
      </c>
      <c r="FW8" s="209"/>
      <c r="FX8" s="201">
        <f t="shared" ref="FX8:FX16" si="152">IFERROR(LOG10($B8),"")</f>
        <v>-1.0043648054024501</v>
      </c>
      <c r="FY8" s="211">
        <f>IFERROR(FG21+FF21*FX8,"")</f>
        <v>-1.2196028843088569</v>
      </c>
      <c r="FZ8" s="202">
        <f t="shared" ref="FZ8:FZ16" si="153">IFERROR(_xlfn.NORM.S.DIST(FY8,TRUE)*(1-$E$6)+$E$6,"")</f>
        <v>0.11130772624461148</v>
      </c>
      <c r="GA8" s="202">
        <f t="shared" si="32"/>
        <v>0.18963499547331988</v>
      </c>
      <c r="GB8" s="202">
        <f t="shared" ref="GB8:GB16" si="154">IFERROR(FY8-FZ8/GA8+$F8/GA8,"")</f>
        <v>-1.2792317846412451</v>
      </c>
      <c r="GC8" s="202">
        <f t="shared" ref="GC8:GC16" si="155">IFERROR(GA8^2/((1-FZ8)*(FZ8+$E$6/(1-$E$6))),"")</f>
        <v>0.36354674083603622</v>
      </c>
      <c r="GD8" s="211">
        <f t="shared" ref="GD8:GD16" si="156">IFERROR($C8*GC8,"")</f>
        <v>7.2709348167207244</v>
      </c>
      <c r="GE8" s="211">
        <f t="shared" si="33"/>
        <v>-7.3026710322896093</v>
      </c>
      <c r="GF8" s="211">
        <f t="shared" ref="GF8:GF16" si="157">IFERROR(GD8*GB8,"")</f>
        <v>-9.3012109216038166</v>
      </c>
      <c r="GG8" s="209">
        <f t="shared" si="34"/>
        <v>9.7435104729414004</v>
      </c>
      <c r="GH8" s="209">
        <f>IFERROR(GD8*(GB8-GB18)^2,"")</f>
        <v>13.35993020840043</v>
      </c>
      <c r="GI8" s="209">
        <f>IFERROR(GD8*(FX8-FX18)*(GB8-GB18),"")</f>
        <v>11.409321623274357</v>
      </c>
      <c r="GJ8" s="209">
        <f t="shared" ref="GJ8:GJ16" si="158">IFERROR($C8*($F8-FZ8)^2/(FZ8*(1-FZ8)),"")</f>
        <v>2.5852577677470585E-2</v>
      </c>
      <c r="GK8" s="227">
        <f t="shared" ref="GK8:GK16" si="159">IFERROR($D8-$C8*FZ8,"")</f>
        <v>-0.22615452489222942</v>
      </c>
      <c r="GL8" s="209">
        <f t="shared" ref="GL8:GL16" si="160">IFERROR(GK8/SQRT($C8*FZ8*(1-FZ8)),"")</f>
        <v>-0.16078736790392015</v>
      </c>
      <c r="GN8" s="209"/>
      <c r="GO8" s="201">
        <f t="shared" ref="GO8:GO16" si="161">IFERROR(LOG10($B8),"")</f>
        <v>-1.0043648054024501</v>
      </c>
      <c r="GP8" s="211">
        <f>IFERROR(FX21+FW21*GO8,"")</f>
        <v>-1.2196028843088578</v>
      </c>
      <c r="GQ8" s="202">
        <f t="shared" ref="GQ8:GQ16" si="162">IFERROR(_xlfn.NORM.S.DIST(GP8,TRUE)*(1-$E$6)+$E$6,"")</f>
        <v>0.11130772624461133</v>
      </c>
      <c r="GR8" s="202">
        <f t="shared" si="35"/>
        <v>0.18963499547331966</v>
      </c>
      <c r="GS8" s="202">
        <f t="shared" ref="GS8:GS16" si="163">IFERROR(GP8-GQ8/GR8+$F8/GR8,"")</f>
        <v>-1.2792317846412453</v>
      </c>
      <c r="GT8" s="202">
        <f t="shared" ref="GT8:GT16" si="164">IFERROR(GR8^2/((1-GQ8)*(GQ8+$E$6/(1-$E$6))),"")</f>
        <v>0.36354674083603578</v>
      </c>
      <c r="GU8" s="211">
        <f t="shared" ref="GU8:GU16" si="165">IFERROR($C8*GT8,"")</f>
        <v>7.2709348167207155</v>
      </c>
      <c r="GV8" s="211">
        <f t="shared" si="36"/>
        <v>-7.3026710322896005</v>
      </c>
      <c r="GW8" s="211">
        <f t="shared" ref="GW8:GW16" si="166">IFERROR(GU8*GS8,"")</f>
        <v>-9.3012109216038077</v>
      </c>
      <c r="GX8" s="209">
        <f t="shared" si="37"/>
        <v>9.7435104729413879</v>
      </c>
      <c r="GY8" s="209">
        <f>IFERROR(GU8*(GS8-GS18)^2,"")</f>
        <v>13.359930208400412</v>
      </c>
      <c r="GZ8" s="209">
        <f>IFERROR(GU8*(GO8-GO18)*(GS8-GS18),"")</f>
        <v>11.409321623274343</v>
      </c>
      <c r="HA8" s="209">
        <f t="shared" ref="HA8:HA16" si="167">IFERROR($C8*($F8-GQ8)^2/(GQ8*(1-GQ8)),"")</f>
        <v>2.5852577677469915E-2</v>
      </c>
      <c r="HB8" s="227">
        <f t="shared" ref="HB8:HB16" si="168">IFERROR($D8-$C8*GQ8,"")</f>
        <v>-0.22615452489222676</v>
      </c>
      <c r="HC8" s="209">
        <f t="shared" ref="HC8:HC16" si="169">IFERROR(HB8/SQRT($C8*GQ8*(1-GQ8)),"")</f>
        <v>-0.16078736790391834</v>
      </c>
      <c r="HE8" s="209"/>
      <c r="HF8" s="201">
        <f t="shared" ref="HF8:HF16" si="170">IFERROR(LOG10($B8),"")</f>
        <v>-1.0043648054024501</v>
      </c>
      <c r="HG8" s="211">
        <f>IFERROR(GO21+GN21*HF8,"")</f>
        <v>-1.2196028843088571</v>
      </c>
      <c r="HH8" s="202">
        <f t="shared" ref="HH8:HH16" si="171">IFERROR(_xlfn.NORM.S.DIST(HG8,TRUE)*(1-$E$6)+$E$6,"")</f>
        <v>0.11130772624461147</v>
      </c>
      <c r="HI8" s="202">
        <f t="shared" si="38"/>
        <v>0.18963499547331983</v>
      </c>
      <c r="HJ8" s="202">
        <f t="shared" ref="HJ8:HJ16" si="172">IFERROR(HG8-HH8/HI8+$F8/HI8,"")</f>
        <v>-1.2792317846412453</v>
      </c>
      <c r="HK8" s="202">
        <f t="shared" ref="HK8:HK16" si="173">IFERROR(HI8^2/((1-HH8)*(HH8+$E$6/(1-$E$6))),"")</f>
        <v>0.363546740836036</v>
      </c>
      <c r="HL8" s="211">
        <f t="shared" ref="HL8:HL16" si="174">IFERROR($C8*HK8,"")</f>
        <v>7.27093481672072</v>
      </c>
      <c r="HM8" s="211">
        <f t="shared" si="39"/>
        <v>-7.3026710322896049</v>
      </c>
      <c r="HN8" s="211">
        <f t="shared" ref="HN8:HN16" si="175">IFERROR(HL8*HJ8,"")</f>
        <v>-9.301210921603813</v>
      </c>
      <c r="HO8" s="209">
        <f t="shared" si="40"/>
        <v>9.7435104729413951</v>
      </c>
      <c r="HP8" s="209">
        <f>IFERROR(HL8*(HJ8-HJ18)^2,"")</f>
        <v>13.359930208400426</v>
      </c>
      <c r="HQ8" s="209">
        <f>IFERROR(HL8*(HF8-HF18)*(HJ8-HJ18),"")</f>
        <v>11.409321623274352</v>
      </c>
      <c r="HR8" s="209">
        <f t="shared" ref="HR8:HR16" si="176">IFERROR($C8*($F8-HH8)^2/(HH8*(1-HH8)),"")</f>
        <v>2.5852577677470519E-2</v>
      </c>
      <c r="HS8" s="227">
        <f t="shared" ref="HS8:HS16" si="177">IFERROR($D8-$C8*HH8,"")</f>
        <v>-0.22615452489222942</v>
      </c>
      <c r="HT8" s="209">
        <f t="shared" ref="HT8:HT16" si="178">IFERROR(HS8/SQRT($C8*HH8*(1-HH8)),"")</f>
        <v>-0.16078736790392015</v>
      </c>
      <c r="HV8" s="209"/>
      <c r="HW8" s="201">
        <f t="shared" ref="HW8:HW16" si="179">IFERROR(LOG10($B8),"")</f>
        <v>-1.0043648054024501</v>
      </c>
      <c r="HX8" s="211">
        <f>IFERROR(HF21+HE21*HW8,"")</f>
        <v>-1.2196028843088573</v>
      </c>
      <c r="HY8" s="202">
        <f t="shared" ref="HY8:HY16" si="180">IFERROR(_xlfn.NORM.S.DIST(HX8,TRUE)*(1-$E$6)+$E$6,"")</f>
        <v>0.1113077262446114</v>
      </c>
      <c r="HZ8" s="202">
        <f t="shared" si="41"/>
        <v>0.18963499547331977</v>
      </c>
      <c r="IA8" s="202">
        <f t="shared" ref="IA8:IA16" si="181">IFERROR(HX8-HY8/HZ8+$F8/HZ8,"")</f>
        <v>-1.2792317846412451</v>
      </c>
      <c r="IB8" s="202">
        <f t="shared" ref="IB8:IB16" si="182">IFERROR(HZ8^2/((1-HY8)*(HY8+$E$6/(1-$E$6))),"")</f>
        <v>0.363546740836036</v>
      </c>
      <c r="IC8" s="211">
        <f t="shared" ref="IC8:IC16" si="183">IFERROR($C8*IB8,"")</f>
        <v>7.27093481672072</v>
      </c>
      <c r="ID8" s="211">
        <f t="shared" si="42"/>
        <v>-7.3026710322896049</v>
      </c>
      <c r="IE8" s="211">
        <f t="shared" ref="IE8:IE16" si="184">IFERROR(IC8*IA8,"")</f>
        <v>-9.3012109216038112</v>
      </c>
      <c r="IF8" s="209">
        <f t="shared" si="43"/>
        <v>9.7435104729413951</v>
      </c>
      <c r="IG8" s="209">
        <f>IFERROR(IC8*(IA8-IA18)^2,"")</f>
        <v>13.359930208400417</v>
      </c>
      <c r="IH8" s="209">
        <f>IFERROR(IC8*(HW8-HW18)*(IA8-IA18),"")</f>
        <v>11.409321623274348</v>
      </c>
      <c r="II8" s="209">
        <f t="shared" ref="II8:II16" si="185">IFERROR($C8*($F8-HY8)^2/(HY8*(1-HY8)),"")</f>
        <v>2.5852577677470217E-2</v>
      </c>
      <c r="IJ8" s="227">
        <f t="shared" ref="IJ8:IJ16" si="186">IFERROR($D8-$C8*HY8,"")</f>
        <v>-0.22615452489222809</v>
      </c>
      <c r="IK8" s="209">
        <f t="shared" ref="IK8:IK16" si="187">IFERROR(IJ8/SQRT($C8*HY8*(1-HY8)),"")</f>
        <v>-0.16078736790391923</v>
      </c>
      <c r="IM8" s="209"/>
      <c r="IN8" s="201">
        <f t="shared" ref="IN8:IN16" si="188">IFERROR(LOG10($B8),"")</f>
        <v>-1.0043648054024501</v>
      </c>
      <c r="IO8" s="211">
        <f>IFERROR(HW21+HV21*IN8,"")</f>
        <v>-1.2196028843088571</v>
      </c>
      <c r="IP8" s="202">
        <f t="shared" ref="IP8:IP16" si="189">IFERROR(_xlfn.NORM.S.DIST(IO8,TRUE)*(1-$E$6)+$E$6,"")</f>
        <v>0.11130772624461147</v>
      </c>
      <c r="IQ8" s="202">
        <f t="shared" si="44"/>
        <v>0.18963499547331983</v>
      </c>
      <c r="IR8" s="202">
        <f t="shared" ref="IR8:IR16" si="190">IFERROR(IO8-IP8/IQ8+$F8/IQ8,"")</f>
        <v>-1.2792317846412453</v>
      </c>
      <c r="IS8" s="202">
        <f t="shared" ref="IS8:IS16" si="191">IFERROR(IQ8^2/((1-IP8)*(IP8+$E$6/(1-$E$6))),"")</f>
        <v>0.363546740836036</v>
      </c>
      <c r="IT8" s="211">
        <f t="shared" ref="IT8:IT16" si="192">IFERROR($C8*IS8,"")</f>
        <v>7.27093481672072</v>
      </c>
      <c r="IU8" s="211">
        <f t="shared" si="45"/>
        <v>-7.3026710322896049</v>
      </c>
      <c r="IV8" s="211">
        <f t="shared" ref="IV8:IV16" si="193">IFERROR(IT8*IR8,"")</f>
        <v>-9.301210921603813</v>
      </c>
      <c r="IW8" s="209">
        <f t="shared" si="46"/>
        <v>9.7435104729413951</v>
      </c>
      <c r="IX8" s="209">
        <f>IFERROR(IT8*(IR8-IR18)^2,"")</f>
        <v>13.359930208400426</v>
      </c>
      <c r="IY8" s="209">
        <f>IFERROR(IT8*(IN8-IN18)*(IR8-IR18),"")</f>
        <v>11.409321623274352</v>
      </c>
      <c r="IZ8" s="209">
        <f t="shared" ref="IZ8:IZ16" si="194">IFERROR($C8*($F8-IP8)^2/(IP8*(1-IP8)),"")</f>
        <v>2.5852577677470519E-2</v>
      </c>
      <c r="JA8" s="227">
        <f t="shared" ref="JA8:JA16" si="195">IFERROR($D8-$C8*IP8,"")</f>
        <v>-0.22615452489222942</v>
      </c>
      <c r="JB8" s="209">
        <f t="shared" ref="JB8:JB16" si="196">IFERROR(JA8/SQRT($C8*IP8*(1-IP8)),"")</f>
        <v>-0.16078736790392015</v>
      </c>
      <c r="JD8" s="209"/>
      <c r="JE8" s="201">
        <f t="shared" ref="JE8:JE16" si="197">IFERROR(LOG10($B8),"")</f>
        <v>-1.0043648054024501</v>
      </c>
      <c r="JF8" s="211">
        <f>IFERROR(IN21+IM21*JE8,"")</f>
        <v>-1.2196028843088578</v>
      </c>
      <c r="JG8" s="202">
        <f t="shared" ref="JG8:JG16" si="198">IFERROR(_xlfn.NORM.S.DIST(JF8,TRUE)*(1-$E$6)+$E$6,"")</f>
        <v>0.11130772624461133</v>
      </c>
      <c r="JH8" s="202">
        <f t="shared" si="47"/>
        <v>0.18963499547331966</v>
      </c>
      <c r="JI8" s="202">
        <f t="shared" ref="JI8:JI16" si="199">IFERROR(JF8-JG8/JH8+$F8/JH8,"")</f>
        <v>-1.2792317846412453</v>
      </c>
      <c r="JJ8" s="202">
        <f t="shared" ref="JJ8:JJ16" si="200">IFERROR(JH8^2/((1-JG8)*(JG8+$E$6/(1-$E$6))),"")</f>
        <v>0.36354674083603578</v>
      </c>
      <c r="JK8" s="211">
        <f t="shared" ref="JK8:JK16" si="201">IFERROR($C8*JJ8,"")</f>
        <v>7.2709348167207155</v>
      </c>
      <c r="JL8" s="211">
        <f t="shared" si="48"/>
        <v>-7.3026710322896005</v>
      </c>
      <c r="JM8" s="211">
        <f t="shared" ref="JM8:JM16" si="202">IFERROR(JK8*JI8,"")</f>
        <v>-9.3012109216038077</v>
      </c>
      <c r="JN8" s="209">
        <f t="shared" si="49"/>
        <v>9.7435104729413933</v>
      </c>
      <c r="JO8" s="209">
        <f>IFERROR(JK8*(JI8-JI18)^2,"")</f>
        <v>13.359930208400412</v>
      </c>
      <c r="JP8" s="209">
        <f>IFERROR(JK8*(JE8-JE18)*(JI8-JI18),"")</f>
        <v>11.409321623274344</v>
      </c>
      <c r="JQ8" s="209">
        <f t="shared" ref="JQ8:JQ16" si="203">IFERROR($C8*($F8-JG8)^2/(JG8*(1-JG8)),"")</f>
        <v>2.5852577677469915E-2</v>
      </c>
      <c r="JR8" s="227">
        <f t="shared" ref="JR8:JR16" si="204">IFERROR($D8-$C8*JG8,"")</f>
        <v>-0.22615452489222676</v>
      </c>
      <c r="JS8" s="209">
        <f t="shared" ref="JS8:JS16" si="205">IFERROR(JR8/SQRT($C8*JG8*(1-JG8)),"")</f>
        <v>-0.16078736790391834</v>
      </c>
      <c r="JU8" s="209"/>
      <c r="JV8" s="201">
        <f t="shared" ref="JV8:JV16" si="206">IFERROR(LOG10($B8),"")</f>
        <v>-1.0043648054024501</v>
      </c>
      <c r="JW8" s="211">
        <f>IFERROR(JE21+JD21*JV8,"")</f>
        <v>-1.2196028843088575</v>
      </c>
      <c r="JX8" s="202">
        <f t="shared" ref="JX8:JX16" si="207">IFERROR(_xlfn.NORM.S.DIST(JW8,TRUE)*(1-$E$6)+$E$6,"")</f>
        <v>0.11130772624461135</v>
      </c>
      <c r="JY8" s="202">
        <f t="shared" si="50"/>
        <v>0.18963499547331972</v>
      </c>
      <c r="JZ8" s="202">
        <f t="shared" ref="JZ8:JZ16" si="208">IFERROR(JW8-JX8/JY8+$F8/JY8,"")</f>
        <v>-1.2792317846412451</v>
      </c>
      <c r="KA8" s="202">
        <f t="shared" ref="KA8:KA16" si="209">IFERROR(JY8^2/((1-JX8)*(JX8+$E$6/(1-$E$6))),"")</f>
        <v>0.36354674083603594</v>
      </c>
      <c r="KB8" s="211">
        <f t="shared" ref="KB8:KB16" si="210">IFERROR($C8*KA8,"")</f>
        <v>7.2709348167207191</v>
      </c>
      <c r="KC8" s="211">
        <f t="shared" si="51"/>
        <v>-7.302671032289604</v>
      </c>
      <c r="KD8" s="211">
        <f t="shared" ref="KD8:KD16" si="211">IFERROR(KB8*JZ8,"")</f>
        <v>-9.3012109216038095</v>
      </c>
      <c r="KE8" s="209">
        <f t="shared" si="52"/>
        <v>9.7435104729413986</v>
      </c>
      <c r="KF8" s="209">
        <f>IFERROR(KB8*(JZ8-JZ18)^2,"")</f>
        <v>13.359930208400424</v>
      </c>
      <c r="KG8" s="209">
        <f>IFERROR(KB8*(JV8-JV18)*(JZ8-JZ18),"")</f>
        <v>11.409321623274352</v>
      </c>
      <c r="KH8" s="209">
        <f t="shared" ref="KH8:KH16" si="212">IFERROR($C8*($F8-JX8)^2/(JX8*(1-JX8)),"")</f>
        <v>2.585257767747004E-2</v>
      </c>
      <c r="KI8" s="227">
        <f t="shared" ref="KI8:KI16" si="213">IFERROR($D8-$C8*JX8,"")</f>
        <v>-0.2261545248922272</v>
      </c>
      <c r="KJ8" s="209">
        <f t="shared" ref="KJ8:KJ16" si="214">IFERROR(KI8/SQRT($C8*JX8*(1-JX8)),"")</f>
        <v>-0.16078736790391865</v>
      </c>
      <c r="KL8" s="209"/>
      <c r="KM8" s="201">
        <f t="shared" ref="KM8:KM16" si="215">IFERROR(LOG10($B8),"")</f>
        <v>-1.0043648054024501</v>
      </c>
      <c r="KN8" s="211">
        <f>IFERROR(JV21+JU21*KM8,"")</f>
        <v>-1.2196028843088571</v>
      </c>
      <c r="KO8" s="202">
        <f t="shared" ref="KO8:KO16" si="216">IFERROR(_xlfn.NORM.S.DIST(KN8,TRUE)*(1-$E$6)+$E$6,"")</f>
        <v>0.11130772624461147</v>
      </c>
      <c r="KP8" s="202">
        <f t="shared" si="53"/>
        <v>0.18963499547331983</v>
      </c>
      <c r="KQ8" s="202">
        <f t="shared" ref="KQ8:KQ16" si="217">IFERROR(KN8-KO8/KP8+$F8/KP8,"")</f>
        <v>-1.2792317846412453</v>
      </c>
      <c r="KR8" s="202">
        <f t="shared" ref="KR8:KR16" si="218">IFERROR(KP8^2/((1-KO8)*(KO8+$E$6/(1-$E$6))),"")</f>
        <v>0.363546740836036</v>
      </c>
      <c r="KS8" s="211">
        <f t="shared" ref="KS8:KS16" si="219">IFERROR($C8*KR8,"")</f>
        <v>7.27093481672072</v>
      </c>
      <c r="KT8" s="211">
        <f t="shared" si="54"/>
        <v>-7.3026710322896049</v>
      </c>
      <c r="KU8" s="211">
        <f t="shared" ref="KU8:KU16" si="220">IFERROR(KS8*KQ8,"")</f>
        <v>-9.301210921603813</v>
      </c>
      <c r="KV8" s="209">
        <f t="shared" si="55"/>
        <v>9.7435104729413986</v>
      </c>
      <c r="KW8" s="209">
        <f>IFERROR(KS8*(KQ8-KQ18)^2,"")</f>
        <v>13.359930208400426</v>
      </c>
      <c r="KX8" s="209">
        <f>IFERROR(KS8*(KM8-KM18)*(KQ8-KQ18),"")</f>
        <v>11.409321623274353</v>
      </c>
      <c r="KY8" s="209">
        <f t="shared" ref="KY8:KY16" si="221">IFERROR($C8*($F8-KO8)^2/(KO8*(1-KO8)),"")</f>
        <v>2.5852577677470519E-2</v>
      </c>
      <c r="KZ8" s="227">
        <f t="shared" ref="KZ8:KZ16" si="222">IFERROR($D8-$C8*KO8,"")</f>
        <v>-0.22615452489222942</v>
      </c>
      <c r="LA8" s="209">
        <f t="shared" ref="LA8:LA16" si="223">IFERROR(KZ8/SQRT($C8*KO8*(1-KO8)),"")</f>
        <v>-0.16078736790392015</v>
      </c>
      <c r="LC8" s="209"/>
      <c r="LD8" s="201">
        <f t="shared" ref="LD8:LD16" si="224">IFERROR(LOG10($B8),"")</f>
        <v>-1.0043648054024501</v>
      </c>
      <c r="LE8" s="211">
        <f>IFERROR(KM21+KL21*LD8,"")</f>
        <v>-1.2196028843088573</v>
      </c>
      <c r="LF8" s="202">
        <f t="shared" ref="LF8:LF16" si="225">IFERROR(_xlfn.NORM.S.DIST(LE8,TRUE)*(1-$E$6)+$E$6,"")</f>
        <v>0.1113077262446114</v>
      </c>
      <c r="LG8" s="202">
        <f t="shared" si="56"/>
        <v>0.18963499547331977</v>
      </c>
      <c r="LH8" s="202">
        <f t="shared" ref="LH8:LH16" si="226">IFERROR(LE8-LF8/LG8+$F8/LG8,"")</f>
        <v>-1.2792317846412451</v>
      </c>
      <c r="LI8" s="202">
        <f t="shared" ref="LI8:LI16" si="227">IFERROR(LG8^2/((1-LF8)*(LF8+$E$6/(1-$E$6))),"")</f>
        <v>0.363546740836036</v>
      </c>
      <c r="LJ8" s="211">
        <f t="shared" ref="LJ8:LJ16" si="228">IFERROR($C8*LI8,"")</f>
        <v>7.27093481672072</v>
      </c>
      <c r="LK8" s="211">
        <f t="shared" si="57"/>
        <v>-7.3026710322896049</v>
      </c>
      <c r="LL8" s="211">
        <f t="shared" ref="LL8:LL16" si="229">IFERROR(LJ8*LH8,"")</f>
        <v>-9.3012109216038112</v>
      </c>
      <c r="LM8" s="209">
        <f t="shared" si="58"/>
        <v>9.7435104729413986</v>
      </c>
      <c r="LN8" s="209">
        <f>IFERROR(LJ8*(LH8-LH18)^2,"")</f>
        <v>13.359930208400421</v>
      </c>
      <c r="LO8" s="209">
        <f>IFERROR(LJ8*(LD8-LD18)*(LH8-LH18),"")</f>
        <v>11.409321623274352</v>
      </c>
      <c r="LP8" s="209">
        <f t="shared" ref="LP8:LP16" si="230">IFERROR($C8*($F8-LF8)^2/(LF8*(1-LF8)),"")</f>
        <v>2.5852577677470217E-2</v>
      </c>
      <c r="LQ8" s="227">
        <f t="shared" ref="LQ8:LQ16" si="231">IFERROR($D8-$C8*LF8,"")</f>
        <v>-0.22615452489222809</v>
      </c>
      <c r="LR8" s="209">
        <f t="shared" ref="LR8:LR16" si="232">IFERROR(LQ8/SQRT($C8*LF8*(1-LF8)),"")</f>
        <v>-0.16078736790391923</v>
      </c>
      <c r="LT8" s="209"/>
      <c r="LU8" s="371">
        <f t="shared" ref="LU8:LU16" si="233">IFERROR(LOG10($B8),"")</f>
        <v>-1.0043648054024501</v>
      </c>
      <c r="LV8" s="370">
        <f>IFERROR(LD21+LC21*LU8,"")</f>
        <v>-1.2196028843088571</v>
      </c>
      <c r="LW8" s="373">
        <f t="shared" ref="LW8:LW16" si="234">IFERROR(_xlfn.NORM.S.DIST(LV8,TRUE)*(1-$E$6)+$E$6,"")</f>
        <v>0.11130772624461147</v>
      </c>
      <c r="LX8" s="202">
        <f t="shared" si="59"/>
        <v>0.18963499547331983</v>
      </c>
      <c r="LY8" s="202">
        <f t="shared" ref="LY8:LY16" si="235">IFERROR(LV8-LW8/LX8+$F8/LX8,"")</f>
        <v>-1.2792317846412453</v>
      </c>
      <c r="LZ8" s="202">
        <f t="shared" ref="LZ8:LZ16" si="236">IFERROR(LX8^2/((1-LW8)*(LW8+$E$6/(1-$E$6))),"")</f>
        <v>0.363546740836036</v>
      </c>
      <c r="MA8" s="211">
        <f t="shared" ref="MA8:MA16" si="237">IFERROR($C8*LZ8,"")</f>
        <v>7.27093481672072</v>
      </c>
      <c r="MB8" s="211">
        <f t="shared" si="60"/>
        <v>-7.3026710322896049</v>
      </c>
      <c r="MC8" s="211">
        <f t="shared" ref="MC8:MC16" si="238">IFERROR(MA8*LY8,"")</f>
        <v>-9.301210921603813</v>
      </c>
      <c r="MD8" s="209">
        <f t="shared" si="61"/>
        <v>9.7435104729413986</v>
      </c>
      <c r="ME8" s="209">
        <f>IFERROR(MA8*(LY8-LY18)^2,"")</f>
        <v>13.359930208400426</v>
      </c>
      <c r="MF8" s="209">
        <f>IFERROR(MA8*(LU8-LU18)*(LY8-LY18),"")</f>
        <v>11.409321623274353</v>
      </c>
      <c r="MG8" s="209">
        <f t="shared" ref="MG8:MG16" si="239">IFERROR($C8*($F8-LW8)^2/(LW8*(1-LW8)),"")</f>
        <v>2.5852577677470519E-2</v>
      </c>
      <c r="MH8" s="227">
        <f t="shared" ref="MH8:MH16" si="240">IFERROR($D8-$C8*LW8,"")</f>
        <v>-0.22615452489222942</v>
      </c>
      <c r="MI8" s="372">
        <f t="shared" ref="MI8:MI16" si="241">IFERROR(MH8/SQRT($C8*LW8*(1-LW8)),"")</f>
        <v>-0.16078736790392015</v>
      </c>
    </row>
    <row r="9" spans="1:347" ht="14" customHeight="1" outlineLevel="1">
      <c r="A9" s="12">
        <v>3</v>
      </c>
      <c r="B9" s="178">
        <v>0.495</v>
      </c>
      <c r="C9" s="50">
        <v>20</v>
      </c>
      <c r="D9" s="179">
        <v>7</v>
      </c>
      <c r="E9" s="15">
        <f t="shared" si="0"/>
        <v>0.35</v>
      </c>
      <c r="F9" s="32">
        <f>IFERROR((E9-E6)/(1-E6),"")</f>
        <v>0.35</v>
      </c>
      <c r="G9" s="15">
        <f t="shared" si="1"/>
        <v>-0.38532046640756784</v>
      </c>
      <c r="H9" s="15"/>
      <c r="I9" s="32"/>
      <c r="J9" s="16">
        <f t="shared" si="62"/>
        <v>-0.3053948010664313</v>
      </c>
      <c r="K9" s="15">
        <f>IFERROR(C21+B21*J9,"")</f>
        <v>-0.44160667730202374</v>
      </c>
      <c r="L9" s="35">
        <f t="shared" si="63"/>
        <v>0.32938692562673688</v>
      </c>
      <c r="M9" s="35">
        <f t="shared" si="2"/>
        <v>0.36187849888906776</v>
      </c>
      <c r="N9" s="35">
        <f t="shared" si="64"/>
        <v>-0.38464536449525788</v>
      </c>
      <c r="O9" s="35">
        <f t="shared" si="65"/>
        <v>0.59285322591089851</v>
      </c>
      <c r="P9" s="15">
        <f t="shared" si="66"/>
        <v>11.857064518217971</v>
      </c>
      <c r="Q9" s="15">
        <f t="shared" si="3"/>
        <v>-3.6210858597730184</v>
      </c>
      <c r="R9" s="15">
        <f t="shared" si="67"/>
        <v>-4.560764903453741</v>
      </c>
      <c r="S9" s="32">
        <f t="shared" si="4"/>
        <v>2.6669110256548012</v>
      </c>
      <c r="T9" s="32">
        <f>IFERROR(P9*(N9-N18)^2,"")</f>
        <v>2.6540584731406023</v>
      </c>
      <c r="U9" s="32">
        <f>IFERROR(P9*(J9-J18)*(N9-N18),"")</f>
        <v>2.6604769882017809</v>
      </c>
      <c r="V9" s="32">
        <f t="shared" si="68"/>
        <v>3.8471326679878508E-2</v>
      </c>
      <c r="W9" s="37">
        <f t="shared" si="69"/>
        <v>0.41226148746526192</v>
      </c>
      <c r="X9" s="32">
        <f t="shared" si="70"/>
        <v>0.19614108870881314</v>
      </c>
      <c r="Y9" s="42"/>
      <c r="Z9" s="209"/>
      <c r="AA9" s="201">
        <f t="shared" si="71"/>
        <v>-0.3053948010664313</v>
      </c>
      <c r="AB9" s="211">
        <f>IFERROR(J21+I21*AA9,"")</f>
        <v>-0.43689734253098095</v>
      </c>
      <c r="AC9" s="202">
        <f t="shared" si="72"/>
        <v>0.33109289964168537</v>
      </c>
      <c r="AD9" s="202">
        <f t="shared" si="5"/>
        <v>0.36262785001908238</v>
      </c>
      <c r="AE9" s="202">
        <f t="shared" si="73"/>
        <v>-0.38475821323542447</v>
      </c>
      <c r="AF9" s="202">
        <f t="shared" si="74"/>
        <v>0.59375412103343383</v>
      </c>
      <c r="AG9" s="211">
        <f t="shared" si="75"/>
        <v>11.875082420668676</v>
      </c>
      <c r="AH9" s="211">
        <f t="shared" si="6"/>
        <v>-3.6265884335075858</v>
      </c>
      <c r="AI9" s="211">
        <f t="shared" si="76"/>
        <v>-4.5690354941998788</v>
      </c>
      <c r="AJ9" s="209">
        <f t="shared" si="7"/>
        <v>2.5122174748426134</v>
      </c>
      <c r="AK9" s="209">
        <f>IFERROR(AG9*(AE9-AE18)^2,"")</f>
        <v>2.5380172428117227</v>
      </c>
      <c r="AL9" s="209">
        <f>IFERROR(AG9*(AA9-AA18)*(AE9-AE18),"")</f>
        <v>2.5250844082611335</v>
      </c>
      <c r="AM9" s="209">
        <f t="shared" si="77"/>
        <v>3.2282278603587761E-2</v>
      </c>
      <c r="AN9" s="227">
        <f t="shared" si="78"/>
        <v>0.37814200716629287</v>
      </c>
      <c r="AO9" s="209">
        <f t="shared" si="79"/>
        <v>0.17967269854818751</v>
      </c>
      <c r="AP9" s="42"/>
      <c r="AQ9" s="209"/>
      <c r="AR9" s="201">
        <f t="shared" si="80"/>
        <v>-0.3053948010664313</v>
      </c>
      <c r="AS9" s="211">
        <f>IFERROR(AA21+Z21*AR9,"")</f>
        <v>-0.43720114428214507</v>
      </c>
      <c r="AT9" s="202">
        <f t="shared" si="81"/>
        <v>0.3309827399784408</v>
      </c>
      <c r="AU9" s="202">
        <f t="shared" si="8"/>
        <v>0.36257970482197771</v>
      </c>
      <c r="AV9" s="202">
        <f t="shared" si="82"/>
        <v>-0.38475126976173746</v>
      </c>
      <c r="AW9" s="202">
        <f t="shared" si="83"/>
        <v>0.59369625984005625</v>
      </c>
      <c r="AX9" s="211">
        <f t="shared" si="84"/>
        <v>11.873925196801125</v>
      </c>
      <c r="AY9" s="211">
        <f t="shared" si="9"/>
        <v>-3.6262350233547656</v>
      </c>
      <c r="AZ9" s="211">
        <f t="shared" si="85"/>
        <v>-4.5685077965251208</v>
      </c>
      <c r="BA9" s="209">
        <f t="shared" si="10"/>
        <v>2.4984584524650928</v>
      </c>
      <c r="BB9" s="209">
        <f>IFERROR(AX9*(AV9-AV18)^2,"")</f>
        <v>2.5247295527418094</v>
      </c>
      <c r="BC9" s="209">
        <f>IFERROR(AX9*(AR9-AR18)*(AV9-AV18),"")</f>
        <v>2.5115596531311351</v>
      </c>
      <c r="BD9" s="209">
        <f t="shared" si="86"/>
        <v>3.2665041607187584E-2</v>
      </c>
      <c r="BE9" s="227">
        <f t="shared" si="87"/>
        <v>0.38034520043118381</v>
      </c>
      <c r="BF9" s="209">
        <f t="shared" si="88"/>
        <v>0.18073472717545908</v>
      </c>
      <c r="BH9" s="209"/>
      <c r="BI9" s="201">
        <f t="shared" si="89"/>
        <v>-0.3053948010664313</v>
      </c>
      <c r="BJ9" s="211">
        <f>IFERROR(AR21+AQ21*BI9,"")</f>
        <v>-0.43713785440904057</v>
      </c>
      <c r="BK9" s="202">
        <f t="shared" si="90"/>
        <v>0.33100568791942186</v>
      </c>
      <c r="BL9" s="202">
        <f t="shared" si="11"/>
        <v>0.3625897369618441</v>
      </c>
      <c r="BM9" s="202">
        <f t="shared" si="91"/>
        <v>-0.38475272007034611</v>
      </c>
      <c r="BN9" s="202">
        <f t="shared" si="92"/>
        <v>0.59370831676025881</v>
      </c>
      <c r="BO9" s="211">
        <f t="shared" si="93"/>
        <v>11.874166335205176</v>
      </c>
      <c r="BP9" s="211">
        <f t="shared" si="12"/>
        <v>-3.6263086657697006</v>
      </c>
      <c r="BQ9" s="211">
        <f t="shared" si="94"/>
        <v>-4.5686177960379251</v>
      </c>
      <c r="BR9" s="209">
        <f t="shared" si="13"/>
        <v>2.497764864867845</v>
      </c>
      <c r="BS9" s="209">
        <f>IFERROR(BO9*(BM9-BM18)^2,"")</f>
        <v>2.5240107558285896</v>
      </c>
      <c r="BT9" s="209">
        <f>IFERROR(BO9*(BI9-BI18)*(BM9-BM18),"")</f>
        <v>2.5108535171246418</v>
      </c>
      <c r="BU9" s="209">
        <f t="shared" si="95"/>
        <v>3.2585114563889357E-2</v>
      </c>
      <c r="BV9" s="227">
        <f t="shared" si="96"/>
        <v>0.3798862416115627</v>
      </c>
      <c r="BW9" s="209">
        <f t="shared" si="97"/>
        <v>0.1805134747432707</v>
      </c>
      <c r="BY9" s="209"/>
      <c r="BZ9" s="201">
        <f t="shared" si="98"/>
        <v>-0.3053948010664313</v>
      </c>
      <c r="CA9" s="211">
        <f>IFERROR(BI21+BH21*BZ9,"")</f>
        <v>-0.43713682187519198</v>
      </c>
      <c r="CB9" s="202">
        <f t="shared" si="99"/>
        <v>0.33100606230568297</v>
      </c>
      <c r="CC9" s="202">
        <f t="shared" si="14"/>
        <v>0.36258990062005769</v>
      </c>
      <c r="CD9" s="202">
        <f t="shared" si="100"/>
        <v>-0.38475274371461476</v>
      </c>
      <c r="CE9" s="202">
        <f t="shared" si="101"/>
        <v>0.59370851344848774</v>
      </c>
      <c r="CF9" s="211">
        <f t="shared" si="102"/>
        <v>11.874170268969754</v>
      </c>
      <c r="CG9" s="211">
        <f t="shared" si="15"/>
        <v>-3.626309867120951</v>
      </c>
      <c r="CH9" s="211">
        <f t="shared" si="103"/>
        <v>-4.5686195903206182</v>
      </c>
      <c r="CI9" s="209">
        <f t="shared" si="16"/>
        <v>2.4977494973894063</v>
      </c>
      <c r="CJ9" s="209">
        <f>IFERROR(CF9*(CD9-CD18)^2,"")</f>
        <v>2.523994975815874</v>
      </c>
      <c r="CK9" s="209">
        <f>IFERROR(CF9*(BZ9-BZ18)*(CD9-CD18),"")</f>
        <v>2.5108379442444084</v>
      </c>
      <c r="CL9" s="209">
        <f t="shared" si="104"/>
        <v>3.2583811423222336E-2</v>
      </c>
      <c r="CM9" s="227">
        <f t="shared" si="105"/>
        <v>0.37987875388634063</v>
      </c>
      <c r="CN9" s="209">
        <f t="shared" si="106"/>
        <v>0.18050986516870043</v>
      </c>
      <c r="CP9" s="209"/>
      <c r="CQ9" s="201">
        <f t="shared" si="107"/>
        <v>-0.3053948010664313</v>
      </c>
      <c r="CR9" s="211">
        <f>IFERROR(BZ21+BY21*CQ9,"")</f>
        <v>-0.43713678592061422</v>
      </c>
      <c r="CS9" s="202">
        <f t="shared" si="108"/>
        <v>0.33100607534244986</v>
      </c>
      <c r="CT9" s="202">
        <f t="shared" si="17"/>
        <v>0.36258990631890831</v>
      </c>
      <c r="CU9" s="202">
        <f t="shared" si="109"/>
        <v>-0.38475274453793862</v>
      </c>
      <c r="CV9" s="202">
        <f t="shared" si="110"/>
        <v>0.59370852029749765</v>
      </c>
      <c r="CW9" s="211">
        <f t="shared" si="111"/>
        <v>11.874170405949954</v>
      </c>
      <c r="CX9" s="211">
        <f t="shared" si="18"/>
        <v>-3.6263099089539921</v>
      </c>
      <c r="CY9" s="211">
        <f t="shared" si="112"/>
        <v>-4.5686196528004137</v>
      </c>
      <c r="CZ9" s="209">
        <f t="shared" si="19"/>
        <v>2.4977490820217665</v>
      </c>
      <c r="DA9" s="209">
        <f>IFERROR(CW9*(CU9-CU18)^2,"")</f>
        <v>2.5239945459180637</v>
      </c>
      <c r="DB9" s="209">
        <f>IFERROR(CW9*(CQ9-CQ18)*(CU9-CU18),"")</f>
        <v>2.5108375216438814</v>
      </c>
      <c r="DC9" s="209">
        <f t="shared" si="113"/>
        <v>3.2583766046129864E-2</v>
      </c>
      <c r="DD9" s="227">
        <f t="shared" si="114"/>
        <v>0.37987849315100242</v>
      </c>
      <c r="DE9" s="209">
        <f t="shared" si="115"/>
        <v>0.18050973947720897</v>
      </c>
      <c r="DG9" s="209"/>
      <c r="DH9" s="201">
        <f t="shared" si="116"/>
        <v>-0.3053948010664313</v>
      </c>
      <c r="DI9" s="211">
        <f>IFERROR(CQ21+CP21*DH9,"")</f>
        <v>-0.43713678523435817</v>
      </c>
      <c r="DJ9" s="202">
        <f t="shared" si="117"/>
        <v>0.33100607559127937</v>
      </c>
      <c r="DK9" s="202">
        <f t="shared" si="20"/>
        <v>0.36258990642768085</v>
      </c>
      <c r="DL9" s="202">
        <f t="shared" si="118"/>
        <v>-0.38475274455365327</v>
      </c>
      <c r="DM9" s="202">
        <f t="shared" si="119"/>
        <v>0.59370852042822309</v>
      </c>
      <c r="DN9" s="211">
        <f t="shared" si="120"/>
        <v>11.874170408564462</v>
      </c>
      <c r="DO9" s="211">
        <f t="shared" si="21"/>
        <v>-3.6263099097524489</v>
      </c>
      <c r="DP9" s="211">
        <f t="shared" si="121"/>
        <v>-4.5686196539929513</v>
      </c>
      <c r="DQ9" s="209">
        <f t="shared" si="22"/>
        <v>2.4977490724771254</v>
      </c>
      <c r="DR9" s="209">
        <f>IFERROR(DN9*(DL9-DL18)^2,"")</f>
        <v>2.5239945360982019</v>
      </c>
      <c r="DS9" s="209">
        <f>IFERROR(DN9*(DH9-DH18)*(DL9-DL18),"")</f>
        <v>2.5108375119622166</v>
      </c>
      <c r="DT9" s="209">
        <f t="shared" si="122"/>
        <v>3.2583765180028958E-2</v>
      </c>
      <c r="DU9" s="227">
        <f t="shared" si="123"/>
        <v>0.37987848817441261</v>
      </c>
      <c r="DV9" s="209">
        <f t="shared" si="124"/>
        <v>0.18050973707816714</v>
      </c>
      <c r="DX9" s="209"/>
      <c r="DY9" s="201">
        <f t="shared" si="125"/>
        <v>-0.3053948010664313</v>
      </c>
      <c r="DZ9" s="211">
        <f>IFERROR(DH21+DG21*DY9,"")</f>
        <v>-0.43713678521362198</v>
      </c>
      <c r="EA9" s="202">
        <f t="shared" si="126"/>
        <v>0.33100607559879813</v>
      </c>
      <c r="EB9" s="202">
        <f t="shared" si="23"/>
        <v>0.36258990643096756</v>
      </c>
      <c r="EC9" s="202">
        <f t="shared" si="127"/>
        <v>-0.38475274455412833</v>
      </c>
      <c r="ED9" s="202">
        <f t="shared" si="128"/>
        <v>0.59370852043217304</v>
      </c>
      <c r="EE9" s="211">
        <f t="shared" si="129"/>
        <v>11.874170408643462</v>
      </c>
      <c r="EF9" s="211">
        <f t="shared" si="24"/>
        <v>-3.6263099097765754</v>
      </c>
      <c r="EG9" s="211">
        <f t="shared" si="130"/>
        <v>-4.5686196540289874</v>
      </c>
      <c r="EH9" s="209">
        <f t="shared" si="25"/>
        <v>2.4977490722285736</v>
      </c>
      <c r="EI9" s="209">
        <f>IFERROR(EE9*(EC9-EC18)^2,"")</f>
        <v>2.5239945358412825</v>
      </c>
      <c r="EJ9" s="209">
        <f>IFERROR(EE9*(DY9-DY18)*(EC9-EC18),"")</f>
        <v>2.5108375117094996</v>
      </c>
      <c r="EK9" s="209">
        <f t="shared" si="131"/>
        <v>3.2583765153858392E-2</v>
      </c>
      <c r="EL9" s="227">
        <f t="shared" si="132"/>
        <v>0.3798784880240369</v>
      </c>
      <c r="EM9" s="209">
        <f t="shared" si="133"/>
        <v>0.18050973700567619</v>
      </c>
      <c r="EO9" s="209"/>
      <c r="EP9" s="201">
        <f t="shared" si="134"/>
        <v>-0.3053948010664313</v>
      </c>
      <c r="EQ9" s="211">
        <f>IFERROR(DY21+DX21*EP9,"")</f>
        <v>-0.437136785213184</v>
      </c>
      <c r="ER9" s="202">
        <f t="shared" si="135"/>
        <v>0.33100607559895689</v>
      </c>
      <c r="ES9" s="202">
        <f t="shared" si="26"/>
        <v>0.362589906431037</v>
      </c>
      <c r="ET9" s="202">
        <f t="shared" si="136"/>
        <v>-0.38475274455413822</v>
      </c>
      <c r="EU9" s="202">
        <f t="shared" si="137"/>
        <v>0.59370852043225664</v>
      </c>
      <c r="EV9" s="211">
        <f t="shared" si="138"/>
        <v>11.874170408645133</v>
      </c>
      <c r="EW9" s="211">
        <f t="shared" si="27"/>
        <v>-3.6263099097770857</v>
      </c>
      <c r="EX9" s="211">
        <f t="shared" si="139"/>
        <v>-4.5686196540297477</v>
      </c>
      <c r="EY9" s="209">
        <f t="shared" si="28"/>
        <v>2.4977490722226992</v>
      </c>
      <c r="EZ9" s="209">
        <f>IFERROR(EV9*(ET9-ET18)^2,"")</f>
        <v>2.5239945358352305</v>
      </c>
      <c r="FA9" s="209">
        <f>IFERROR(EV9*(EP9-EP18)*(ET9-ET18),"")</f>
        <v>2.5108375117035369</v>
      </c>
      <c r="FB9" s="209">
        <f t="shared" si="140"/>
        <v>3.2583765153305792E-2</v>
      </c>
      <c r="FC9" s="227">
        <f t="shared" si="141"/>
        <v>0.37987848802086255</v>
      </c>
      <c r="FD9" s="209">
        <f t="shared" si="142"/>
        <v>0.18050973700414599</v>
      </c>
      <c r="FF9" s="209"/>
      <c r="FG9" s="201">
        <f t="shared" si="143"/>
        <v>-0.3053948010664313</v>
      </c>
      <c r="FH9" s="211">
        <f>IFERROR(EP21+EO21*FG9,"")</f>
        <v>-0.43713678521317156</v>
      </c>
      <c r="FI9" s="202">
        <f t="shared" si="144"/>
        <v>0.33100607559896139</v>
      </c>
      <c r="FJ9" s="202">
        <f t="shared" si="29"/>
        <v>0.36258990643103894</v>
      </c>
      <c r="FK9" s="202">
        <f t="shared" si="145"/>
        <v>-0.38475274455413833</v>
      </c>
      <c r="FL9" s="202">
        <f t="shared" si="146"/>
        <v>0.59370852043225897</v>
      </c>
      <c r="FM9" s="211">
        <f t="shared" si="147"/>
        <v>11.874170408645179</v>
      </c>
      <c r="FN9" s="211">
        <f t="shared" si="30"/>
        <v>-3.6263099097770999</v>
      </c>
      <c r="FO9" s="211">
        <f t="shared" si="148"/>
        <v>-4.5686196540297672</v>
      </c>
      <c r="FP9" s="209">
        <f t="shared" si="31"/>
        <v>2.497749072222549</v>
      </c>
      <c r="FQ9" s="209">
        <f>IFERROR(FM9*(FK9-FK18)^2,"")</f>
        <v>2.5239945358350742</v>
      </c>
      <c r="FR9" s="209">
        <f>IFERROR(FM9*(FG9-FG18)*(FK9-FK18),"")</f>
        <v>2.5108375117033837</v>
      </c>
      <c r="FS9" s="209">
        <f t="shared" si="149"/>
        <v>3.2583765153290145E-2</v>
      </c>
      <c r="FT9" s="227">
        <f t="shared" si="150"/>
        <v>0.37987848802077195</v>
      </c>
      <c r="FU9" s="209">
        <f t="shared" si="151"/>
        <v>0.18050973700410228</v>
      </c>
      <c r="FW9" s="209"/>
      <c r="FX9" s="201">
        <f t="shared" si="152"/>
        <v>-0.3053948010664313</v>
      </c>
      <c r="FY9" s="211">
        <f>IFERROR(FG21+FF21*FX9,"")</f>
        <v>-0.43713678521317123</v>
      </c>
      <c r="FZ9" s="202">
        <f t="shared" si="153"/>
        <v>0.33100607559896156</v>
      </c>
      <c r="GA9" s="202">
        <f t="shared" si="32"/>
        <v>0.362589906431039</v>
      </c>
      <c r="GB9" s="202">
        <f t="shared" si="154"/>
        <v>-0.38475274455413844</v>
      </c>
      <c r="GC9" s="202">
        <f t="shared" si="155"/>
        <v>0.59370852043225897</v>
      </c>
      <c r="GD9" s="211">
        <f t="shared" si="156"/>
        <v>11.874170408645179</v>
      </c>
      <c r="GE9" s="211">
        <f t="shared" si="33"/>
        <v>-3.6263099097770999</v>
      </c>
      <c r="GF9" s="211">
        <f t="shared" si="157"/>
        <v>-4.5686196540297681</v>
      </c>
      <c r="GG9" s="209">
        <f t="shared" si="34"/>
        <v>2.4977490722225464</v>
      </c>
      <c r="GH9" s="209">
        <f>IFERROR(GD9*(GB9-GB18)^2,"")</f>
        <v>2.5239945358350728</v>
      </c>
      <c r="GI9" s="209">
        <f>IFERROR(GD9*(FX9-FX18)*(GB9-GB18),"")</f>
        <v>2.5108375117033819</v>
      </c>
      <c r="GJ9" s="209">
        <f t="shared" si="158"/>
        <v>3.2583765153289555E-2</v>
      </c>
      <c r="GK9" s="227">
        <f t="shared" si="159"/>
        <v>0.3798784880207684</v>
      </c>
      <c r="GL9" s="209">
        <f t="shared" si="160"/>
        <v>0.18050973700410056</v>
      </c>
      <c r="GN9" s="209"/>
      <c r="GO9" s="201">
        <f t="shared" si="161"/>
        <v>-0.3053948010664313</v>
      </c>
      <c r="GP9" s="211">
        <f>IFERROR(FX21+FW21*GO9,"")</f>
        <v>-0.43713678521317145</v>
      </c>
      <c r="GQ9" s="202">
        <f t="shared" si="162"/>
        <v>0.33100607559896145</v>
      </c>
      <c r="GR9" s="202">
        <f t="shared" si="35"/>
        <v>0.362589906431039</v>
      </c>
      <c r="GS9" s="202">
        <f t="shared" si="163"/>
        <v>-0.38475274455413844</v>
      </c>
      <c r="GT9" s="202">
        <f t="shared" si="164"/>
        <v>0.59370852043225908</v>
      </c>
      <c r="GU9" s="211">
        <f t="shared" si="165"/>
        <v>11.874170408645181</v>
      </c>
      <c r="GV9" s="211">
        <f t="shared" si="36"/>
        <v>-3.6263099097771003</v>
      </c>
      <c r="GW9" s="211">
        <f t="shared" si="166"/>
        <v>-4.568619654029769</v>
      </c>
      <c r="GX9" s="209">
        <f t="shared" si="37"/>
        <v>2.4977490722225468</v>
      </c>
      <c r="GY9" s="209">
        <f>IFERROR(GU9*(GS9-GS18)^2,"")</f>
        <v>2.5239945358350706</v>
      </c>
      <c r="GZ9" s="209">
        <f>IFERROR(GU9*(GO9-GO18)*(GS9-GS18),"")</f>
        <v>2.510837511703381</v>
      </c>
      <c r="HA9" s="209">
        <f t="shared" si="167"/>
        <v>3.2583765153289951E-2</v>
      </c>
      <c r="HB9" s="227">
        <f t="shared" si="168"/>
        <v>0.37987848802077107</v>
      </c>
      <c r="HC9" s="209">
        <f t="shared" si="169"/>
        <v>0.18050973700410186</v>
      </c>
      <c r="HE9" s="209"/>
      <c r="HF9" s="201">
        <f t="shared" si="170"/>
        <v>-0.3053948010664313</v>
      </c>
      <c r="HG9" s="211">
        <f>IFERROR(GO21+GN21*HF9,"")</f>
        <v>-0.43713678521317134</v>
      </c>
      <c r="HH9" s="202">
        <f t="shared" si="171"/>
        <v>0.33100607559896145</v>
      </c>
      <c r="HI9" s="202">
        <f t="shared" si="38"/>
        <v>0.362589906431039</v>
      </c>
      <c r="HJ9" s="202">
        <f t="shared" si="172"/>
        <v>-0.38475274455413822</v>
      </c>
      <c r="HK9" s="202">
        <f t="shared" si="173"/>
        <v>0.59370852043225908</v>
      </c>
      <c r="HL9" s="211">
        <f t="shared" si="174"/>
        <v>11.874170408645181</v>
      </c>
      <c r="HM9" s="211">
        <f t="shared" si="39"/>
        <v>-3.6263099097771003</v>
      </c>
      <c r="HN9" s="211">
        <f t="shared" si="175"/>
        <v>-4.5686196540297663</v>
      </c>
      <c r="HO9" s="209">
        <f t="shared" si="40"/>
        <v>2.4977490722225464</v>
      </c>
      <c r="HP9" s="209">
        <f>IFERROR(HL9*(HJ9-HJ18)^2,"")</f>
        <v>2.5239945358350706</v>
      </c>
      <c r="HQ9" s="209">
        <f>IFERROR(HL9*(HF9-HF18)*(HJ9-HJ18),"")</f>
        <v>2.5108375117033805</v>
      </c>
      <c r="HR9" s="209">
        <f t="shared" si="176"/>
        <v>3.2583765153289951E-2</v>
      </c>
      <c r="HS9" s="227">
        <f t="shared" si="177"/>
        <v>0.37987848802077107</v>
      </c>
      <c r="HT9" s="209">
        <f t="shared" si="178"/>
        <v>0.18050973700410186</v>
      </c>
      <c r="HV9" s="209"/>
      <c r="HW9" s="201">
        <f t="shared" si="179"/>
        <v>-0.3053948010664313</v>
      </c>
      <c r="HX9" s="211">
        <f>IFERROR(HF21+HE21*HW9,"")</f>
        <v>-0.43713678521317129</v>
      </c>
      <c r="HY9" s="202">
        <f t="shared" si="180"/>
        <v>0.33100607559896156</v>
      </c>
      <c r="HZ9" s="202">
        <f t="shared" si="41"/>
        <v>0.362589906431039</v>
      </c>
      <c r="IA9" s="202">
        <f t="shared" si="181"/>
        <v>-0.38475274455413844</v>
      </c>
      <c r="IB9" s="202">
        <f t="shared" si="182"/>
        <v>0.59370852043225897</v>
      </c>
      <c r="IC9" s="211">
        <f t="shared" si="183"/>
        <v>11.874170408645179</v>
      </c>
      <c r="ID9" s="211">
        <f t="shared" si="42"/>
        <v>-3.6263099097770999</v>
      </c>
      <c r="IE9" s="211">
        <f t="shared" si="184"/>
        <v>-4.5686196540297681</v>
      </c>
      <c r="IF9" s="209">
        <f t="shared" si="43"/>
        <v>2.4977490722225459</v>
      </c>
      <c r="IG9" s="209">
        <f>IFERROR(IC9*(IA9-IA18)^2,"")</f>
        <v>2.5239945358350697</v>
      </c>
      <c r="IH9" s="209">
        <f>IFERROR(IC9*(HW9-HW18)*(IA9-IA18),"")</f>
        <v>2.5108375117033801</v>
      </c>
      <c r="II9" s="209">
        <f t="shared" si="185"/>
        <v>3.2583765153289555E-2</v>
      </c>
      <c r="IJ9" s="227">
        <f t="shared" si="186"/>
        <v>0.3798784880207684</v>
      </c>
      <c r="IK9" s="209">
        <f t="shared" si="187"/>
        <v>0.18050973700410056</v>
      </c>
      <c r="IM9" s="209"/>
      <c r="IN9" s="201">
        <f t="shared" si="188"/>
        <v>-0.3053948010664313</v>
      </c>
      <c r="IO9" s="211">
        <f>IFERROR(HW21+HV21*IN9,"")</f>
        <v>-0.4371367852131714</v>
      </c>
      <c r="IP9" s="202">
        <f t="shared" si="189"/>
        <v>0.33100607559896145</v>
      </c>
      <c r="IQ9" s="202">
        <f t="shared" si="44"/>
        <v>0.362589906431039</v>
      </c>
      <c r="IR9" s="202">
        <f t="shared" si="190"/>
        <v>-0.38475274455413844</v>
      </c>
      <c r="IS9" s="202">
        <f t="shared" si="191"/>
        <v>0.59370852043225908</v>
      </c>
      <c r="IT9" s="211">
        <f t="shared" si="192"/>
        <v>11.874170408645181</v>
      </c>
      <c r="IU9" s="211">
        <f t="shared" si="45"/>
        <v>-3.6263099097771003</v>
      </c>
      <c r="IV9" s="211">
        <f t="shared" si="193"/>
        <v>-4.568619654029769</v>
      </c>
      <c r="IW9" s="209">
        <f t="shared" si="46"/>
        <v>2.4977490722225464</v>
      </c>
      <c r="IX9" s="209">
        <f>IFERROR(IT9*(IR9-IR18)^2,"")</f>
        <v>2.5239945358350715</v>
      </c>
      <c r="IY9" s="209">
        <f>IFERROR(IT9*(IN9-IN18)*(IR9-IR18),"")</f>
        <v>2.5108375117033814</v>
      </c>
      <c r="IZ9" s="209">
        <f t="shared" si="194"/>
        <v>3.2583765153289951E-2</v>
      </c>
      <c r="JA9" s="227">
        <f t="shared" si="195"/>
        <v>0.37987848802077107</v>
      </c>
      <c r="JB9" s="209">
        <f t="shared" si="196"/>
        <v>0.18050973700410186</v>
      </c>
      <c r="JD9" s="209"/>
      <c r="JE9" s="201">
        <f t="shared" si="197"/>
        <v>-0.3053948010664313</v>
      </c>
      <c r="JF9" s="211">
        <f>IFERROR(IN21+IM21*JE9,"")</f>
        <v>-0.43713678521317151</v>
      </c>
      <c r="JG9" s="202">
        <f t="shared" si="198"/>
        <v>0.33100607559896145</v>
      </c>
      <c r="JH9" s="202">
        <f t="shared" si="47"/>
        <v>0.36258990643103894</v>
      </c>
      <c r="JI9" s="202">
        <f t="shared" si="199"/>
        <v>-0.38475274455413855</v>
      </c>
      <c r="JJ9" s="202">
        <f t="shared" si="200"/>
        <v>0.59370852043225886</v>
      </c>
      <c r="JK9" s="211">
        <f t="shared" si="201"/>
        <v>11.874170408645178</v>
      </c>
      <c r="JL9" s="211">
        <f t="shared" si="48"/>
        <v>-3.6263099097770994</v>
      </c>
      <c r="JM9" s="211">
        <f t="shared" si="202"/>
        <v>-4.568619654029769</v>
      </c>
      <c r="JN9" s="209">
        <f t="shared" si="49"/>
        <v>2.4977490722225464</v>
      </c>
      <c r="JO9" s="209">
        <f>IFERROR(JK9*(JI9-JI18)^2,"")</f>
        <v>2.5239945358350711</v>
      </c>
      <c r="JP9" s="209">
        <f>IFERROR(JK9*(JE9-JE18)*(JI9-JI18),"")</f>
        <v>2.510837511703381</v>
      </c>
      <c r="JQ9" s="209">
        <f t="shared" si="203"/>
        <v>3.2583765153289951E-2</v>
      </c>
      <c r="JR9" s="227">
        <f t="shared" si="204"/>
        <v>0.37987848802077107</v>
      </c>
      <c r="JS9" s="209">
        <f t="shared" si="205"/>
        <v>0.18050973700410186</v>
      </c>
      <c r="JU9" s="209"/>
      <c r="JV9" s="201">
        <f t="shared" si="206"/>
        <v>-0.3053948010664313</v>
      </c>
      <c r="JW9" s="211">
        <f>IFERROR(JE21+JD21*JV9,"")</f>
        <v>-0.43713678521317156</v>
      </c>
      <c r="JX9" s="202">
        <f t="shared" si="207"/>
        <v>0.33100607559896139</v>
      </c>
      <c r="JY9" s="202">
        <f t="shared" si="50"/>
        <v>0.36258990643103894</v>
      </c>
      <c r="JZ9" s="202">
        <f t="shared" si="208"/>
        <v>-0.38475274455413833</v>
      </c>
      <c r="KA9" s="202">
        <f t="shared" si="209"/>
        <v>0.59370852043225897</v>
      </c>
      <c r="KB9" s="211">
        <f t="shared" si="210"/>
        <v>11.874170408645179</v>
      </c>
      <c r="KC9" s="211">
        <f t="shared" si="51"/>
        <v>-3.6263099097770999</v>
      </c>
      <c r="KD9" s="211">
        <f t="shared" si="211"/>
        <v>-4.5686196540297672</v>
      </c>
      <c r="KE9" s="209">
        <f t="shared" si="52"/>
        <v>2.4977490722225468</v>
      </c>
      <c r="KF9" s="209">
        <f>IFERROR(KB9*(JZ9-JZ18)^2,"")</f>
        <v>2.5239945358350728</v>
      </c>
      <c r="KG9" s="209">
        <f>IFERROR(KB9*(JV9-JV18)*(JZ9-JZ18),"")</f>
        <v>2.5108375117033819</v>
      </c>
      <c r="KH9" s="209">
        <f t="shared" si="212"/>
        <v>3.2583765153290145E-2</v>
      </c>
      <c r="KI9" s="227">
        <f t="shared" si="213"/>
        <v>0.37987848802077195</v>
      </c>
      <c r="KJ9" s="209">
        <f t="shared" si="214"/>
        <v>0.18050973700410228</v>
      </c>
      <c r="KL9" s="209"/>
      <c r="KM9" s="201">
        <f t="shared" si="215"/>
        <v>-0.3053948010664313</v>
      </c>
      <c r="KN9" s="211">
        <f>IFERROR(JV21+JU21*KM9,"")</f>
        <v>-0.43713678521317123</v>
      </c>
      <c r="KO9" s="202">
        <f t="shared" si="216"/>
        <v>0.33100607559896156</v>
      </c>
      <c r="KP9" s="202">
        <f t="shared" si="53"/>
        <v>0.362589906431039</v>
      </c>
      <c r="KQ9" s="202">
        <f t="shared" si="217"/>
        <v>-0.38475274455413844</v>
      </c>
      <c r="KR9" s="202">
        <f t="shared" si="218"/>
        <v>0.59370852043225897</v>
      </c>
      <c r="KS9" s="211">
        <f t="shared" si="219"/>
        <v>11.874170408645179</v>
      </c>
      <c r="KT9" s="211">
        <f t="shared" si="54"/>
        <v>-3.6263099097770999</v>
      </c>
      <c r="KU9" s="211">
        <f t="shared" si="220"/>
        <v>-4.5686196540297681</v>
      </c>
      <c r="KV9" s="209">
        <f t="shared" si="55"/>
        <v>2.4977490722225468</v>
      </c>
      <c r="KW9" s="209">
        <f>IFERROR(KS9*(KQ9-KQ18)^2,"")</f>
        <v>2.5239945358350728</v>
      </c>
      <c r="KX9" s="209">
        <f>IFERROR(KS9*(KM9-KM18)*(KQ9-KQ18),"")</f>
        <v>2.5108375117033819</v>
      </c>
      <c r="KY9" s="209">
        <f t="shared" si="221"/>
        <v>3.2583765153289555E-2</v>
      </c>
      <c r="KZ9" s="227">
        <f t="shared" si="222"/>
        <v>0.3798784880207684</v>
      </c>
      <c r="LA9" s="209">
        <f t="shared" si="223"/>
        <v>0.18050973700410056</v>
      </c>
      <c r="LC9" s="209"/>
      <c r="LD9" s="201">
        <f t="shared" si="224"/>
        <v>-0.3053948010664313</v>
      </c>
      <c r="LE9" s="211">
        <f>IFERROR(KM21+KL21*LD9,"")</f>
        <v>-0.43713678521317134</v>
      </c>
      <c r="LF9" s="202">
        <f t="shared" si="225"/>
        <v>0.33100607559896145</v>
      </c>
      <c r="LG9" s="202">
        <f t="shared" si="56"/>
        <v>0.362589906431039</v>
      </c>
      <c r="LH9" s="202">
        <f t="shared" si="226"/>
        <v>-0.38475274455413822</v>
      </c>
      <c r="LI9" s="202">
        <f t="shared" si="227"/>
        <v>0.59370852043225908</v>
      </c>
      <c r="LJ9" s="211">
        <f t="shared" si="228"/>
        <v>11.874170408645181</v>
      </c>
      <c r="LK9" s="211">
        <f t="shared" si="57"/>
        <v>-3.6263099097771003</v>
      </c>
      <c r="LL9" s="211">
        <f t="shared" si="229"/>
        <v>-4.5686196540297663</v>
      </c>
      <c r="LM9" s="209">
        <f t="shared" si="58"/>
        <v>2.4977490722225473</v>
      </c>
      <c r="LN9" s="209">
        <f>IFERROR(LJ9*(LH9-LH18)^2,"")</f>
        <v>2.5239945358350706</v>
      </c>
      <c r="LO9" s="209">
        <f>IFERROR(LJ9*(LD9-LD18)*(LH9-LH18),"")</f>
        <v>2.510837511703381</v>
      </c>
      <c r="LP9" s="209">
        <f t="shared" si="230"/>
        <v>3.2583765153289951E-2</v>
      </c>
      <c r="LQ9" s="227">
        <f t="shared" si="231"/>
        <v>0.37987848802077107</v>
      </c>
      <c r="LR9" s="209">
        <f t="shared" si="232"/>
        <v>0.18050973700410186</v>
      </c>
      <c r="LT9" s="209"/>
      <c r="LU9" s="371">
        <f t="shared" si="233"/>
        <v>-0.3053948010664313</v>
      </c>
      <c r="LV9" s="370">
        <f>IFERROR(LD21+LC21*LU9,"")</f>
        <v>-0.43713678521317129</v>
      </c>
      <c r="LW9" s="373">
        <f t="shared" si="234"/>
        <v>0.33100607559896156</v>
      </c>
      <c r="LX9" s="202">
        <f t="shared" si="59"/>
        <v>0.362589906431039</v>
      </c>
      <c r="LY9" s="202">
        <f t="shared" si="235"/>
        <v>-0.38475274455413844</v>
      </c>
      <c r="LZ9" s="202">
        <f t="shared" si="236"/>
        <v>0.59370852043225897</v>
      </c>
      <c r="MA9" s="211">
        <f t="shared" si="237"/>
        <v>11.874170408645179</v>
      </c>
      <c r="MB9" s="211">
        <f t="shared" si="60"/>
        <v>-3.6263099097770999</v>
      </c>
      <c r="MC9" s="211">
        <f t="shared" si="238"/>
        <v>-4.5686196540297681</v>
      </c>
      <c r="MD9" s="209">
        <f t="shared" si="61"/>
        <v>2.4977490722225468</v>
      </c>
      <c r="ME9" s="209">
        <f>IFERROR(MA9*(LY9-LY18)^2,"")</f>
        <v>2.5239945358350728</v>
      </c>
      <c r="MF9" s="209">
        <f>IFERROR(MA9*(LU9-LU18)*(LY9-LY18),"")</f>
        <v>2.5108375117033819</v>
      </c>
      <c r="MG9" s="209">
        <f t="shared" si="239"/>
        <v>3.2583765153289555E-2</v>
      </c>
      <c r="MH9" s="227">
        <f t="shared" si="240"/>
        <v>0.3798784880207684</v>
      </c>
      <c r="MI9" s="372">
        <f t="shared" si="241"/>
        <v>0.18050973700410056</v>
      </c>
    </row>
    <row r="10" spans="1:347" ht="14" customHeight="1" outlineLevel="1">
      <c r="A10" s="12">
        <v>4</v>
      </c>
      <c r="B10" s="178">
        <v>0.99</v>
      </c>
      <c r="C10" s="50">
        <v>20</v>
      </c>
      <c r="D10" s="179">
        <v>9</v>
      </c>
      <c r="E10" s="15">
        <f t="shared" si="0"/>
        <v>0.45</v>
      </c>
      <c r="F10" s="32">
        <f>IFERROR((E10-E6)/(1-E6),"")</f>
        <v>0.45</v>
      </c>
      <c r="G10" s="15">
        <f t="shared" si="1"/>
        <v>-0.12566134685507402</v>
      </c>
      <c r="H10" s="15"/>
      <c r="I10" s="32"/>
      <c r="J10" s="16">
        <f t="shared" si="62"/>
        <v>-4.3648054024500883E-3</v>
      </c>
      <c r="K10" s="15">
        <f>IFERROR(C21+B21*J10,"")</f>
        <v>-0.14210481977544934</v>
      </c>
      <c r="L10" s="35">
        <f t="shared" si="63"/>
        <v>0.44349860559236925</v>
      </c>
      <c r="M10" s="35">
        <f t="shared" si="2"/>
        <v>0.39493447137102705</v>
      </c>
      <c r="N10" s="35">
        <f t="shared" si="64"/>
        <v>-0.12564286246627598</v>
      </c>
      <c r="O10" s="35">
        <f t="shared" si="65"/>
        <v>0.63196287902429171</v>
      </c>
      <c r="P10" s="15">
        <f t="shared" si="66"/>
        <v>12.639257580485834</v>
      </c>
      <c r="Q10" s="15">
        <f t="shared" si="3"/>
        <v>-5.5167899770262797E-2</v>
      </c>
      <c r="R10" s="15">
        <f t="shared" si="67"/>
        <v>-1.5880325018608179</v>
      </c>
      <c r="S10" s="32">
        <f t="shared" si="4"/>
        <v>0.37928291453556834</v>
      </c>
      <c r="T10" s="32">
        <f>IFERROR(P10*(N10-N18)^2,"")</f>
        <v>0.57943578282722419</v>
      </c>
      <c r="U10" s="32">
        <f>IFERROR(P10*(J10-J18)*(N10-N18),"")</f>
        <v>0.46879642969727087</v>
      </c>
      <c r="V10" s="32">
        <f t="shared" si="68"/>
        <v>3.4251887332486966E-3</v>
      </c>
      <c r="W10" s="37">
        <f t="shared" si="69"/>
        <v>0.13002788815261468</v>
      </c>
      <c r="X10" s="32">
        <f t="shared" si="70"/>
        <v>5.8525111988347985E-2</v>
      </c>
      <c r="Y10" s="42"/>
      <c r="Z10" s="209"/>
      <c r="AA10" s="201">
        <f t="shared" si="71"/>
        <v>-4.3648054024500883E-3</v>
      </c>
      <c r="AB10" s="211">
        <f>IFERROR(J21+I21*AA10,"")</f>
        <v>-0.10342730907904886</v>
      </c>
      <c r="AC10" s="202">
        <f t="shared" si="72"/>
        <v>0.45881191942830929</v>
      </c>
      <c r="AD10" s="202">
        <f t="shared" si="5"/>
        <v>0.39681419229588072</v>
      </c>
      <c r="AE10" s="202">
        <f t="shared" si="73"/>
        <v>-0.12563397305274759</v>
      </c>
      <c r="AF10" s="202">
        <f t="shared" si="74"/>
        <v>0.63414924300796971</v>
      </c>
      <c r="AG10" s="211">
        <f t="shared" si="75"/>
        <v>12.682984860159394</v>
      </c>
      <c r="AH10" s="211">
        <f t="shared" si="6"/>
        <v>-5.5358760836816401E-2</v>
      </c>
      <c r="AI10" s="211">
        <f t="shared" si="76"/>
        <v>-1.5934137781496709</v>
      </c>
      <c r="AJ10" s="209">
        <f t="shared" si="7"/>
        <v>0.32031460315451327</v>
      </c>
      <c r="AK10" s="209">
        <f>IFERROR(AG10*(AE10-AE18)^2,"")</f>
        <v>0.52358639269442298</v>
      </c>
      <c r="AL10" s="209">
        <f>IFERROR(AG10*(AA10-AA18)*(AE10-AE18),"")</f>
        <v>0.40952700471765863</v>
      </c>
      <c r="AM10" s="209">
        <f t="shared" si="77"/>
        <v>6.2544354687561511E-3</v>
      </c>
      <c r="AN10" s="227">
        <f t="shared" si="78"/>
        <v>-0.17623838856618512</v>
      </c>
      <c r="AO10" s="209">
        <f t="shared" si="79"/>
        <v>-7.9084988896478456E-2</v>
      </c>
      <c r="AP10" s="42"/>
      <c r="AQ10" s="209"/>
      <c r="AR10" s="201">
        <f t="shared" si="80"/>
        <v>-4.3648054024500883E-3</v>
      </c>
      <c r="AS10" s="211">
        <f>IFERROR(AA21+Z21*AR10,"")</f>
        <v>-0.10030625626038973</v>
      </c>
      <c r="AT10" s="202">
        <f t="shared" si="81"/>
        <v>0.46005059538367632</v>
      </c>
      <c r="AU10" s="202">
        <f t="shared" si="8"/>
        <v>0.39694037212779809</v>
      </c>
      <c r="AV10" s="202">
        <f t="shared" si="82"/>
        <v>-0.12562642041955585</v>
      </c>
      <c r="AW10" s="202">
        <f t="shared" si="83"/>
        <v>0.63429586655904058</v>
      </c>
      <c r="AX10" s="211">
        <f t="shared" si="84"/>
        <v>12.685917331180811</v>
      </c>
      <c r="AY10" s="211">
        <f t="shared" si="9"/>
        <v>-5.5371560502173206E-2</v>
      </c>
      <c r="AZ10" s="211">
        <f t="shared" si="85"/>
        <v>-1.5936863840546505</v>
      </c>
      <c r="BA10" s="209">
        <f t="shared" si="10"/>
        <v>0.31541272991269392</v>
      </c>
      <c r="BB10" s="209">
        <f>IFERROR(AX10*(AV10-AV18)^2,"")</f>
        <v>0.51759128412893274</v>
      </c>
      <c r="BC10" s="209">
        <f>IFERROR(AX10*(AR10-AR18)*(AV10-AV18),"")</f>
        <v>0.4040481158304336</v>
      </c>
      <c r="BD10" s="209">
        <f t="shared" si="86"/>
        <v>8.133077505850109E-3</v>
      </c>
      <c r="BE10" s="227">
        <f t="shared" si="87"/>
        <v>-0.20101190767352684</v>
      </c>
      <c r="BF10" s="209">
        <f t="shared" si="88"/>
        <v>-9.0183576696925047E-2</v>
      </c>
      <c r="BH10" s="209"/>
      <c r="BI10" s="201">
        <f t="shared" si="89"/>
        <v>-4.3648054024500883E-3</v>
      </c>
      <c r="BJ10" s="211">
        <f>IFERROR(AR21+AQ21*BI10,"")</f>
        <v>-0.10015052522678833</v>
      </c>
      <c r="BK10" s="202">
        <f t="shared" si="90"/>
        <v>0.46011241180066564</v>
      </c>
      <c r="BL10" s="202">
        <f t="shared" si="11"/>
        <v>0.39694656788778199</v>
      </c>
      <c r="BM10" s="202">
        <f t="shared" si="91"/>
        <v>-0.12562602399347478</v>
      </c>
      <c r="BN10" s="202">
        <f t="shared" si="92"/>
        <v>0.63430306570540373</v>
      </c>
      <c r="BO10" s="211">
        <f t="shared" si="93"/>
        <v>12.686061314108075</v>
      </c>
      <c r="BP10" s="211">
        <f t="shared" si="12"/>
        <v>-5.5372188959631995E-2</v>
      </c>
      <c r="BQ10" s="211">
        <f t="shared" si="94"/>
        <v>-1.5936994430288332</v>
      </c>
      <c r="BR10" s="209">
        <f t="shared" si="13"/>
        <v>0.3151429935956595</v>
      </c>
      <c r="BS10" s="209">
        <f>IFERROR(BO10*(BM10-BM18)^2,"")</f>
        <v>0.51722734018755989</v>
      </c>
      <c r="BT10" s="209">
        <f>IFERROR(BO10*(BI10-BI18)*(BM10-BM18),"")</f>
        <v>0.40373329359396182</v>
      </c>
      <c r="BU10" s="209">
        <f t="shared" si="95"/>
        <v>8.2332669535213499E-3</v>
      </c>
      <c r="BV10" s="227">
        <f t="shared" si="96"/>
        <v>-0.20224823601331288</v>
      </c>
      <c r="BW10" s="209">
        <f t="shared" si="97"/>
        <v>-9.0737351479538833E-2</v>
      </c>
      <c r="BY10" s="209"/>
      <c r="BZ10" s="201">
        <f t="shared" si="98"/>
        <v>-4.3648054024500883E-3</v>
      </c>
      <c r="CA10" s="211">
        <f>IFERROR(BI21+BH21*BZ10,"")</f>
        <v>-0.10014707429692896</v>
      </c>
      <c r="CB10" s="202">
        <f t="shared" si="99"/>
        <v>0.46011378163566607</v>
      </c>
      <c r="CC10" s="202">
        <f t="shared" si="14"/>
        <v>0.39694670507511315</v>
      </c>
      <c r="CD10" s="202">
        <f t="shared" si="100"/>
        <v>-0.12562601518838257</v>
      </c>
      <c r="CE10" s="202">
        <f t="shared" si="101"/>
        <v>0.63430322510936721</v>
      </c>
      <c r="CF10" s="211">
        <f t="shared" si="102"/>
        <v>12.686064502187344</v>
      </c>
      <c r="CG10" s="211">
        <f t="shared" si="15"/>
        <v>-5.5372202874977607E-2</v>
      </c>
      <c r="CH10" s="211">
        <f t="shared" si="103"/>
        <v>-1.5936997318325883</v>
      </c>
      <c r="CI10" s="209">
        <f t="shared" si="16"/>
        <v>0.31513712688313678</v>
      </c>
      <c r="CJ10" s="209">
        <f>IFERROR(CF10*(CD10-CD18)^2,"")</f>
        <v>0.517219529162259</v>
      </c>
      <c r="CK10" s="209">
        <f>IFERROR(CF10*(BZ10-BZ18)*(CD10-CD18),"")</f>
        <v>0.40372648710239839</v>
      </c>
      <c r="CL10" s="209">
        <f t="shared" si="104"/>
        <v>8.2354940509616892E-3</v>
      </c>
      <c r="CM10" s="227">
        <f t="shared" si="105"/>
        <v>-0.20227563271332194</v>
      </c>
      <c r="CN10" s="209">
        <f t="shared" si="106"/>
        <v>-9.074962286952902E-2</v>
      </c>
      <c r="CP10" s="209"/>
      <c r="CQ10" s="201">
        <f t="shared" si="107"/>
        <v>-4.3648054024500883E-3</v>
      </c>
      <c r="CR10" s="211">
        <f>IFERROR(BZ21+BY21*CQ10,"")</f>
        <v>-0.10014698104588972</v>
      </c>
      <c r="CS10" s="202">
        <f t="shared" si="108"/>
        <v>0.46011381865135903</v>
      </c>
      <c r="CT10" s="202">
        <f t="shared" si="17"/>
        <v>0.39694670878212479</v>
      </c>
      <c r="CU10" s="202">
        <f t="shared" si="109"/>
        <v>-0.1256260149504389</v>
      </c>
      <c r="CV10" s="202">
        <f t="shared" si="110"/>
        <v>0.63430322941670603</v>
      </c>
      <c r="CW10" s="211">
        <f t="shared" si="111"/>
        <v>12.686064588334121</v>
      </c>
      <c r="CX10" s="211">
        <f t="shared" si="18"/>
        <v>-5.5372203250991528E-2</v>
      </c>
      <c r="CY10" s="211">
        <f t="shared" si="112"/>
        <v>-1.5936997396362957</v>
      </c>
      <c r="CZ10" s="209">
        <f t="shared" si="19"/>
        <v>0.31513696594424612</v>
      </c>
      <c r="DA10" s="209">
        <f>IFERROR(CW10*(CU10-CU18)^2,"")</f>
        <v>0.51721931246368036</v>
      </c>
      <c r="DB10" s="209">
        <f>IFERROR(CW10*(CQ10-CQ18)*(CU10-CU18),"")</f>
        <v>0.40372629943759325</v>
      </c>
      <c r="DC10" s="209">
        <f t="shared" si="113"/>
        <v>8.2355542357748016E-3</v>
      </c>
      <c r="DD10" s="227">
        <f t="shared" si="114"/>
        <v>-0.20227637302718016</v>
      </c>
      <c r="DE10" s="209">
        <f t="shared" si="115"/>
        <v>-9.0749954467067281E-2</v>
      </c>
      <c r="DG10" s="209"/>
      <c r="DH10" s="201">
        <f t="shared" si="116"/>
        <v>-4.3648054024500883E-3</v>
      </c>
      <c r="DI10" s="211">
        <f>IFERROR(CQ21+CP21*DH10,"")</f>
        <v>-0.10014697890268327</v>
      </c>
      <c r="DJ10" s="202">
        <f t="shared" si="117"/>
        <v>0.46011381950209773</v>
      </c>
      <c r="DK10" s="202">
        <f t="shared" si="20"/>
        <v>0.39694670886732369</v>
      </c>
      <c r="DL10" s="202">
        <f t="shared" si="118"/>
        <v>-0.12562601494497017</v>
      </c>
      <c r="DM10" s="202">
        <f t="shared" si="119"/>
        <v>0.63430322951570239</v>
      </c>
      <c r="DN10" s="211">
        <f t="shared" si="120"/>
        <v>12.686064590314048</v>
      </c>
      <c r="DO10" s="211">
        <f t="shared" si="21"/>
        <v>-5.5372203259633525E-2</v>
      </c>
      <c r="DP10" s="211">
        <f t="shared" si="121"/>
        <v>-1.5936997398156494</v>
      </c>
      <c r="DQ10" s="209">
        <f t="shared" si="22"/>
        <v>0.31513696228724969</v>
      </c>
      <c r="DR10" s="209">
        <f>IFERROR(DN10*(DL10-DL18)^2,"")</f>
        <v>0.51721930758111134</v>
      </c>
      <c r="DS10" s="209">
        <f>IFERROR(DN10*(DH10-DH18)*(DL10-DL18),"")</f>
        <v>0.40372629518948366</v>
      </c>
      <c r="DT10" s="209">
        <f t="shared" si="122"/>
        <v>8.2355556190163697E-3</v>
      </c>
      <c r="DU10" s="227">
        <f t="shared" si="123"/>
        <v>-0.20227639004195552</v>
      </c>
      <c r="DV10" s="209">
        <f t="shared" si="124"/>
        <v>-9.0749962088237032E-2</v>
      </c>
      <c r="DX10" s="209"/>
      <c r="DY10" s="201">
        <f t="shared" si="125"/>
        <v>-4.3648054024500883E-3</v>
      </c>
      <c r="DZ10" s="211">
        <f>IFERROR(DH21+DG21*DY10,"")</f>
        <v>-0.10014697884688005</v>
      </c>
      <c r="EA10" s="202">
        <f t="shared" si="126"/>
        <v>0.46011381952424868</v>
      </c>
      <c r="EB10" s="202">
        <f t="shared" si="23"/>
        <v>0.39694670886954203</v>
      </c>
      <c r="EC10" s="202">
        <f t="shared" si="127"/>
        <v>-0.12562601494482784</v>
      </c>
      <c r="ED10" s="202">
        <f t="shared" si="128"/>
        <v>0.63430322951827989</v>
      </c>
      <c r="EE10" s="211">
        <f t="shared" si="129"/>
        <v>12.686064590365598</v>
      </c>
      <c r="EF10" s="211">
        <f t="shared" si="24"/>
        <v>-5.5372203259858532E-2</v>
      </c>
      <c r="EG10" s="211">
        <f t="shared" si="130"/>
        <v>-1.5936997398203199</v>
      </c>
      <c r="EH10" s="209">
        <f t="shared" si="25"/>
        <v>0.31513696219117482</v>
      </c>
      <c r="EI10" s="209">
        <f>IFERROR(EE10*(EC10-EC18)^2,"")</f>
        <v>0.51721930745197997</v>
      </c>
      <c r="EJ10" s="209">
        <f>IFERROR(EE10*(DY10-DY18)*(EC10-EC18),"")</f>
        <v>0.40372629507754415</v>
      </c>
      <c r="EK10" s="209">
        <f t="shared" si="131"/>
        <v>8.2355556550322614E-3</v>
      </c>
      <c r="EL10" s="227">
        <f t="shared" si="132"/>
        <v>-0.20227639048497359</v>
      </c>
      <c r="EM10" s="209">
        <f t="shared" si="133"/>
        <v>-9.0749962286671398E-2</v>
      </c>
      <c r="EO10" s="209"/>
      <c r="EP10" s="201">
        <f t="shared" si="134"/>
        <v>-4.3648054024500883E-3</v>
      </c>
      <c r="EQ10" s="211">
        <f>IFERROR(DY21+DX21*EP10,"")</f>
        <v>-0.10014697884556129</v>
      </c>
      <c r="ER10" s="202">
        <f t="shared" si="135"/>
        <v>0.46011381952477215</v>
      </c>
      <c r="ES10" s="202">
        <f t="shared" si="26"/>
        <v>0.39694670886959443</v>
      </c>
      <c r="ET10" s="202">
        <f t="shared" si="136"/>
        <v>-0.1256260149448245</v>
      </c>
      <c r="EU10" s="202">
        <f t="shared" si="137"/>
        <v>0.63430322951834073</v>
      </c>
      <c r="EV10" s="211">
        <f t="shared" si="138"/>
        <v>12.686064590366815</v>
      </c>
      <c r="EW10" s="211">
        <f t="shared" si="27"/>
        <v>-5.5372203259863841E-2</v>
      </c>
      <c r="EX10" s="211">
        <f t="shared" si="139"/>
        <v>-1.5936997398204304</v>
      </c>
      <c r="EY10" s="209">
        <f t="shared" si="28"/>
        <v>0.31513696218891923</v>
      </c>
      <c r="EZ10" s="209">
        <f>IFERROR(EV10*(ET10-ET18)^2,"")</f>
        <v>0.51721930744896383</v>
      </c>
      <c r="FA10" s="209">
        <f>IFERROR(EV10*(EP10-EP18)*(ET10-ET18),"")</f>
        <v>0.40372629507492214</v>
      </c>
      <c r="FB10" s="209">
        <f t="shared" si="140"/>
        <v>8.2355556558833861E-3</v>
      </c>
      <c r="FC10" s="227">
        <f t="shared" si="141"/>
        <v>-0.20227639049544344</v>
      </c>
      <c r="FD10" s="209">
        <f t="shared" si="142"/>
        <v>-9.0749962291360994E-2</v>
      </c>
      <c r="FF10" s="209"/>
      <c r="FG10" s="201">
        <f t="shared" si="143"/>
        <v>-4.3648054024500883E-3</v>
      </c>
      <c r="FH10" s="211">
        <f>IFERROR(EP21+EO21*FG10,"")</f>
        <v>-0.10014697884552766</v>
      </c>
      <c r="FI10" s="202">
        <f t="shared" si="144"/>
        <v>0.46011381952478547</v>
      </c>
      <c r="FJ10" s="202">
        <f t="shared" si="29"/>
        <v>0.39694670886959582</v>
      </c>
      <c r="FK10" s="202">
        <f t="shared" si="145"/>
        <v>-0.12562601494482428</v>
      </c>
      <c r="FL10" s="202">
        <f t="shared" si="146"/>
        <v>0.6343032295183425</v>
      </c>
      <c r="FM10" s="211">
        <f t="shared" si="147"/>
        <v>12.686064590366851</v>
      </c>
      <c r="FN10" s="211">
        <f t="shared" si="30"/>
        <v>-5.5372203259863993E-2</v>
      </c>
      <c r="FO10" s="211">
        <f t="shared" si="148"/>
        <v>-1.593699739820432</v>
      </c>
      <c r="FP10" s="209">
        <f t="shared" si="31"/>
        <v>0.31513696218886134</v>
      </c>
      <c r="FQ10" s="209">
        <f>IFERROR(FM10*(FK10-FK18)^2,"")</f>
        <v>0.51721930744888578</v>
      </c>
      <c r="FR10" s="209">
        <f>IFERROR(FM10*(FG10-FG18)*(FK10-FK18),"")</f>
        <v>0.40372629507485458</v>
      </c>
      <c r="FS10" s="209">
        <f t="shared" si="149"/>
        <v>8.2355556559050511E-3</v>
      </c>
      <c r="FT10" s="227">
        <f t="shared" si="150"/>
        <v>-0.20227639049570989</v>
      </c>
      <c r="FU10" s="209">
        <f t="shared" si="151"/>
        <v>-9.0749962291480329E-2</v>
      </c>
      <c r="FW10" s="209"/>
      <c r="FX10" s="201">
        <f t="shared" si="152"/>
        <v>-4.3648054024500883E-3</v>
      </c>
      <c r="FY10" s="211">
        <f>IFERROR(FG21+FF21*FX10,"")</f>
        <v>-0.10014697884552676</v>
      </c>
      <c r="FZ10" s="202">
        <f t="shared" si="153"/>
        <v>0.46011381952478586</v>
      </c>
      <c r="GA10" s="202">
        <f t="shared" si="32"/>
        <v>0.39694670886959582</v>
      </c>
      <c r="GB10" s="202">
        <f t="shared" si="154"/>
        <v>-0.12562601494482428</v>
      </c>
      <c r="GC10" s="202">
        <f t="shared" si="155"/>
        <v>0.63430322951834239</v>
      </c>
      <c r="GD10" s="211">
        <f t="shared" si="156"/>
        <v>12.686064590366847</v>
      </c>
      <c r="GE10" s="211">
        <f t="shared" si="33"/>
        <v>-5.5372203259863979E-2</v>
      </c>
      <c r="GF10" s="211">
        <f t="shared" si="157"/>
        <v>-1.5936997398204316</v>
      </c>
      <c r="GG10" s="209">
        <f t="shared" si="34"/>
        <v>0.31513696218886034</v>
      </c>
      <c r="GH10" s="209">
        <f>IFERROR(GD10*(GB10-GB18)^2,"")</f>
        <v>0.51721930744888445</v>
      </c>
      <c r="GI10" s="209">
        <f>IFERROR(GD10*(FX10-FX18)*(GB10-GB18),"")</f>
        <v>0.40372629507485347</v>
      </c>
      <c r="GJ10" s="209">
        <f t="shared" si="158"/>
        <v>8.2355556559056808E-3</v>
      </c>
      <c r="GK10" s="227">
        <f t="shared" si="159"/>
        <v>-0.202276390495717</v>
      </c>
      <c r="GL10" s="209">
        <f t="shared" si="160"/>
        <v>-9.0749962291483521E-2</v>
      </c>
      <c r="GN10" s="209"/>
      <c r="GO10" s="201">
        <f t="shared" si="161"/>
        <v>-4.3648054024500883E-3</v>
      </c>
      <c r="GP10" s="211">
        <f>IFERROR(FX21+FW21*GO10,"")</f>
        <v>-0.10014697884552681</v>
      </c>
      <c r="GQ10" s="202">
        <f t="shared" si="162"/>
        <v>0.46011381952478581</v>
      </c>
      <c r="GR10" s="202">
        <f t="shared" si="35"/>
        <v>0.39694670886959582</v>
      </c>
      <c r="GS10" s="202">
        <f t="shared" si="163"/>
        <v>-0.1256260149448245</v>
      </c>
      <c r="GT10" s="202">
        <f t="shared" si="164"/>
        <v>0.63430322951834239</v>
      </c>
      <c r="GU10" s="211">
        <f t="shared" si="165"/>
        <v>12.686064590366847</v>
      </c>
      <c r="GV10" s="211">
        <f t="shared" si="36"/>
        <v>-5.5372203259863979E-2</v>
      </c>
      <c r="GW10" s="211">
        <f t="shared" si="166"/>
        <v>-1.5936997398204344</v>
      </c>
      <c r="GX10" s="209">
        <f t="shared" si="37"/>
        <v>0.31513696218886034</v>
      </c>
      <c r="GY10" s="209">
        <f>IFERROR(GU10*(GS10-GS18)^2,"")</f>
        <v>0.51721930744888467</v>
      </c>
      <c r="GZ10" s="209">
        <f>IFERROR(GU10*(GO10-GO18)*(GS10-GS18),"")</f>
        <v>0.40372629507485353</v>
      </c>
      <c r="HA10" s="209">
        <f t="shared" si="167"/>
        <v>8.2355556559055906E-3</v>
      </c>
      <c r="HB10" s="227">
        <f t="shared" si="168"/>
        <v>-0.20227639049571522</v>
      </c>
      <c r="HC10" s="209">
        <f t="shared" si="169"/>
        <v>-9.074996229148273E-2</v>
      </c>
      <c r="HE10" s="209"/>
      <c r="HF10" s="201">
        <f t="shared" si="170"/>
        <v>-4.3648054024500883E-3</v>
      </c>
      <c r="HG10" s="211">
        <f>IFERROR(GO21+GN21*HF10,"")</f>
        <v>-0.10014697884552691</v>
      </c>
      <c r="HH10" s="202">
        <f t="shared" si="171"/>
        <v>0.46011381952478581</v>
      </c>
      <c r="HI10" s="202">
        <f t="shared" si="38"/>
        <v>0.39694670886959582</v>
      </c>
      <c r="HJ10" s="202">
        <f t="shared" si="172"/>
        <v>-0.1256260149448245</v>
      </c>
      <c r="HK10" s="202">
        <f t="shared" si="173"/>
        <v>0.63430322951834239</v>
      </c>
      <c r="HL10" s="211">
        <f t="shared" si="174"/>
        <v>12.686064590366847</v>
      </c>
      <c r="HM10" s="211">
        <f t="shared" si="39"/>
        <v>-5.5372203259863979E-2</v>
      </c>
      <c r="HN10" s="211">
        <f t="shared" si="175"/>
        <v>-1.5936997398204344</v>
      </c>
      <c r="HO10" s="209">
        <f t="shared" si="40"/>
        <v>0.31513696218886023</v>
      </c>
      <c r="HP10" s="209">
        <f>IFERROR(HL10*(HJ10-HJ18)^2,"")</f>
        <v>0.51721930744888567</v>
      </c>
      <c r="HQ10" s="209">
        <f>IFERROR(HL10*(HF10-HF18)*(HJ10-HJ18),"")</f>
        <v>0.4037262950748538</v>
      </c>
      <c r="HR10" s="209">
        <f t="shared" si="176"/>
        <v>8.2355556559055906E-3</v>
      </c>
      <c r="HS10" s="227">
        <f t="shared" si="177"/>
        <v>-0.20227639049571522</v>
      </c>
      <c r="HT10" s="209">
        <f t="shared" si="178"/>
        <v>-9.074996229148273E-2</v>
      </c>
      <c r="HV10" s="209"/>
      <c r="HW10" s="201">
        <f t="shared" si="179"/>
        <v>-4.3648054024500883E-3</v>
      </c>
      <c r="HX10" s="211">
        <f>IFERROR(HF21+HE21*HW10,"")</f>
        <v>-0.10014697884552673</v>
      </c>
      <c r="HY10" s="202">
        <f t="shared" si="180"/>
        <v>0.46011381952478586</v>
      </c>
      <c r="HZ10" s="202">
        <f t="shared" si="41"/>
        <v>0.39694670886959582</v>
      </c>
      <c r="IA10" s="202">
        <f t="shared" si="181"/>
        <v>-0.12562601494482428</v>
      </c>
      <c r="IB10" s="202">
        <f t="shared" si="182"/>
        <v>0.63430322951834239</v>
      </c>
      <c r="IC10" s="211">
        <f t="shared" si="183"/>
        <v>12.686064590366847</v>
      </c>
      <c r="ID10" s="211">
        <f t="shared" si="42"/>
        <v>-5.5372203259863979E-2</v>
      </c>
      <c r="IE10" s="211">
        <f t="shared" si="184"/>
        <v>-1.5936997398204316</v>
      </c>
      <c r="IF10" s="209">
        <f t="shared" si="43"/>
        <v>0.31513696218886011</v>
      </c>
      <c r="IG10" s="209">
        <f>IFERROR(IC10*(IA10-IA18)^2,"")</f>
        <v>0.51721930744888311</v>
      </c>
      <c r="IH10" s="209">
        <f>IFERROR(IC10*(HW10-HW18)*(IA10-IA18),"")</f>
        <v>0.40372629507485275</v>
      </c>
      <c r="II10" s="209">
        <f t="shared" si="185"/>
        <v>8.2355556559056808E-3</v>
      </c>
      <c r="IJ10" s="227">
        <f t="shared" si="186"/>
        <v>-0.202276390495717</v>
      </c>
      <c r="IK10" s="209">
        <f t="shared" si="187"/>
        <v>-9.0749962291483521E-2</v>
      </c>
      <c r="IM10" s="209"/>
      <c r="IN10" s="201">
        <f t="shared" si="188"/>
        <v>-4.3648054024500883E-3</v>
      </c>
      <c r="IO10" s="211">
        <f>IFERROR(HW21+HV21*IN10,"")</f>
        <v>-0.10014697884552692</v>
      </c>
      <c r="IP10" s="202">
        <f t="shared" si="189"/>
        <v>0.46011381952478575</v>
      </c>
      <c r="IQ10" s="202">
        <f t="shared" si="44"/>
        <v>0.39694670886959582</v>
      </c>
      <c r="IR10" s="202">
        <f t="shared" si="190"/>
        <v>-0.12562601494482428</v>
      </c>
      <c r="IS10" s="202">
        <f t="shared" si="191"/>
        <v>0.6343032295183425</v>
      </c>
      <c r="IT10" s="211">
        <f t="shared" si="192"/>
        <v>12.686064590366851</v>
      </c>
      <c r="IU10" s="211">
        <f t="shared" si="45"/>
        <v>-5.5372203259863993E-2</v>
      </c>
      <c r="IV10" s="211">
        <f t="shared" si="193"/>
        <v>-1.593699739820432</v>
      </c>
      <c r="IW10" s="209">
        <f t="shared" si="46"/>
        <v>0.31513696218886028</v>
      </c>
      <c r="IX10" s="209">
        <f>IFERROR(IT10*(IR10-IR18)^2,"")</f>
        <v>0.51721930744888422</v>
      </c>
      <c r="IY10" s="209">
        <f>IFERROR(IT10*(IN10-IN18)*(IR10-IR18),"")</f>
        <v>0.40372629507485336</v>
      </c>
      <c r="IZ10" s="209">
        <f t="shared" si="194"/>
        <v>8.2355556559055004E-3</v>
      </c>
      <c r="JA10" s="227">
        <f t="shared" si="195"/>
        <v>-0.20227639049571522</v>
      </c>
      <c r="JB10" s="209">
        <f t="shared" si="196"/>
        <v>-9.074996229148273E-2</v>
      </c>
      <c r="JD10" s="209"/>
      <c r="JE10" s="201">
        <f t="shared" si="197"/>
        <v>-4.3648054024500883E-3</v>
      </c>
      <c r="JF10" s="211">
        <f>IFERROR(IN21+IM21*JE10,"")</f>
        <v>-0.1001469788455269</v>
      </c>
      <c r="JG10" s="202">
        <f t="shared" si="198"/>
        <v>0.46011381952478581</v>
      </c>
      <c r="JH10" s="202">
        <f t="shared" si="47"/>
        <v>0.39694670886959582</v>
      </c>
      <c r="JI10" s="202">
        <f t="shared" si="199"/>
        <v>-0.1256260149448245</v>
      </c>
      <c r="JJ10" s="202">
        <f t="shared" si="200"/>
        <v>0.63430322951834239</v>
      </c>
      <c r="JK10" s="211">
        <f t="shared" si="201"/>
        <v>12.686064590366847</v>
      </c>
      <c r="JL10" s="211">
        <f t="shared" si="48"/>
        <v>-5.5372203259863979E-2</v>
      </c>
      <c r="JM10" s="211">
        <f t="shared" si="202"/>
        <v>-1.5936997398204344</v>
      </c>
      <c r="JN10" s="209">
        <f t="shared" si="49"/>
        <v>0.31513696218886056</v>
      </c>
      <c r="JO10" s="209">
        <f>IFERROR(JK10*(JI10-JI18)^2,"")</f>
        <v>0.51721930744888445</v>
      </c>
      <c r="JP10" s="209">
        <f>IFERROR(JK10*(JE10-JE18)*(JI10-JI18),"")</f>
        <v>0.40372629507485358</v>
      </c>
      <c r="JQ10" s="209">
        <f t="shared" si="203"/>
        <v>8.2355556559055906E-3</v>
      </c>
      <c r="JR10" s="227">
        <f t="shared" si="204"/>
        <v>-0.20227639049571522</v>
      </c>
      <c r="JS10" s="209">
        <f t="shared" si="205"/>
        <v>-9.074996229148273E-2</v>
      </c>
      <c r="JU10" s="209"/>
      <c r="JV10" s="201">
        <f t="shared" si="206"/>
        <v>-4.3648054024500883E-3</v>
      </c>
      <c r="JW10" s="211">
        <f>IFERROR(JE21+JD21*JV10,"")</f>
        <v>-0.10014697884552703</v>
      </c>
      <c r="JX10" s="202">
        <f t="shared" si="207"/>
        <v>0.46011381952478575</v>
      </c>
      <c r="JY10" s="202">
        <f t="shared" si="50"/>
        <v>0.39694670886959582</v>
      </c>
      <c r="JZ10" s="202">
        <f t="shared" si="208"/>
        <v>-0.1256260149448245</v>
      </c>
      <c r="KA10" s="202">
        <f t="shared" si="209"/>
        <v>0.6343032295183425</v>
      </c>
      <c r="KB10" s="211">
        <f t="shared" si="210"/>
        <v>12.686064590366851</v>
      </c>
      <c r="KC10" s="211">
        <f t="shared" si="51"/>
        <v>-5.5372203259863993E-2</v>
      </c>
      <c r="KD10" s="211">
        <f t="shared" si="211"/>
        <v>-1.5936997398204349</v>
      </c>
      <c r="KE10" s="209">
        <f t="shared" si="52"/>
        <v>0.31513696218886073</v>
      </c>
      <c r="KF10" s="209">
        <f>IFERROR(KB10*(JZ10-JZ18)^2,"")</f>
        <v>0.51721930744888645</v>
      </c>
      <c r="KG10" s="209">
        <f>IFERROR(KB10*(JV10-JV18)*(JZ10-JZ18),"")</f>
        <v>0.40372629507485452</v>
      </c>
      <c r="KH10" s="209">
        <f t="shared" si="212"/>
        <v>8.2355556559055004E-3</v>
      </c>
      <c r="KI10" s="227">
        <f t="shared" si="213"/>
        <v>-0.20227639049571522</v>
      </c>
      <c r="KJ10" s="209">
        <f t="shared" si="214"/>
        <v>-9.074996229148273E-2</v>
      </c>
      <c r="KL10" s="209"/>
      <c r="KM10" s="201">
        <f t="shared" si="215"/>
        <v>-4.3648054024500883E-3</v>
      </c>
      <c r="KN10" s="211">
        <f>IFERROR(JV21+JU21*KM10,"")</f>
        <v>-0.10014697884552672</v>
      </c>
      <c r="KO10" s="202">
        <f t="shared" si="216"/>
        <v>0.46011381952478586</v>
      </c>
      <c r="KP10" s="202">
        <f t="shared" si="53"/>
        <v>0.39694670886959582</v>
      </c>
      <c r="KQ10" s="202">
        <f t="shared" si="217"/>
        <v>-0.12562601494482428</v>
      </c>
      <c r="KR10" s="202">
        <f t="shared" si="218"/>
        <v>0.63430322951834239</v>
      </c>
      <c r="KS10" s="211">
        <f t="shared" si="219"/>
        <v>12.686064590366847</v>
      </c>
      <c r="KT10" s="211">
        <f t="shared" si="54"/>
        <v>-5.5372203259863979E-2</v>
      </c>
      <c r="KU10" s="211">
        <f t="shared" si="220"/>
        <v>-1.5936997398204316</v>
      </c>
      <c r="KV10" s="209">
        <f t="shared" si="55"/>
        <v>0.31513696218886045</v>
      </c>
      <c r="KW10" s="209">
        <f>IFERROR(KS10*(KQ10-KQ18)^2,"")</f>
        <v>0.51721930744888434</v>
      </c>
      <c r="KX10" s="209">
        <f>IFERROR(KS10*(KM10-KM18)*(KQ10-KQ18),"")</f>
        <v>0.40372629507485347</v>
      </c>
      <c r="KY10" s="209">
        <f t="shared" si="221"/>
        <v>8.2355556559056808E-3</v>
      </c>
      <c r="KZ10" s="227">
        <f t="shared" si="222"/>
        <v>-0.202276390495717</v>
      </c>
      <c r="LA10" s="209">
        <f t="shared" si="223"/>
        <v>-9.0749962291483521E-2</v>
      </c>
      <c r="LC10" s="209"/>
      <c r="LD10" s="201">
        <f t="shared" si="224"/>
        <v>-4.3648054024500883E-3</v>
      </c>
      <c r="LE10" s="211">
        <f>IFERROR(KM21+KL21*LD10,"")</f>
        <v>-0.1001469788455268</v>
      </c>
      <c r="LF10" s="202">
        <f t="shared" si="225"/>
        <v>0.46011381952478581</v>
      </c>
      <c r="LG10" s="202">
        <f t="shared" si="56"/>
        <v>0.39694670886959582</v>
      </c>
      <c r="LH10" s="202">
        <f t="shared" si="226"/>
        <v>-0.12562601494482428</v>
      </c>
      <c r="LI10" s="202">
        <f t="shared" si="227"/>
        <v>0.63430322951834239</v>
      </c>
      <c r="LJ10" s="211">
        <f t="shared" si="228"/>
        <v>12.686064590366847</v>
      </c>
      <c r="LK10" s="211">
        <f t="shared" si="57"/>
        <v>-5.5372203259863979E-2</v>
      </c>
      <c r="LL10" s="211">
        <f t="shared" si="229"/>
        <v>-1.5936997398204316</v>
      </c>
      <c r="LM10" s="209">
        <f t="shared" si="58"/>
        <v>0.31513696218886045</v>
      </c>
      <c r="LN10" s="209">
        <f>IFERROR(LJ10*(LH10-LH18)^2,"")</f>
        <v>0.51721930744888445</v>
      </c>
      <c r="LO10" s="209">
        <f>IFERROR(LJ10*(LD10-LD18)*(LH10-LH18),"")</f>
        <v>0.40372629507485353</v>
      </c>
      <c r="LP10" s="209">
        <f t="shared" si="230"/>
        <v>8.2355556559055906E-3</v>
      </c>
      <c r="LQ10" s="227">
        <f t="shared" si="231"/>
        <v>-0.20227639049571522</v>
      </c>
      <c r="LR10" s="209">
        <f t="shared" si="232"/>
        <v>-9.074996229148273E-2</v>
      </c>
      <c r="LT10" s="209"/>
      <c r="LU10" s="371">
        <f t="shared" si="233"/>
        <v>-4.3648054024500883E-3</v>
      </c>
      <c r="LV10" s="370">
        <f>IFERROR(LD21+LC21*LU10,"")</f>
        <v>-0.10014697884552676</v>
      </c>
      <c r="LW10" s="373">
        <f t="shared" si="234"/>
        <v>0.46011381952478586</v>
      </c>
      <c r="LX10" s="202">
        <f t="shared" si="59"/>
        <v>0.39694670886959582</v>
      </c>
      <c r="LY10" s="202">
        <f t="shared" si="235"/>
        <v>-0.12562601494482428</v>
      </c>
      <c r="LZ10" s="202">
        <f t="shared" si="236"/>
        <v>0.63430322951834239</v>
      </c>
      <c r="MA10" s="211">
        <f t="shared" si="237"/>
        <v>12.686064590366847</v>
      </c>
      <c r="MB10" s="211">
        <f t="shared" si="60"/>
        <v>-5.5372203259863979E-2</v>
      </c>
      <c r="MC10" s="211">
        <f t="shared" si="238"/>
        <v>-1.5936997398204316</v>
      </c>
      <c r="MD10" s="209">
        <f t="shared" si="61"/>
        <v>0.31513696218886045</v>
      </c>
      <c r="ME10" s="209">
        <f>IFERROR(MA10*(LY10-LY18)^2,"")</f>
        <v>0.51721930744888434</v>
      </c>
      <c r="MF10" s="209">
        <f>IFERROR(MA10*(LU10-LU18)*(LY10-LY18),"")</f>
        <v>0.40372629507485347</v>
      </c>
      <c r="MG10" s="209">
        <f t="shared" si="239"/>
        <v>8.2355556559056808E-3</v>
      </c>
      <c r="MH10" s="227">
        <f t="shared" si="240"/>
        <v>-0.202276390495717</v>
      </c>
      <c r="MI10" s="372">
        <f t="shared" si="241"/>
        <v>-9.0749962291483521E-2</v>
      </c>
    </row>
    <row r="11" spans="1:347" ht="14" customHeight="1" outlineLevel="1">
      <c r="A11" s="12">
        <v>5</v>
      </c>
      <c r="B11" s="178">
        <v>2.52</v>
      </c>
      <c r="C11" s="50">
        <v>20</v>
      </c>
      <c r="D11" s="179">
        <v>11</v>
      </c>
      <c r="E11" s="15">
        <f t="shared" si="0"/>
        <v>0.55000000000000004</v>
      </c>
      <c r="F11" s="32">
        <f>IFERROR((E11-E6)/(1-E6),"")</f>
        <v>0.55000000000000004</v>
      </c>
      <c r="G11" s="15">
        <f t="shared" si="1"/>
        <v>0.12566134685507416</v>
      </c>
      <c r="H11" s="15"/>
      <c r="I11" s="32"/>
      <c r="J11" s="16">
        <f t="shared" si="62"/>
        <v>0.40140054078154408</v>
      </c>
      <c r="K11" s="15">
        <f>IFERROR(C21+B21*J11,"")</f>
        <v>0.26160071340228896</v>
      </c>
      <c r="L11" s="35">
        <f t="shared" si="63"/>
        <v>0.60318535302421117</v>
      </c>
      <c r="M11" s="35">
        <f t="shared" si="2"/>
        <v>0.38552239286032308</v>
      </c>
      <c r="N11" s="35">
        <f t="shared" si="64"/>
        <v>0.12364412771705635</v>
      </c>
      <c r="O11" s="35">
        <f t="shared" si="65"/>
        <v>0.62095586933550639</v>
      </c>
      <c r="P11" s="15">
        <f t="shared" si="66"/>
        <v>12.419117386710127</v>
      </c>
      <c r="Q11" s="15">
        <f t="shared" si="3"/>
        <v>4.9850404350549216</v>
      </c>
      <c r="R11" s="15">
        <f t="shared" si="67"/>
        <v>1.535550936295502</v>
      </c>
      <c r="S11" s="32">
        <f t="shared" si="4"/>
        <v>0.67154022879175346</v>
      </c>
      <c r="T11" s="32">
        <f>IFERROR(P11*(N11-N18)^2,"")</f>
        <v>1.5365552078007829E-2</v>
      </c>
      <c r="U11" s="32">
        <f>IFERROR(P11*(J11-J18)*(N11-N18),"")</f>
        <v>0.10158044279277867</v>
      </c>
      <c r="V11" s="32">
        <f t="shared" si="68"/>
        <v>0.23636088469799918</v>
      </c>
      <c r="W11" s="37">
        <f t="shared" si="69"/>
        <v>-1.0637070604842229</v>
      </c>
      <c r="X11" s="32">
        <f t="shared" si="70"/>
        <v>-0.48616960486850613</v>
      </c>
      <c r="Y11" s="42"/>
      <c r="Z11" s="209"/>
      <c r="AA11" s="201">
        <f t="shared" si="71"/>
        <v>0.40140054078154408</v>
      </c>
      <c r="AB11" s="211">
        <f>IFERROR(J21+I21*AA11,"")</f>
        <v>0.34606472000315969</v>
      </c>
      <c r="AC11" s="202">
        <f t="shared" si="72"/>
        <v>0.63535296174441713</v>
      </c>
      <c r="AD11" s="202">
        <f t="shared" si="5"/>
        <v>0.37575462999332732</v>
      </c>
      <c r="AE11" s="202">
        <f t="shared" si="73"/>
        <v>0.11891392815281643</v>
      </c>
      <c r="AF11" s="202">
        <f t="shared" si="74"/>
        <v>0.60942593453122651</v>
      </c>
      <c r="AG11" s="211">
        <f t="shared" si="75"/>
        <v>12.18851869062453</v>
      </c>
      <c r="AH11" s="211">
        <f t="shared" si="6"/>
        <v>4.8924779937426441</v>
      </c>
      <c r="AI11" s="211">
        <f t="shared" si="76"/>
        <v>1.4493846358661855</v>
      </c>
      <c r="AJ11" s="209">
        <f t="shared" si="7"/>
        <v>0.74268047262633274</v>
      </c>
      <c r="AK11" s="209">
        <f>IFERROR(AG11*(AE11-AE18)^2,"")</f>
        <v>2.0857080396652485E-2</v>
      </c>
      <c r="AL11" s="209">
        <f>IFERROR(AG11*(AA11-AA18)*(AE11-AE18),"")</f>
        <v>0.12445941638378064</v>
      </c>
      <c r="AM11" s="209">
        <f t="shared" si="77"/>
        <v>0.62889687664993132</v>
      </c>
      <c r="AN11" s="227">
        <f t="shared" si="78"/>
        <v>-1.7070592348883427</v>
      </c>
      <c r="AO11" s="209">
        <f t="shared" si="79"/>
        <v>-0.79303018646829082</v>
      </c>
      <c r="AP11" s="42"/>
      <c r="AQ11" s="209"/>
      <c r="AR11" s="201">
        <f t="shared" si="80"/>
        <v>0.40140054078154408</v>
      </c>
      <c r="AS11" s="211">
        <f>IFERROR(AA21+Z21*AR11,"")</f>
        <v>0.353802214107309</v>
      </c>
      <c r="AT11" s="202">
        <f t="shared" si="81"/>
        <v>0.63825644296534068</v>
      </c>
      <c r="AU11" s="202">
        <f t="shared" si="8"/>
        <v>0.37473860981216806</v>
      </c>
      <c r="AV11" s="202">
        <f t="shared" si="82"/>
        <v>0.11828753626405764</v>
      </c>
      <c r="AW11" s="202">
        <f t="shared" si="83"/>
        <v>0.60822024304147815</v>
      </c>
      <c r="AX11" s="211">
        <f t="shared" si="84"/>
        <v>12.164404860829563</v>
      </c>
      <c r="AY11" s="211">
        <f t="shared" si="9"/>
        <v>4.8827986894226303</v>
      </c>
      <c r="AZ11" s="211">
        <f t="shared" si="85"/>
        <v>1.438897481106056</v>
      </c>
      <c r="BA11" s="209">
        <f t="shared" si="10"/>
        <v>0.74867007341878022</v>
      </c>
      <c r="BB11" s="209">
        <f>IFERROR(AX11*(AV11-AV18)^2,"")</f>
        <v>2.1379112302473174E-2</v>
      </c>
      <c r="BC11" s="209">
        <f>IFERROR(AX11*(AR11-AR18)*(AV11-AV18),"")</f>
        <v>0.12651443228786563</v>
      </c>
      <c r="BD11" s="209">
        <f t="shared" si="86"/>
        <v>0.67472503304780163</v>
      </c>
      <c r="BE11" s="227">
        <f t="shared" si="87"/>
        <v>-1.7651288593068131</v>
      </c>
      <c r="BF11" s="209">
        <f t="shared" si="88"/>
        <v>-0.82141647965438447</v>
      </c>
      <c r="BH11" s="209"/>
      <c r="BI11" s="201">
        <f t="shared" si="89"/>
        <v>0.40140054078154408</v>
      </c>
      <c r="BJ11" s="211">
        <f>IFERROR(AR21+AQ21*BI11,"")</f>
        <v>0.3540825487353394</v>
      </c>
      <c r="BK11" s="202">
        <f t="shared" si="90"/>
        <v>0.63836148996323017</v>
      </c>
      <c r="BL11" s="202">
        <f t="shared" si="11"/>
        <v>0.37470142922781735</v>
      </c>
      <c r="BM11" s="202">
        <f t="shared" si="91"/>
        <v>0.11826415288527548</v>
      </c>
      <c r="BN11" s="202">
        <f t="shared" si="92"/>
        <v>0.60817609854732124</v>
      </c>
      <c r="BO11" s="211">
        <f t="shared" si="93"/>
        <v>12.163521970946425</v>
      </c>
      <c r="BP11" s="211">
        <f t="shared" si="12"/>
        <v>4.8824442969460877</v>
      </c>
      <c r="BQ11" s="211">
        <f t="shared" si="94"/>
        <v>1.4385086219954153</v>
      </c>
      <c r="BR11" s="209">
        <f t="shared" si="13"/>
        <v>0.74902818667308935</v>
      </c>
      <c r="BS11" s="209">
        <f>IFERROR(BO11*(BM11-BM18)^2,"")</f>
        <v>2.1426943537959039E-2</v>
      </c>
      <c r="BT11" s="209">
        <f>IFERROR(BO11*(BI11-BI18)*(BM11-BM18),"")</f>
        <v>0.12668616603317084</v>
      </c>
      <c r="BU11" s="209">
        <f t="shared" si="95"/>
        <v>0.67641729830362063</v>
      </c>
      <c r="BV11" s="227">
        <f t="shared" si="96"/>
        <v>-1.7672297992646033</v>
      </c>
      <c r="BW11" s="209">
        <f t="shared" si="97"/>
        <v>-0.82244592424281693</v>
      </c>
      <c r="BY11" s="209"/>
      <c r="BZ11" s="201">
        <f t="shared" si="98"/>
        <v>0.40140054078154408</v>
      </c>
      <c r="CA11" s="211">
        <f>IFERROR(BI21+BH21*BZ11,"")</f>
        <v>0.35408925947753866</v>
      </c>
      <c r="CB11" s="202">
        <f t="shared" si="99"/>
        <v>0.63836400448493591</v>
      </c>
      <c r="CC11" s="202">
        <f t="shared" si="14"/>
        <v>0.37470053887112581</v>
      </c>
      <c r="CD11" s="202">
        <f t="shared" si="100"/>
        <v>0.11826359252986518</v>
      </c>
      <c r="CE11" s="202">
        <f t="shared" si="101"/>
        <v>0.60817504140720657</v>
      </c>
      <c r="CF11" s="211">
        <f t="shared" si="102"/>
        <v>12.163500828144132</v>
      </c>
      <c r="CG11" s="211">
        <f t="shared" si="15"/>
        <v>4.8824358102138135</v>
      </c>
      <c r="CH11" s="211">
        <f t="shared" si="103"/>
        <v>1.4384993056763153</v>
      </c>
      <c r="CI11" s="209">
        <f t="shared" si="16"/>
        <v>0.74903586069108974</v>
      </c>
      <c r="CJ11" s="209">
        <f>IFERROR(CF11*(CD11-CD18)^2,"")</f>
        <v>2.1427907814092671E-2</v>
      </c>
      <c r="CK11" s="209">
        <f>IFERROR(CF11*(BZ11-BZ18)*(CD11-CD18),"")</f>
        <v>0.12668966560986036</v>
      </c>
      <c r="CL11" s="209">
        <f t="shared" si="104"/>
        <v>0.67645783569075646</v>
      </c>
      <c r="CM11" s="227">
        <f t="shared" si="105"/>
        <v>-1.7672800896987191</v>
      </c>
      <c r="CN11" s="209">
        <f t="shared" si="106"/>
        <v>-0.82247056828239007</v>
      </c>
      <c r="CP11" s="209"/>
      <c r="CQ11" s="201">
        <f t="shared" si="107"/>
        <v>0.40140054078154408</v>
      </c>
      <c r="CR11" s="211">
        <f>IFERROR(BZ21+BY21*CQ11,"")</f>
        <v>0.35408942995981352</v>
      </c>
      <c r="CS11" s="202">
        <f t="shared" si="108"/>
        <v>0.63836406836473425</v>
      </c>
      <c r="CT11" s="202">
        <f t="shared" si="17"/>
        <v>0.37470051625196987</v>
      </c>
      <c r="CU11" s="202">
        <f t="shared" si="109"/>
        <v>0.11826357829401779</v>
      </c>
      <c r="CV11" s="202">
        <f t="shared" si="110"/>
        <v>0.60817501455097234</v>
      </c>
      <c r="CW11" s="211">
        <f t="shared" si="111"/>
        <v>12.163500291019446</v>
      </c>
      <c r="CX11" s="211">
        <f t="shared" si="18"/>
        <v>4.8824355946116746</v>
      </c>
      <c r="CY11" s="211">
        <f t="shared" si="112"/>
        <v>1.4384990689962864</v>
      </c>
      <c r="CZ11" s="209">
        <f t="shared" si="19"/>
        <v>0.74903607380163906</v>
      </c>
      <c r="DA11" s="209">
        <f>IFERROR(CW11*(CU11-CU18)^2,"")</f>
        <v>2.1427935978467448E-2</v>
      </c>
      <c r="DB11" s="209">
        <f>IFERROR(CW11*(CQ11-CQ18)*(CU11-CU18),"")</f>
        <v>0.12668976689134817</v>
      </c>
      <c r="DC11" s="209">
        <f t="shared" si="113"/>
        <v>0.67645886553480472</v>
      </c>
      <c r="DD11" s="227">
        <f t="shared" si="114"/>
        <v>-1.7672813672946859</v>
      </c>
      <c r="DE11" s="209">
        <f t="shared" si="115"/>
        <v>-0.82247119434956883</v>
      </c>
      <c r="DG11" s="209"/>
      <c r="DH11" s="201">
        <f t="shared" si="116"/>
        <v>0.40140054078154408</v>
      </c>
      <c r="DI11" s="211">
        <f>IFERROR(CQ21+CP21*DH11,"")</f>
        <v>0.35408943406687737</v>
      </c>
      <c r="DJ11" s="202">
        <f t="shared" si="117"/>
        <v>0.63836406990365313</v>
      </c>
      <c r="DK11" s="202">
        <f t="shared" si="20"/>
        <v>0.37470051570705493</v>
      </c>
      <c r="DL11" s="202">
        <f t="shared" si="118"/>
        <v>0.11826357795106368</v>
      </c>
      <c r="DM11" s="202">
        <f t="shared" si="119"/>
        <v>0.60817501390398232</v>
      </c>
      <c r="DN11" s="211">
        <f t="shared" si="120"/>
        <v>12.163500278079646</v>
      </c>
      <c r="DO11" s="211">
        <f t="shared" si="21"/>
        <v>4.8824355894176312</v>
      </c>
      <c r="DP11" s="211">
        <f t="shared" si="121"/>
        <v>1.438499063294457</v>
      </c>
      <c r="DQ11" s="209">
        <f t="shared" si="22"/>
        <v>0.74903607859971999</v>
      </c>
      <c r="DR11" s="209">
        <f>IFERROR(DN11*(DL11-DL18)^2,"")</f>
        <v>2.1427936589122659E-2</v>
      </c>
      <c r="DS11" s="209">
        <f>IFERROR(DN11*(DH11-DH18)*(DL11-DL18),"")</f>
        <v>0.12668976910232291</v>
      </c>
      <c r="DT11" s="209">
        <f t="shared" si="122"/>
        <v>0.67645889034463813</v>
      </c>
      <c r="DU11" s="227">
        <f t="shared" si="123"/>
        <v>-1.7672813980730631</v>
      </c>
      <c r="DV11" s="209">
        <f t="shared" si="124"/>
        <v>-0.82247120943206209</v>
      </c>
      <c r="DX11" s="209"/>
      <c r="DY11" s="201">
        <f t="shared" si="125"/>
        <v>0.40140054078154408</v>
      </c>
      <c r="DZ11" s="211">
        <f>IFERROR(DH21+DG21*DY11,"")</f>
        <v>0.35408943416994826</v>
      </c>
      <c r="EA11" s="202">
        <f t="shared" si="126"/>
        <v>0.6383640699422739</v>
      </c>
      <c r="EB11" s="202">
        <f t="shared" si="23"/>
        <v>0.37470051569337975</v>
      </c>
      <c r="EC11" s="202">
        <f t="shared" si="127"/>
        <v>0.11826357794245679</v>
      </c>
      <c r="ED11" s="202">
        <f t="shared" si="128"/>
        <v>0.60817501388774564</v>
      </c>
      <c r="EE11" s="211">
        <f t="shared" si="129"/>
        <v>12.163500277754913</v>
      </c>
      <c r="EF11" s="211">
        <f t="shared" si="24"/>
        <v>4.8824355892872839</v>
      </c>
      <c r="EG11" s="211">
        <f t="shared" si="130"/>
        <v>1.438499063151363</v>
      </c>
      <c r="EH11" s="209">
        <f t="shared" si="25"/>
        <v>0.74903607872669253</v>
      </c>
      <c r="EI11" s="209">
        <f>IFERROR(EE11*(EC11-EC18)^2,"")</f>
        <v>2.142793660577259E-2</v>
      </c>
      <c r="EJ11" s="209">
        <f>IFERROR(EE11*(DY11-DY18)*(EC11-EC18),"")</f>
        <v>0.12668976916228103</v>
      </c>
      <c r="EK11" s="209">
        <f t="shared" si="131"/>
        <v>0.67645889096726675</v>
      </c>
      <c r="EL11" s="227">
        <f t="shared" si="132"/>
        <v>-1.7672813988454781</v>
      </c>
      <c r="EM11" s="209">
        <f t="shared" si="133"/>
        <v>-0.82247120981057298</v>
      </c>
      <c r="EO11" s="209"/>
      <c r="EP11" s="201">
        <f t="shared" si="134"/>
        <v>0.40140054078154408</v>
      </c>
      <c r="EQ11" s="211">
        <f>IFERROR(DY21+DX21*EP11,"")</f>
        <v>0.3540894341724542</v>
      </c>
      <c r="ER11" s="202">
        <f t="shared" si="135"/>
        <v>0.63836406994321282</v>
      </c>
      <c r="ES11" s="202">
        <f t="shared" si="26"/>
        <v>0.37470051569304724</v>
      </c>
      <c r="ET11" s="202">
        <f t="shared" si="136"/>
        <v>0.11826357794224762</v>
      </c>
      <c r="EU11" s="202">
        <f t="shared" si="137"/>
        <v>0.60817501388735085</v>
      </c>
      <c r="EV11" s="211">
        <f t="shared" si="138"/>
        <v>12.163500277747017</v>
      </c>
      <c r="EW11" s="211">
        <f t="shared" si="27"/>
        <v>4.882435589284114</v>
      </c>
      <c r="EX11" s="211">
        <f t="shared" si="139"/>
        <v>1.4384990631478849</v>
      </c>
      <c r="EY11" s="209">
        <f t="shared" si="28"/>
        <v>0.74903607872965694</v>
      </c>
      <c r="EZ11" s="209">
        <f>IFERROR(EV11*(ET11-ET18)^2,"")</f>
        <v>2.1427936606152748E-2</v>
      </c>
      <c r="FA11" s="209">
        <f>IFERROR(EV11*(EP11-EP18)*(ET11-ET18),"")</f>
        <v>0.12668976916365554</v>
      </c>
      <c r="FB11" s="209">
        <f t="shared" si="140"/>
        <v>0.67645889098240364</v>
      </c>
      <c r="FC11" s="227">
        <f t="shared" si="141"/>
        <v>-1.7672813988642559</v>
      </c>
      <c r="FD11" s="209">
        <f t="shared" si="142"/>
        <v>-0.82247120981977484</v>
      </c>
      <c r="FF11" s="209"/>
      <c r="FG11" s="201">
        <f t="shared" si="143"/>
        <v>0.40140054078154408</v>
      </c>
      <c r="FH11" s="211">
        <f>IFERROR(EP21+EO21*FG11,"")</f>
        <v>0.35408943417251643</v>
      </c>
      <c r="FI11" s="202">
        <f t="shared" si="144"/>
        <v>0.63836406994323625</v>
      </c>
      <c r="FJ11" s="202">
        <f t="shared" si="29"/>
        <v>0.37470051569303903</v>
      </c>
      <c r="FK11" s="202">
        <f t="shared" si="145"/>
        <v>0.11826357794224229</v>
      </c>
      <c r="FL11" s="202">
        <f t="shared" si="146"/>
        <v>0.60817501388734119</v>
      </c>
      <c r="FM11" s="211">
        <f t="shared" si="147"/>
        <v>12.163500277746824</v>
      </c>
      <c r="FN11" s="211">
        <f t="shared" si="30"/>
        <v>4.8824355892840368</v>
      </c>
      <c r="FO11" s="211">
        <f t="shared" si="148"/>
        <v>1.4384990631477972</v>
      </c>
      <c r="FP11" s="209">
        <f t="shared" si="31"/>
        <v>0.74903607872973377</v>
      </c>
      <c r="FQ11" s="209">
        <f>IFERROR(FM11*(FK11-FK18)^2,"")</f>
        <v>2.1427936606162597E-2</v>
      </c>
      <c r="FR11" s="209">
        <f>IFERROR(FM11*(FG11-FG18)*(FK11-FK18),"")</f>
        <v>0.12668976916369115</v>
      </c>
      <c r="FS11" s="209">
        <f t="shared" si="149"/>
        <v>0.67645889098278122</v>
      </c>
      <c r="FT11" s="227">
        <f t="shared" si="150"/>
        <v>-1.7672813988647249</v>
      </c>
      <c r="FU11" s="209">
        <f t="shared" si="151"/>
        <v>-0.82247120982000455</v>
      </c>
      <c r="FW11" s="209"/>
      <c r="FX11" s="201">
        <f t="shared" si="152"/>
        <v>0.40140054078154408</v>
      </c>
      <c r="FY11" s="211">
        <f>IFERROR(FG21+FF21*FX11,"")</f>
        <v>0.35408943417251804</v>
      </c>
      <c r="FZ11" s="202">
        <f t="shared" si="153"/>
        <v>0.6383640699432368</v>
      </c>
      <c r="GA11" s="202">
        <f t="shared" si="32"/>
        <v>0.3747005156930388</v>
      </c>
      <c r="GB11" s="202">
        <f t="shared" si="154"/>
        <v>0.11826357794224229</v>
      </c>
      <c r="GC11" s="202">
        <f t="shared" si="155"/>
        <v>0.60817501388734085</v>
      </c>
      <c r="GD11" s="211">
        <f t="shared" si="156"/>
        <v>12.163500277746817</v>
      </c>
      <c r="GE11" s="211">
        <f t="shared" si="33"/>
        <v>4.8824355892840341</v>
      </c>
      <c r="GF11" s="211">
        <f t="shared" si="157"/>
        <v>1.4384990631477965</v>
      </c>
      <c r="GG11" s="209">
        <f t="shared" si="34"/>
        <v>0.74903607872973477</v>
      </c>
      <c r="GH11" s="209">
        <f>IFERROR(GD11*(GB11-GB18)^2,"")</f>
        <v>2.1427936606162781E-2</v>
      </c>
      <c r="GI11" s="209">
        <f>IFERROR(GD11*(FX11-FX18)*(GB11-GB18),"")</f>
        <v>0.12668976916369179</v>
      </c>
      <c r="GJ11" s="209">
        <f t="shared" si="158"/>
        <v>0.67645889098279033</v>
      </c>
      <c r="GK11" s="227">
        <f t="shared" si="159"/>
        <v>-1.7672813988647356</v>
      </c>
      <c r="GL11" s="209">
        <f t="shared" si="160"/>
        <v>-0.82247120982000976</v>
      </c>
      <c r="GN11" s="209"/>
      <c r="GO11" s="201">
        <f t="shared" si="161"/>
        <v>0.40140054078154408</v>
      </c>
      <c r="GP11" s="211">
        <f>IFERROR(FX21+FW21*GO11,"")</f>
        <v>0.35408943417251826</v>
      </c>
      <c r="GQ11" s="202">
        <f t="shared" si="162"/>
        <v>0.63836406994323691</v>
      </c>
      <c r="GR11" s="202">
        <f t="shared" si="35"/>
        <v>0.37470051569303875</v>
      </c>
      <c r="GS11" s="202">
        <f t="shared" si="163"/>
        <v>0.11826357794224207</v>
      </c>
      <c r="GT11" s="202">
        <f t="shared" si="164"/>
        <v>0.60817501388734074</v>
      </c>
      <c r="GU11" s="211">
        <f t="shared" si="165"/>
        <v>12.163500277746815</v>
      </c>
      <c r="GV11" s="211">
        <f t="shared" si="36"/>
        <v>4.8824355892840332</v>
      </c>
      <c r="GW11" s="211">
        <f t="shared" si="166"/>
        <v>1.4384990631477934</v>
      </c>
      <c r="GX11" s="209">
        <f t="shared" si="37"/>
        <v>0.74903607872973466</v>
      </c>
      <c r="GY11" s="209">
        <f>IFERROR(GU11*(GS11-GS18)^2,"")</f>
        <v>2.1427936606162764E-2</v>
      </c>
      <c r="GZ11" s="209">
        <f>IFERROR(GU11*(GO11-GO18)*(GS11-GS18),"")</f>
        <v>0.12668976916369173</v>
      </c>
      <c r="HA11" s="209">
        <f t="shared" si="167"/>
        <v>0.6764588909827921</v>
      </c>
      <c r="HB11" s="227">
        <f t="shared" si="168"/>
        <v>-1.7672813988647391</v>
      </c>
      <c r="HC11" s="209">
        <f t="shared" si="169"/>
        <v>-0.82247120982001143</v>
      </c>
      <c r="HE11" s="209"/>
      <c r="HF11" s="201">
        <f t="shared" si="170"/>
        <v>0.40140054078154408</v>
      </c>
      <c r="HG11" s="211">
        <f>IFERROR(GO21+GN21*HF11,"")</f>
        <v>0.35408943417251793</v>
      </c>
      <c r="HH11" s="202">
        <f t="shared" si="171"/>
        <v>0.63836406994323669</v>
      </c>
      <c r="HI11" s="202">
        <f t="shared" si="38"/>
        <v>0.3747005156930388</v>
      </c>
      <c r="HJ11" s="202">
        <f t="shared" si="172"/>
        <v>0.11826357794224251</v>
      </c>
      <c r="HK11" s="202">
        <f t="shared" si="173"/>
        <v>0.60817501388734074</v>
      </c>
      <c r="HL11" s="211">
        <f t="shared" si="174"/>
        <v>12.163500277746815</v>
      </c>
      <c r="HM11" s="211">
        <f t="shared" si="39"/>
        <v>4.8824355892840332</v>
      </c>
      <c r="HN11" s="211">
        <f t="shared" si="175"/>
        <v>1.438499063147799</v>
      </c>
      <c r="HO11" s="209">
        <f t="shared" si="40"/>
        <v>0.74903607872973477</v>
      </c>
      <c r="HP11" s="209">
        <f>IFERROR(HL11*(HJ11-HJ18)^2,"")</f>
        <v>2.1427936606163003E-2</v>
      </c>
      <c r="HQ11" s="209">
        <f>IFERROR(HL11*(HF11-HF18)*(HJ11-HJ18),"")</f>
        <v>0.12668976916369246</v>
      </c>
      <c r="HR11" s="209">
        <f t="shared" si="176"/>
        <v>0.67645889098278844</v>
      </c>
      <c r="HS11" s="227">
        <f t="shared" si="177"/>
        <v>-1.7672813988647338</v>
      </c>
      <c r="HT11" s="209">
        <f t="shared" si="178"/>
        <v>-0.82247120982000888</v>
      </c>
      <c r="HV11" s="209"/>
      <c r="HW11" s="201">
        <f t="shared" si="179"/>
        <v>0.40140054078154408</v>
      </c>
      <c r="HX11" s="211">
        <f>IFERROR(HF21+HE21*HW11,"")</f>
        <v>0.35408943417251826</v>
      </c>
      <c r="HY11" s="202">
        <f t="shared" si="180"/>
        <v>0.63836406994323691</v>
      </c>
      <c r="HZ11" s="202">
        <f t="shared" si="41"/>
        <v>0.37470051569303875</v>
      </c>
      <c r="IA11" s="202">
        <f t="shared" si="181"/>
        <v>0.11826357794224207</v>
      </c>
      <c r="IB11" s="202">
        <f t="shared" si="182"/>
        <v>0.60817501388734074</v>
      </c>
      <c r="IC11" s="211">
        <f t="shared" si="183"/>
        <v>12.163500277746815</v>
      </c>
      <c r="ID11" s="211">
        <f t="shared" si="42"/>
        <v>4.8824355892840332</v>
      </c>
      <c r="IE11" s="211">
        <f t="shared" si="184"/>
        <v>1.4384990631477934</v>
      </c>
      <c r="IF11" s="209">
        <f t="shared" si="43"/>
        <v>0.74903607872973499</v>
      </c>
      <c r="IG11" s="209">
        <f>IFERROR(IC11*(IA11-IA18)^2,"")</f>
        <v>2.1427936606162837E-2</v>
      </c>
      <c r="IH11" s="209">
        <f>IFERROR(IC11*(HW11-HW18)*(IA11-IA18),"")</f>
        <v>0.12668976916369196</v>
      </c>
      <c r="II11" s="209">
        <f t="shared" si="185"/>
        <v>0.6764588909827921</v>
      </c>
      <c r="IJ11" s="227">
        <f t="shared" si="186"/>
        <v>-1.7672813988647391</v>
      </c>
      <c r="IK11" s="209">
        <f t="shared" si="187"/>
        <v>-0.82247120982001143</v>
      </c>
      <c r="IM11" s="209"/>
      <c r="IN11" s="201">
        <f t="shared" si="188"/>
        <v>0.40140054078154408</v>
      </c>
      <c r="IO11" s="211">
        <f>IFERROR(HW21+HV21*IN11,"")</f>
        <v>0.35408943417251787</v>
      </c>
      <c r="IP11" s="202">
        <f t="shared" si="189"/>
        <v>0.63836406994323669</v>
      </c>
      <c r="IQ11" s="202">
        <f t="shared" si="44"/>
        <v>0.3747005156930388</v>
      </c>
      <c r="IR11" s="202">
        <f t="shared" si="190"/>
        <v>0.11826357794224229</v>
      </c>
      <c r="IS11" s="202">
        <f t="shared" si="191"/>
        <v>0.60817501388734074</v>
      </c>
      <c r="IT11" s="211">
        <f t="shared" si="192"/>
        <v>12.163500277746815</v>
      </c>
      <c r="IU11" s="211">
        <f t="shared" si="45"/>
        <v>4.8824355892840332</v>
      </c>
      <c r="IV11" s="211">
        <f t="shared" si="193"/>
        <v>1.4384990631477963</v>
      </c>
      <c r="IW11" s="209">
        <f t="shared" si="46"/>
        <v>0.74903607872973477</v>
      </c>
      <c r="IX11" s="209">
        <f>IFERROR(IT11*(IR11-IR18)^2,"")</f>
        <v>2.1427936606162878E-2</v>
      </c>
      <c r="IY11" s="209">
        <f>IFERROR(IT11*(IN11-IN18)*(IR11-IR18),"")</f>
        <v>0.1266897691636921</v>
      </c>
      <c r="IZ11" s="209">
        <f t="shared" si="194"/>
        <v>0.67645889098278844</v>
      </c>
      <c r="JA11" s="227">
        <f t="shared" si="195"/>
        <v>-1.7672813988647338</v>
      </c>
      <c r="JB11" s="209">
        <f t="shared" si="196"/>
        <v>-0.82247120982000888</v>
      </c>
      <c r="JD11" s="209"/>
      <c r="JE11" s="201">
        <f t="shared" si="197"/>
        <v>0.40140054078154408</v>
      </c>
      <c r="JF11" s="211">
        <f>IFERROR(IN21+IM21*JE11,"")</f>
        <v>0.3540894341725182</v>
      </c>
      <c r="JG11" s="202">
        <f t="shared" si="198"/>
        <v>0.63836406994323691</v>
      </c>
      <c r="JH11" s="202">
        <f t="shared" si="47"/>
        <v>0.3747005156930388</v>
      </c>
      <c r="JI11" s="202">
        <f t="shared" si="199"/>
        <v>0.11826357794224207</v>
      </c>
      <c r="JJ11" s="202">
        <f t="shared" si="200"/>
        <v>0.60817501388734097</v>
      </c>
      <c r="JK11" s="211">
        <f t="shared" si="201"/>
        <v>12.16350027774682</v>
      </c>
      <c r="JL11" s="211">
        <f t="shared" si="48"/>
        <v>4.882435589284035</v>
      </c>
      <c r="JM11" s="211">
        <f t="shared" si="202"/>
        <v>1.4384990631477941</v>
      </c>
      <c r="JN11" s="209">
        <f t="shared" si="49"/>
        <v>0.74903607872973466</v>
      </c>
      <c r="JO11" s="209">
        <f>IFERROR(JK11*(JI11-JI18)^2,"")</f>
        <v>2.1427936606162788E-2</v>
      </c>
      <c r="JP11" s="209">
        <f>IFERROR(JK11*(JE11-JE18)*(JI11-JI18),"")</f>
        <v>0.12668976916369179</v>
      </c>
      <c r="JQ11" s="209">
        <f t="shared" si="203"/>
        <v>0.6764588909827921</v>
      </c>
      <c r="JR11" s="227">
        <f t="shared" si="204"/>
        <v>-1.7672813988647391</v>
      </c>
      <c r="JS11" s="209">
        <f t="shared" si="205"/>
        <v>-0.82247120982001143</v>
      </c>
      <c r="JU11" s="209"/>
      <c r="JV11" s="201">
        <f t="shared" si="206"/>
        <v>0.40140054078154408</v>
      </c>
      <c r="JW11" s="211">
        <f>IFERROR(JE21+JD21*JV11,"")</f>
        <v>0.35408943417251787</v>
      </c>
      <c r="JX11" s="202">
        <f t="shared" si="207"/>
        <v>0.63836406994323669</v>
      </c>
      <c r="JY11" s="202">
        <f t="shared" si="50"/>
        <v>0.3747005156930388</v>
      </c>
      <c r="JZ11" s="202">
        <f t="shared" si="208"/>
        <v>0.11826357794224229</v>
      </c>
      <c r="KA11" s="202">
        <f t="shared" si="209"/>
        <v>0.60817501388734074</v>
      </c>
      <c r="KB11" s="211">
        <f t="shared" si="210"/>
        <v>12.163500277746815</v>
      </c>
      <c r="KC11" s="211">
        <f t="shared" si="51"/>
        <v>4.8824355892840332</v>
      </c>
      <c r="KD11" s="211">
        <f t="shared" si="211"/>
        <v>1.4384990631477963</v>
      </c>
      <c r="KE11" s="209">
        <f t="shared" si="52"/>
        <v>0.7490360787297341</v>
      </c>
      <c r="KF11" s="209">
        <f>IFERROR(KB11*(JZ11-JZ18)^2,"")</f>
        <v>2.1427936606162653E-2</v>
      </c>
      <c r="KG11" s="209">
        <f>IFERROR(KB11*(JV11-JV18)*(JZ11-JZ18),"")</f>
        <v>0.12668976916369135</v>
      </c>
      <c r="KH11" s="209">
        <f t="shared" si="212"/>
        <v>0.67645889098278844</v>
      </c>
      <c r="KI11" s="227">
        <f t="shared" si="213"/>
        <v>-1.7672813988647338</v>
      </c>
      <c r="KJ11" s="209">
        <f t="shared" si="214"/>
        <v>-0.82247120982000888</v>
      </c>
      <c r="KL11" s="209"/>
      <c r="KM11" s="201">
        <f t="shared" si="215"/>
        <v>0.40140054078154408</v>
      </c>
      <c r="KN11" s="211">
        <f>IFERROR(JV21+JU21*KM11,"")</f>
        <v>0.3540894341725182</v>
      </c>
      <c r="KO11" s="202">
        <f t="shared" si="216"/>
        <v>0.63836406994323691</v>
      </c>
      <c r="KP11" s="202">
        <f t="shared" si="53"/>
        <v>0.3747005156930388</v>
      </c>
      <c r="KQ11" s="202">
        <f t="shared" si="217"/>
        <v>0.11826357794224207</v>
      </c>
      <c r="KR11" s="202">
        <f t="shared" si="218"/>
        <v>0.60817501388734097</v>
      </c>
      <c r="KS11" s="211">
        <f t="shared" si="219"/>
        <v>12.16350027774682</v>
      </c>
      <c r="KT11" s="211">
        <f t="shared" si="54"/>
        <v>4.882435589284035</v>
      </c>
      <c r="KU11" s="211">
        <f t="shared" si="220"/>
        <v>1.4384990631477941</v>
      </c>
      <c r="KV11" s="209">
        <f t="shared" si="55"/>
        <v>0.74903607872973477</v>
      </c>
      <c r="KW11" s="209">
        <f>IFERROR(KS11*(KQ11-KQ18)^2,"")</f>
        <v>2.1427936606162604E-2</v>
      </c>
      <c r="KX11" s="209">
        <f>IFERROR(KS11*(KM11-KM18)*(KQ11-KQ18),"")</f>
        <v>0.12668976916369126</v>
      </c>
      <c r="KY11" s="209">
        <f t="shared" si="221"/>
        <v>0.6764588909827921</v>
      </c>
      <c r="KZ11" s="227">
        <f t="shared" si="222"/>
        <v>-1.7672813988647391</v>
      </c>
      <c r="LA11" s="209">
        <f t="shared" si="223"/>
        <v>-0.82247120982001143</v>
      </c>
      <c r="LC11" s="209"/>
      <c r="LD11" s="201">
        <f t="shared" si="224"/>
        <v>0.40140054078154408</v>
      </c>
      <c r="LE11" s="211">
        <f>IFERROR(KM21+KL21*LD11,"")</f>
        <v>0.35408943417251815</v>
      </c>
      <c r="LF11" s="202">
        <f t="shared" si="225"/>
        <v>0.63836406994323691</v>
      </c>
      <c r="LG11" s="202">
        <f t="shared" si="56"/>
        <v>0.3747005156930388</v>
      </c>
      <c r="LH11" s="202">
        <f t="shared" si="226"/>
        <v>0.11826357794224207</v>
      </c>
      <c r="LI11" s="202">
        <f t="shared" si="227"/>
        <v>0.60817501388734097</v>
      </c>
      <c r="LJ11" s="211">
        <f t="shared" si="228"/>
        <v>12.16350027774682</v>
      </c>
      <c r="LK11" s="211">
        <f t="shared" si="57"/>
        <v>4.882435589284035</v>
      </c>
      <c r="LL11" s="211">
        <f t="shared" si="229"/>
        <v>1.4384990631477941</v>
      </c>
      <c r="LM11" s="209">
        <f t="shared" si="58"/>
        <v>0.74903607872973477</v>
      </c>
      <c r="LN11" s="209">
        <f>IFERROR(LJ11*(LH11-LH18)^2,"")</f>
        <v>2.1427936606162559E-2</v>
      </c>
      <c r="LO11" s="209">
        <f>IFERROR(LJ11*(LD11-LD18)*(LH11-LH18),"")</f>
        <v>0.12668976916369112</v>
      </c>
      <c r="LP11" s="209">
        <f t="shared" si="230"/>
        <v>0.6764588909827921</v>
      </c>
      <c r="LQ11" s="227">
        <f t="shared" si="231"/>
        <v>-1.7672813988647391</v>
      </c>
      <c r="LR11" s="209">
        <f t="shared" si="232"/>
        <v>-0.82247120982001143</v>
      </c>
      <c r="LT11" s="209"/>
      <c r="LU11" s="371">
        <f t="shared" si="233"/>
        <v>0.40140054078154408</v>
      </c>
      <c r="LV11" s="370">
        <f>IFERROR(LD21+LC21*LU11,"")</f>
        <v>0.35408943417251815</v>
      </c>
      <c r="LW11" s="373">
        <f t="shared" si="234"/>
        <v>0.63836406994323691</v>
      </c>
      <c r="LX11" s="202">
        <f t="shared" si="59"/>
        <v>0.3747005156930388</v>
      </c>
      <c r="LY11" s="202">
        <f t="shared" si="235"/>
        <v>0.11826357794224207</v>
      </c>
      <c r="LZ11" s="202">
        <f t="shared" si="236"/>
        <v>0.60817501388734097</v>
      </c>
      <c r="MA11" s="211">
        <f t="shared" si="237"/>
        <v>12.16350027774682</v>
      </c>
      <c r="MB11" s="211">
        <f t="shared" si="60"/>
        <v>4.882435589284035</v>
      </c>
      <c r="MC11" s="211">
        <f t="shared" si="238"/>
        <v>1.4384990631477941</v>
      </c>
      <c r="MD11" s="209">
        <f t="shared" si="61"/>
        <v>0.74903607872973477</v>
      </c>
      <c r="ME11" s="209">
        <f>IFERROR(MA11*(LY11-LY18)^2,"")</f>
        <v>2.1427936606162604E-2</v>
      </c>
      <c r="MF11" s="209">
        <f>IFERROR(MA11*(LU11-LU18)*(LY11-LY18),"")</f>
        <v>0.12668976916369126</v>
      </c>
      <c r="MG11" s="209">
        <f t="shared" si="239"/>
        <v>0.6764588909827921</v>
      </c>
      <c r="MH11" s="227">
        <f t="shared" si="240"/>
        <v>-1.7672813988647391</v>
      </c>
      <c r="MI11" s="372">
        <f t="shared" si="241"/>
        <v>-0.82247120982001143</v>
      </c>
    </row>
    <row r="12" spans="1:347" ht="14" customHeight="1" outlineLevel="1">
      <c r="A12" s="12">
        <v>6</v>
      </c>
      <c r="B12" s="180">
        <v>5.04</v>
      </c>
      <c r="C12" s="50">
        <v>20</v>
      </c>
      <c r="D12" s="181">
        <v>15</v>
      </c>
      <c r="E12" s="15">
        <f t="shared" si="0"/>
        <v>0.75</v>
      </c>
      <c r="F12" s="32">
        <f>IFERROR((E12-E6)/(1-E6),"")</f>
        <v>0.75</v>
      </c>
      <c r="G12" s="15">
        <f t="shared" si="1"/>
        <v>0.67448975019608193</v>
      </c>
      <c r="H12" s="15"/>
      <c r="I12" s="32"/>
      <c r="J12" s="16">
        <f t="shared" si="62"/>
        <v>0.70243053644552533</v>
      </c>
      <c r="K12" s="15">
        <f>IFERROR(C21+B21*J12,"")</f>
        <v>0.5611025709288634</v>
      </c>
      <c r="L12" s="35">
        <f t="shared" si="63"/>
        <v>0.71263619218360907</v>
      </c>
      <c r="M12" s="35">
        <f t="shared" si="2"/>
        <v>0.34083507123913498</v>
      </c>
      <c r="N12" s="35">
        <f t="shared" si="64"/>
        <v>0.67072687596458547</v>
      </c>
      <c r="O12" s="35">
        <f t="shared" si="65"/>
        <v>0.5672684216950753</v>
      </c>
      <c r="P12" s="15">
        <f t="shared" si="66"/>
        <v>11.345368433901506</v>
      </c>
      <c r="Q12" s="15">
        <f t="shared" si="3"/>
        <v>7.9693332351975643</v>
      </c>
      <c r="R12" s="15">
        <f t="shared" si="67"/>
        <v>7.6096435263379787</v>
      </c>
      <c r="S12" s="32">
        <f t="shared" si="4"/>
        <v>3.2299461909352436</v>
      </c>
      <c r="T12" s="32">
        <f>IFERROR(P12*(N12-N18)^2,"")</f>
        <v>3.8463473915592412</v>
      </c>
      <c r="U12" s="32">
        <f>IFERROR(P12*(J12-J18)*(N12-N18),"")</f>
        <v>3.5246978744823623</v>
      </c>
      <c r="V12" s="32">
        <f t="shared" si="68"/>
        <v>0.1363428318981238</v>
      </c>
      <c r="W12" s="37">
        <f t="shared" si="69"/>
        <v>0.74727615632781763</v>
      </c>
      <c r="X12" s="32">
        <f t="shared" si="70"/>
        <v>0.36924630248402418</v>
      </c>
      <c r="Y12" s="42"/>
      <c r="Z12" s="209"/>
      <c r="AA12" s="201">
        <f t="shared" si="71"/>
        <v>0.70243053644552533</v>
      </c>
      <c r="AB12" s="211">
        <f>IFERROR(J21+I21*AA12,"")</f>
        <v>0.67953475345509184</v>
      </c>
      <c r="AC12" s="202">
        <f t="shared" si="72"/>
        <v>0.75160045249334251</v>
      </c>
      <c r="AD12" s="202">
        <f t="shared" si="5"/>
        <v>0.31669304903581069</v>
      </c>
      <c r="AE12" s="202">
        <f t="shared" si="73"/>
        <v>0.6744811139823752</v>
      </c>
      <c r="AF12" s="202">
        <f t="shared" si="74"/>
        <v>0.53720398965397043</v>
      </c>
      <c r="AG12" s="211">
        <f t="shared" si="75"/>
        <v>10.744079793079408</v>
      </c>
      <c r="AH12" s="211">
        <f t="shared" si="6"/>
        <v>7.5469697326662972</v>
      </c>
      <c r="AI12" s="211">
        <f t="shared" si="76"/>
        <v>7.2466789075517264</v>
      </c>
      <c r="AJ12" s="209">
        <f t="shared" si="7"/>
        <v>3.225026372616739</v>
      </c>
      <c r="AK12" s="209">
        <f>IFERROR(AG12*(AE12-AE18)^2,"")</f>
        <v>3.8284391503784931</v>
      </c>
      <c r="AL12" s="209">
        <f>IFERROR(AG12*(AA12-AA18)*(AE12-AE18),"")</f>
        <v>3.5138038115308974</v>
      </c>
      <c r="AM12" s="209">
        <f t="shared" si="77"/>
        <v>2.7439597536782912E-4</v>
      </c>
      <c r="AN12" s="227">
        <f t="shared" si="78"/>
        <v>-3.2009049866850603E-2</v>
      </c>
      <c r="AO12" s="209">
        <f t="shared" si="79"/>
        <v>-1.656490191241218E-2</v>
      </c>
      <c r="AP12" s="42"/>
      <c r="AQ12" s="209"/>
      <c r="AR12" s="201">
        <f t="shared" si="80"/>
        <v>0.70243053644552533</v>
      </c>
      <c r="AS12" s="211">
        <f>IFERROR(AA21+Z21*AR12,"")</f>
        <v>0.69069710212906443</v>
      </c>
      <c r="AT12" s="202">
        <f t="shared" si="81"/>
        <v>0.75512204457847298</v>
      </c>
      <c r="AU12" s="202">
        <f t="shared" si="8"/>
        <v>0.31428037525843244</v>
      </c>
      <c r="AV12" s="202">
        <f t="shared" si="82"/>
        <v>0.67439941069904386</v>
      </c>
      <c r="AW12" s="202">
        <f t="shared" si="83"/>
        <v>0.53415547791125373</v>
      </c>
      <c r="AX12" s="211">
        <f t="shared" si="84"/>
        <v>10.683109558225075</v>
      </c>
      <c r="AY12" s="211">
        <f t="shared" si="9"/>
        <v>7.5041423778903589</v>
      </c>
      <c r="AZ12" s="211">
        <f t="shared" si="85"/>
        <v>7.2046827905003132</v>
      </c>
      <c r="BA12" s="209">
        <f t="shared" si="10"/>
        <v>3.2212442418751546</v>
      </c>
      <c r="BB12" s="209">
        <f>IFERROR(AX12*(AV12-AV18)^2,"")</f>
        <v>3.8207646731302933</v>
      </c>
      <c r="BC12" s="209">
        <f>IFERROR(AX12*(AR12-AR18)*(AV12-AV18),"")</f>
        <v>3.5082212306068956</v>
      </c>
      <c r="BD12" s="209">
        <f t="shared" si="86"/>
        <v>2.8375914312443549E-3</v>
      </c>
      <c r="BE12" s="227">
        <f t="shared" si="87"/>
        <v>-0.10244089156945968</v>
      </c>
      <c r="BF12" s="209">
        <f t="shared" si="88"/>
        <v>-5.3269047590926148E-2</v>
      </c>
      <c r="BH12" s="209"/>
      <c r="BI12" s="201">
        <f t="shared" si="89"/>
        <v>0.70243053644552533</v>
      </c>
      <c r="BJ12" s="211">
        <f>IFERROR(AR21+AQ21*BI12,"")</f>
        <v>0.69106987791759167</v>
      </c>
      <c r="BK12" s="202">
        <f t="shared" si="90"/>
        <v>0.75523918560936565</v>
      </c>
      <c r="BL12" s="202">
        <f t="shared" si="11"/>
        <v>0.3141994444551216</v>
      </c>
      <c r="BM12" s="202">
        <f t="shared" si="91"/>
        <v>0.67439516476381334</v>
      </c>
      <c r="BN12" s="202">
        <f t="shared" si="92"/>
        <v>0.53405307599548602</v>
      </c>
      <c r="BO12" s="211">
        <f t="shared" si="93"/>
        <v>10.68106151990972</v>
      </c>
      <c r="BP12" s="211">
        <f t="shared" si="12"/>
        <v>7.502703773237843</v>
      </c>
      <c r="BQ12" s="211">
        <f t="shared" si="94"/>
        <v>7.2032562435719427</v>
      </c>
      <c r="BR12" s="209">
        <f t="shared" si="13"/>
        <v>3.2214283046858356</v>
      </c>
      <c r="BS12" s="209">
        <f>IFERROR(BO12*(BM12-BM18)^2,"")</f>
        <v>3.8208949783599202</v>
      </c>
      <c r="BT12" s="209">
        <f>IFERROR(BO12*(BI12-BI18)*(BM12-BM18),"")</f>
        <v>3.5083812838003543</v>
      </c>
      <c r="BU12" s="209">
        <f t="shared" si="95"/>
        <v>2.9698270589923969E-3</v>
      </c>
      <c r="BV12" s="227">
        <f t="shared" si="96"/>
        <v>-0.10478371218731297</v>
      </c>
      <c r="BW12" s="209">
        <f t="shared" si="97"/>
        <v>-5.4496119669132384E-2</v>
      </c>
      <c r="BY12" s="209"/>
      <c r="BZ12" s="201">
        <f t="shared" si="98"/>
        <v>0.70243053644552533</v>
      </c>
      <c r="CA12" s="211">
        <f>IFERROR(BI21+BH21*BZ12,"")</f>
        <v>0.69107900705580172</v>
      </c>
      <c r="CB12" s="202">
        <f t="shared" si="99"/>
        <v>0.75524205397047139</v>
      </c>
      <c r="CC12" s="202">
        <f t="shared" si="14"/>
        <v>0.31419746220406958</v>
      </c>
      <c r="CD12" s="202">
        <f t="shared" si="100"/>
        <v>0.67439505953535162</v>
      </c>
      <c r="CE12" s="202">
        <f t="shared" si="101"/>
        <v>0.53405056773264858</v>
      </c>
      <c r="CF12" s="211">
        <f t="shared" si="102"/>
        <v>10.681011354652972</v>
      </c>
      <c r="CG12" s="211">
        <f t="shared" si="15"/>
        <v>7.5026685356296339</v>
      </c>
      <c r="CH12" s="211">
        <f t="shared" si="103"/>
        <v>7.2032212884189573</v>
      </c>
      <c r="CI12" s="209">
        <f t="shared" si="16"/>
        <v>3.2214306182249799</v>
      </c>
      <c r="CJ12" s="209">
        <f>IFERROR(CF12*(CD12-CD18)^2,"")</f>
        <v>3.8208953803455241</v>
      </c>
      <c r="CK12" s="209">
        <f>IFERROR(CF12*(BZ12-BZ18)*(CD12-CD18),"")</f>
        <v>3.5083827281639972</v>
      </c>
      <c r="CL12" s="209">
        <f t="shared" si="104"/>
        <v>2.9731033546788561E-3</v>
      </c>
      <c r="CM12" s="227">
        <f t="shared" si="105"/>
        <v>-0.10484107940942877</v>
      </c>
      <c r="CN12" s="209">
        <f t="shared" si="106"/>
        <v>-5.4526171282044976E-2</v>
      </c>
      <c r="CP12" s="209"/>
      <c r="CQ12" s="201">
        <f t="shared" si="107"/>
        <v>0.70243053644552533</v>
      </c>
      <c r="CR12" s="211">
        <f>IFERROR(BZ21+BY21*CQ12,"")</f>
        <v>0.69107923483453804</v>
      </c>
      <c r="CS12" s="202">
        <f t="shared" si="108"/>
        <v>0.75524212553796677</v>
      </c>
      <c r="CT12" s="202">
        <f t="shared" si="17"/>
        <v>0.31419741274526786</v>
      </c>
      <c r="CU12" s="202">
        <f t="shared" si="109"/>
        <v>0.67439505690906043</v>
      </c>
      <c r="CV12" s="202">
        <f t="shared" si="110"/>
        <v>0.53405050514934715</v>
      </c>
      <c r="CW12" s="211">
        <f t="shared" si="111"/>
        <v>10.681010102986942</v>
      </c>
      <c r="CX12" s="211">
        <f t="shared" si="18"/>
        <v>7.5026676564211936</v>
      </c>
      <c r="CY12" s="211">
        <f t="shared" si="112"/>
        <v>7.2032204162501285</v>
      </c>
      <c r="CZ12" s="209">
        <f t="shared" si="19"/>
        <v>3.2214307191444327</v>
      </c>
      <c r="DA12" s="209">
        <f>IFERROR(CW12*(CU12-CU18)^2,"")</f>
        <v>3.8208954451892079</v>
      </c>
      <c r="DB12" s="209">
        <f>IFERROR(CW12*(CQ12-CQ18)*(CU12-CU18),"")</f>
        <v>3.5083828128885188</v>
      </c>
      <c r="DC12" s="209">
        <f t="shared" si="113"/>
        <v>2.9731851238418618E-3</v>
      </c>
      <c r="DD12" s="227">
        <f t="shared" si="114"/>
        <v>-0.10484251075933493</v>
      </c>
      <c r="DE12" s="209">
        <f t="shared" si="115"/>
        <v>-5.4526921092629431E-2</v>
      </c>
      <c r="DG12" s="209"/>
      <c r="DH12" s="201">
        <f t="shared" si="116"/>
        <v>0.70243053644552533</v>
      </c>
      <c r="DI12" s="211">
        <f>IFERROR(CQ21+CP21*DH12,"")</f>
        <v>0.69107924039855229</v>
      </c>
      <c r="DJ12" s="202">
        <f t="shared" si="117"/>
        <v>0.75524212728616558</v>
      </c>
      <c r="DK12" s="202">
        <f t="shared" si="20"/>
        <v>0.31419741153712388</v>
      </c>
      <c r="DL12" s="202">
        <f t="shared" si="118"/>
        <v>0.67439505684490708</v>
      </c>
      <c r="DM12" s="202">
        <f t="shared" si="119"/>
        <v>0.53405050362060713</v>
      </c>
      <c r="DN12" s="211">
        <f t="shared" si="120"/>
        <v>10.681010072412143</v>
      </c>
      <c r="DO12" s="211">
        <f t="shared" si="21"/>
        <v>7.5026676349445207</v>
      </c>
      <c r="DP12" s="211">
        <f t="shared" si="121"/>
        <v>7.2032203949454123</v>
      </c>
      <c r="DQ12" s="209">
        <f t="shared" si="22"/>
        <v>3.2214307207958282</v>
      </c>
      <c r="DR12" s="209">
        <f>IFERROR(DN12*(DL12-DL18)^2,"")</f>
        <v>3.8208954457404145</v>
      </c>
      <c r="DS12" s="209">
        <f>IFERROR(DN12*(DH12-DH18)*(DL12-DL18),"")</f>
        <v>3.5083828140408282</v>
      </c>
      <c r="DT12" s="209">
        <f t="shared" si="122"/>
        <v>2.9731871212538724E-3</v>
      </c>
      <c r="DU12" s="227">
        <f t="shared" si="123"/>
        <v>-0.10484254572331153</v>
      </c>
      <c r="DV12" s="209">
        <f t="shared" si="124"/>
        <v>-5.452693940846004E-2</v>
      </c>
      <c r="DX12" s="209"/>
      <c r="DY12" s="201">
        <f t="shared" si="125"/>
        <v>0.70243053644552533</v>
      </c>
      <c r="DZ12" s="211">
        <f>IFERROR(DH21+DG21*DY12,"")</f>
        <v>0.69107924053669023</v>
      </c>
      <c r="EA12" s="202">
        <f t="shared" si="126"/>
        <v>0.75524212732956819</v>
      </c>
      <c r="EB12" s="202">
        <f t="shared" si="23"/>
        <v>0.31419741150712927</v>
      </c>
      <c r="EC12" s="202">
        <f t="shared" si="127"/>
        <v>0.67439505684331413</v>
      </c>
      <c r="ED12" s="202">
        <f t="shared" si="128"/>
        <v>0.53405050358265305</v>
      </c>
      <c r="EE12" s="211">
        <f t="shared" si="129"/>
        <v>10.681010071653061</v>
      </c>
      <c r="EF12" s="211">
        <f t="shared" si="24"/>
        <v>7.5026676344113188</v>
      </c>
      <c r="EG12" s="211">
        <f t="shared" si="130"/>
        <v>7.2032203944164772</v>
      </c>
      <c r="EH12" s="209">
        <f t="shared" si="25"/>
        <v>3.2214307208524997</v>
      </c>
      <c r="EI12" s="209">
        <f>IFERROR(EE12*(EC12-EC18)^2,"")</f>
        <v>3.8208954457739868</v>
      </c>
      <c r="EJ12" s="209">
        <f>IFERROR(EE12*(DY12-DY18)*(EC12-EC18),"")</f>
        <v>3.508382814087101</v>
      </c>
      <c r="EK12" s="209">
        <f t="shared" si="131"/>
        <v>2.9731871708437237E-3</v>
      </c>
      <c r="EL12" s="227">
        <f t="shared" si="132"/>
        <v>-0.10484254659136383</v>
      </c>
      <c r="EM12" s="209">
        <f t="shared" si="133"/>
        <v>-5.4526939863188031E-2</v>
      </c>
      <c r="EO12" s="209"/>
      <c r="EP12" s="201">
        <f t="shared" si="134"/>
        <v>0.70243053644552533</v>
      </c>
      <c r="EQ12" s="211">
        <f>IFERROR(DY21+DX21*EP12,"")</f>
        <v>0.69107924054007686</v>
      </c>
      <c r="ER12" s="202">
        <f t="shared" si="135"/>
        <v>0.75524212733063223</v>
      </c>
      <c r="ES12" s="202">
        <f t="shared" si="26"/>
        <v>0.31419741150639391</v>
      </c>
      <c r="ET12" s="202">
        <f t="shared" si="136"/>
        <v>0.6743950568432755</v>
      </c>
      <c r="EU12" s="202">
        <f t="shared" si="137"/>
        <v>0.53405050358172257</v>
      </c>
      <c r="EV12" s="211">
        <f t="shared" si="138"/>
        <v>10.681010071634452</v>
      </c>
      <c r="EW12" s="211">
        <f t="shared" si="27"/>
        <v>7.5026676343982466</v>
      </c>
      <c r="EX12" s="211">
        <f t="shared" si="139"/>
        <v>7.2032203944035142</v>
      </c>
      <c r="EY12" s="209">
        <f t="shared" si="28"/>
        <v>3.2214307208535935</v>
      </c>
      <c r="EZ12" s="209">
        <f>IFERROR(EV12*(ET12-ET18)^2,"")</f>
        <v>3.8208954457744393</v>
      </c>
      <c r="FA12" s="209">
        <f>IFERROR(EV12*(EP12-EP18)*(ET12-ET18),"")</f>
        <v>3.5083828140879043</v>
      </c>
      <c r="FB12" s="209">
        <f t="shared" si="140"/>
        <v>2.9731871720594443E-3</v>
      </c>
      <c r="FC12" s="227">
        <f t="shared" si="141"/>
        <v>-0.10484254661264458</v>
      </c>
      <c r="FD12" s="209">
        <f t="shared" si="142"/>
        <v>-5.452693987433592E-2</v>
      </c>
      <c r="FF12" s="209"/>
      <c r="FG12" s="201">
        <f t="shared" si="143"/>
        <v>0.70243053644552533</v>
      </c>
      <c r="FH12" s="211">
        <f>IFERROR(EP21+EO21*FG12,"")</f>
        <v>0.69107924054016046</v>
      </c>
      <c r="FI12" s="202">
        <f t="shared" si="144"/>
        <v>0.75524212733065843</v>
      </c>
      <c r="FJ12" s="202">
        <f t="shared" si="29"/>
        <v>0.31419741150637576</v>
      </c>
      <c r="FK12" s="202">
        <f t="shared" si="145"/>
        <v>0.67439505684327461</v>
      </c>
      <c r="FL12" s="202">
        <f t="shared" si="146"/>
        <v>0.53405050358169948</v>
      </c>
      <c r="FM12" s="211">
        <f t="shared" si="147"/>
        <v>10.68101007163399</v>
      </c>
      <c r="FN12" s="211">
        <f t="shared" si="30"/>
        <v>7.5026676343979224</v>
      </c>
      <c r="FO12" s="211">
        <f t="shared" si="148"/>
        <v>7.2032203944031936</v>
      </c>
      <c r="FP12" s="209">
        <f t="shared" si="31"/>
        <v>3.2214307208536255</v>
      </c>
      <c r="FQ12" s="209">
        <f>IFERROR(FM12*(FK12-FK18)^2,"")</f>
        <v>3.8208954457744584</v>
      </c>
      <c r="FR12" s="209">
        <f>IFERROR(FM12*(FG12-FG18)*(FK12-FK18),"")</f>
        <v>3.508382814087931</v>
      </c>
      <c r="FS12" s="209">
        <f t="shared" si="149"/>
        <v>2.9731871720893809E-3</v>
      </c>
      <c r="FT12" s="227">
        <f t="shared" si="150"/>
        <v>-0.10484254661316861</v>
      </c>
      <c r="FU12" s="209">
        <f t="shared" si="151"/>
        <v>-5.4526939874610436E-2</v>
      </c>
      <c r="FW12" s="209"/>
      <c r="FX12" s="201">
        <f t="shared" si="152"/>
        <v>0.70243053644552533</v>
      </c>
      <c r="FY12" s="211">
        <f>IFERROR(FG21+FF21*FX12,"")</f>
        <v>0.69107924054016256</v>
      </c>
      <c r="FZ12" s="202">
        <f t="shared" si="153"/>
        <v>0.7552421273306591</v>
      </c>
      <c r="GA12" s="202">
        <f t="shared" si="32"/>
        <v>0.31419741150637531</v>
      </c>
      <c r="GB12" s="202">
        <f t="shared" si="154"/>
        <v>0.67439505684327461</v>
      </c>
      <c r="GC12" s="202">
        <f t="shared" si="155"/>
        <v>0.53405050358169903</v>
      </c>
      <c r="GD12" s="211">
        <f t="shared" si="156"/>
        <v>10.681010071633981</v>
      </c>
      <c r="GE12" s="211">
        <f t="shared" si="33"/>
        <v>7.5026676343979162</v>
      </c>
      <c r="GF12" s="211">
        <f t="shared" si="157"/>
        <v>7.2032203944031874</v>
      </c>
      <c r="GG12" s="209">
        <f t="shared" si="34"/>
        <v>3.2214307208536259</v>
      </c>
      <c r="GH12" s="209">
        <f>IFERROR(GD12*(GB12-GB18)^2,"")</f>
        <v>3.8208954457744584</v>
      </c>
      <c r="GI12" s="209">
        <f>IFERROR(GD12*(FX12-FX18)*(GB12-GB18),"")</f>
        <v>3.508382814087931</v>
      </c>
      <c r="GJ12" s="209">
        <f t="shared" si="158"/>
        <v>2.973187172090142E-3</v>
      </c>
      <c r="GK12" s="227">
        <f t="shared" si="159"/>
        <v>-0.10484254661318104</v>
      </c>
      <c r="GL12" s="209">
        <f t="shared" si="160"/>
        <v>-5.4526939874616945E-2</v>
      </c>
      <c r="GN12" s="209"/>
      <c r="GO12" s="201">
        <f t="shared" si="161"/>
        <v>0.70243053644552533</v>
      </c>
      <c r="GP12" s="211">
        <f>IFERROR(FX21+FW21*GO12,"")</f>
        <v>0.69107924054016301</v>
      </c>
      <c r="GQ12" s="202">
        <f t="shared" si="162"/>
        <v>0.75524212733065932</v>
      </c>
      <c r="GR12" s="202">
        <f t="shared" si="35"/>
        <v>0.3141974115063752</v>
      </c>
      <c r="GS12" s="202">
        <f t="shared" si="163"/>
        <v>0.67439505684327417</v>
      </c>
      <c r="GT12" s="202">
        <f t="shared" si="164"/>
        <v>0.53405050358169892</v>
      </c>
      <c r="GU12" s="211">
        <f t="shared" si="165"/>
        <v>10.681010071633978</v>
      </c>
      <c r="GV12" s="211">
        <f t="shared" si="36"/>
        <v>7.5026676343979135</v>
      </c>
      <c r="GW12" s="211">
        <f t="shared" si="166"/>
        <v>7.2032203944031803</v>
      </c>
      <c r="GX12" s="209">
        <f t="shared" si="37"/>
        <v>3.2214307208536246</v>
      </c>
      <c r="GY12" s="209">
        <f>IFERROR(GU12*(GS12-GS18)^2,"")</f>
        <v>3.8208954457744539</v>
      </c>
      <c r="GZ12" s="209">
        <f>IFERROR(GU12*(GO12-GO18)*(GS12-GS18),"")</f>
        <v>3.5083828140879283</v>
      </c>
      <c r="HA12" s="209">
        <f t="shared" si="167"/>
        <v>2.9731871720903962E-3</v>
      </c>
      <c r="HB12" s="227">
        <f t="shared" si="168"/>
        <v>-0.10484254661318637</v>
      </c>
      <c r="HC12" s="209">
        <f t="shared" si="169"/>
        <v>-5.4526939874619734E-2</v>
      </c>
      <c r="HE12" s="209"/>
      <c r="HF12" s="201">
        <f t="shared" si="170"/>
        <v>0.70243053644552533</v>
      </c>
      <c r="HG12" s="211">
        <f>IFERROR(GO21+GN21*HF12,"")</f>
        <v>0.69107924054016245</v>
      </c>
      <c r="HH12" s="202">
        <f t="shared" si="171"/>
        <v>0.7552421273306591</v>
      </c>
      <c r="HI12" s="202">
        <f t="shared" si="38"/>
        <v>0.31419741150637531</v>
      </c>
      <c r="HJ12" s="202">
        <f t="shared" si="172"/>
        <v>0.67439505684327439</v>
      </c>
      <c r="HK12" s="202">
        <f t="shared" si="173"/>
        <v>0.53405050358169903</v>
      </c>
      <c r="HL12" s="211">
        <f t="shared" si="174"/>
        <v>10.681010071633981</v>
      </c>
      <c r="HM12" s="211">
        <f t="shared" si="39"/>
        <v>7.5026676343979162</v>
      </c>
      <c r="HN12" s="211">
        <f t="shared" si="175"/>
        <v>7.2032203944031847</v>
      </c>
      <c r="HO12" s="209">
        <f t="shared" si="40"/>
        <v>3.2214307208536259</v>
      </c>
      <c r="HP12" s="209">
        <f>IFERROR(HL12*(HJ12-HJ18)^2,"")</f>
        <v>3.8208954457744553</v>
      </c>
      <c r="HQ12" s="209">
        <f>IFERROR(HL12*(HF12-HF18)*(HJ12-HJ18),"")</f>
        <v>3.5083828140879296</v>
      </c>
      <c r="HR12" s="209">
        <f t="shared" si="176"/>
        <v>2.973187172090142E-3</v>
      </c>
      <c r="HS12" s="227">
        <f t="shared" si="177"/>
        <v>-0.10484254661318104</v>
      </c>
      <c r="HT12" s="209">
        <f t="shared" si="178"/>
        <v>-5.4526939874616945E-2</v>
      </c>
      <c r="HV12" s="209"/>
      <c r="HW12" s="201">
        <f t="shared" si="179"/>
        <v>0.70243053644552533</v>
      </c>
      <c r="HX12" s="211">
        <f>IFERROR(HF21+HE21*HW12,"")</f>
        <v>0.6910792405401629</v>
      </c>
      <c r="HY12" s="202">
        <f t="shared" si="180"/>
        <v>0.75524212733065932</v>
      </c>
      <c r="HZ12" s="202">
        <f t="shared" si="41"/>
        <v>0.3141974115063752</v>
      </c>
      <c r="IA12" s="202">
        <f t="shared" si="181"/>
        <v>0.67439505684327394</v>
      </c>
      <c r="IB12" s="202">
        <f t="shared" si="182"/>
        <v>0.53405050358169892</v>
      </c>
      <c r="IC12" s="211">
        <f t="shared" si="183"/>
        <v>10.681010071633978</v>
      </c>
      <c r="ID12" s="211">
        <f t="shared" si="42"/>
        <v>7.5026676343979135</v>
      </c>
      <c r="IE12" s="211">
        <f t="shared" si="184"/>
        <v>7.2032203944031776</v>
      </c>
      <c r="IF12" s="209">
        <f t="shared" si="43"/>
        <v>3.2214307208536246</v>
      </c>
      <c r="IG12" s="209">
        <f>IFERROR(IC12*(IA12-IA18)^2,"")</f>
        <v>3.8208954457744513</v>
      </c>
      <c r="IH12" s="209">
        <f>IFERROR(IC12*(HW12-HW18)*(IA12-IA18),"")</f>
        <v>3.508382814087927</v>
      </c>
      <c r="II12" s="209">
        <f t="shared" si="185"/>
        <v>2.9731871720903962E-3</v>
      </c>
      <c r="IJ12" s="227">
        <f t="shared" si="186"/>
        <v>-0.10484254661318637</v>
      </c>
      <c r="IK12" s="209">
        <f t="shared" si="187"/>
        <v>-5.4526939874619734E-2</v>
      </c>
      <c r="IM12" s="209"/>
      <c r="IN12" s="201">
        <f t="shared" si="188"/>
        <v>0.70243053644552533</v>
      </c>
      <c r="IO12" s="211">
        <f>IFERROR(HW21+HV21*IN12,"")</f>
        <v>0.69107924054016245</v>
      </c>
      <c r="IP12" s="202">
        <f t="shared" si="189"/>
        <v>0.7552421273306591</v>
      </c>
      <c r="IQ12" s="202">
        <f t="shared" si="44"/>
        <v>0.31419741150637531</v>
      </c>
      <c r="IR12" s="202">
        <f t="shared" si="190"/>
        <v>0.67439505684327439</v>
      </c>
      <c r="IS12" s="202">
        <f t="shared" si="191"/>
        <v>0.53405050358169903</v>
      </c>
      <c r="IT12" s="211">
        <f t="shared" si="192"/>
        <v>10.681010071633981</v>
      </c>
      <c r="IU12" s="211">
        <f t="shared" si="45"/>
        <v>7.5026676343979162</v>
      </c>
      <c r="IV12" s="211">
        <f t="shared" si="193"/>
        <v>7.2032203944031847</v>
      </c>
      <c r="IW12" s="209">
        <f t="shared" si="46"/>
        <v>3.2214307208536259</v>
      </c>
      <c r="IX12" s="209">
        <f>IFERROR(IT12*(IR12-IR18)^2,"")</f>
        <v>3.8208954457744571</v>
      </c>
      <c r="IY12" s="209">
        <f>IFERROR(IT12*(IN12-IN18)*(IR12-IR18),"")</f>
        <v>3.5083828140879301</v>
      </c>
      <c r="IZ12" s="209">
        <f t="shared" si="194"/>
        <v>2.973187172090142E-3</v>
      </c>
      <c r="JA12" s="227">
        <f t="shared" si="195"/>
        <v>-0.10484254661318104</v>
      </c>
      <c r="JB12" s="209">
        <f t="shared" si="196"/>
        <v>-5.4526939874616945E-2</v>
      </c>
      <c r="JD12" s="209"/>
      <c r="JE12" s="201">
        <f t="shared" si="197"/>
        <v>0.70243053644552533</v>
      </c>
      <c r="JF12" s="211">
        <f>IFERROR(IN21+IM21*JE12,"")</f>
        <v>0.6910792405401629</v>
      </c>
      <c r="JG12" s="202">
        <f t="shared" si="198"/>
        <v>0.75524212733065932</v>
      </c>
      <c r="JH12" s="202">
        <f t="shared" si="47"/>
        <v>0.3141974115063752</v>
      </c>
      <c r="JI12" s="202">
        <f t="shared" si="199"/>
        <v>0.67439505684327394</v>
      </c>
      <c r="JJ12" s="202">
        <f t="shared" si="200"/>
        <v>0.53405050358169892</v>
      </c>
      <c r="JK12" s="211">
        <f t="shared" si="201"/>
        <v>10.681010071633978</v>
      </c>
      <c r="JL12" s="211">
        <f t="shared" si="48"/>
        <v>7.5026676343979135</v>
      </c>
      <c r="JM12" s="211">
        <f t="shared" si="202"/>
        <v>7.2032203944031776</v>
      </c>
      <c r="JN12" s="209">
        <f t="shared" si="49"/>
        <v>3.2214307208536246</v>
      </c>
      <c r="JO12" s="209">
        <f>IFERROR(JK12*(JI12-JI18)^2,"")</f>
        <v>3.8208954457744513</v>
      </c>
      <c r="JP12" s="209">
        <f>IFERROR(JK12*(JE12-JE18)*(JI12-JI18),"")</f>
        <v>3.508382814087927</v>
      </c>
      <c r="JQ12" s="209">
        <f t="shared" si="203"/>
        <v>2.9731871720903962E-3</v>
      </c>
      <c r="JR12" s="227">
        <f t="shared" si="204"/>
        <v>-0.10484254661318637</v>
      </c>
      <c r="JS12" s="209">
        <f t="shared" si="205"/>
        <v>-5.4526939874619734E-2</v>
      </c>
      <c r="JU12" s="209"/>
      <c r="JV12" s="201">
        <f t="shared" si="206"/>
        <v>0.70243053644552533</v>
      </c>
      <c r="JW12" s="211">
        <f>IFERROR(JE21+JD21*JV12,"")</f>
        <v>0.69107924054016245</v>
      </c>
      <c r="JX12" s="202">
        <f t="shared" si="207"/>
        <v>0.7552421273306591</v>
      </c>
      <c r="JY12" s="202">
        <f t="shared" si="50"/>
        <v>0.31419741150637531</v>
      </c>
      <c r="JZ12" s="202">
        <f t="shared" si="208"/>
        <v>0.67439505684327439</v>
      </c>
      <c r="KA12" s="202">
        <f t="shared" si="209"/>
        <v>0.53405050358169903</v>
      </c>
      <c r="KB12" s="211">
        <f t="shared" si="210"/>
        <v>10.681010071633981</v>
      </c>
      <c r="KC12" s="211">
        <f t="shared" si="51"/>
        <v>7.5026676343979162</v>
      </c>
      <c r="KD12" s="211">
        <f t="shared" si="211"/>
        <v>7.2032203944031847</v>
      </c>
      <c r="KE12" s="209">
        <f t="shared" si="52"/>
        <v>3.2214307208536246</v>
      </c>
      <c r="KF12" s="209">
        <f>IFERROR(KB12*(JZ12-JZ18)^2,"")</f>
        <v>3.8208954457744544</v>
      </c>
      <c r="KG12" s="209">
        <f>IFERROR(KB12*(JV12-JV18)*(JZ12-JZ18),"")</f>
        <v>3.5083828140879283</v>
      </c>
      <c r="KH12" s="209">
        <f t="shared" si="212"/>
        <v>2.973187172090142E-3</v>
      </c>
      <c r="KI12" s="227">
        <f t="shared" si="213"/>
        <v>-0.10484254661318104</v>
      </c>
      <c r="KJ12" s="209">
        <f t="shared" si="214"/>
        <v>-5.4526939874616945E-2</v>
      </c>
      <c r="KL12" s="209"/>
      <c r="KM12" s="201">
        <f t="shared" si="215"/>
        <v>0.70243053644552533</v>
      </c>
      <c r="KN12" s="211">
        <f>IFERROR(JV21+JU21*KM12,"")</f>
        <v>0.69107924054016268</v>
      </c>
      <c r="KO12" s="202">
        <f t="shared" si="216"/>
        <v>0.75524212733065921</v>
      </c>
      <c r="KP12" s="202">
        <f t="shared" si="53"/>
        <v>0.31419741150637526</v>
      </c>
      <c r="KQ12" s="202">
        <f t="shared" si="217"/>
        <v>0.67439505684327417</v>
      </c>
      <c r="KR12" s="202">
        <f t="shared" si="218"/>
        <v>0.53405050358169903</v>
      </c>
      <c r="KS12" s="211">
        <f t="shared" si="219"/>
        <v>10.681010071633981</v>
      </c>
      <c r="KT12" s="211">
        <f t="shared" si="54"/>
        <v>7.5026676343979162</v>
      </c>
      <c r="KU12" s="211">
        <f t="shared" si="220"/>
        <v>7.203220394403183</v>
      </c>
      <c r="KV12" s="209">
        <f t="shared" si="55"/>
        <v>3.2214307208536259</v>
      </c>
      <c r="KW12" s="209">
        <f>IFERROR(KS12*(KQ12-KQ18)^2,"")</f>
        <v>3.8208954457744526</v>
      </c>
      <c r="KX12" s="209">
        <f>IFERROR(KS12*(KM12-KM18)*(KQ12-KQ18),"")</f>
        <v>3.5083828140879283</v>
      </c>
      <c r="KY12" s="209">
        <f t="shared" si="221"/>
        <v>2.9731871720902691E-3</v>
      </c>
      <c r="KZ12" s="227">
        <f t="shared" si="222"/>
        <v>-0.1048425466131846</v>
      </c>
      <c r="LA12" s="209">
        <f t="shared" si="223"/>
        <v>-5.4526939874618804E-2</v>
      </c>
      <c r="LC12" s="209"/>
      <c r="LD12" s="201">
        <f t="shared" si="224"/>
        <v>0.70243053644552533</v>
      </c>
      <c r="LE12" s="211">
        <f>IFERROR(KM21+KL21*LD12,"")</f>
        <v>0.69107924054016268</v>
      </c>
      <c r="LF12" s="202">
        <f t="shared" si="225"/>
        <v>0.75524212733065921</v>
      </c>
      <c r="LG12" s="202">
        <f t="shared" si="56"/>
        <v>0.31419741150637526</v>
      </c>
      <c r="LH12" s="202">
        <f t="shared" si="226"/>
        <v>0.67439505684327417</v>
      </c>
      <c r="LI12" s="202">
        <f t="shared" si="227"/>
        <v>0.53405050358169903</v>
      </c>
      <c r="LJ12" s="211">
        <f t="shared" si="228"/>
        <v>10.681010071633981</v>
      </c>
      <c r="LK12" s="211">
        <f t="shared" si="57"/>
        <v>7.5026676343979162</v>
      </c>
      <c r="LL12" s="211">
        <f t="shared" si="229"/>
        <v>7.203220394403183</v>
      </c>
      <c r="LM12" s="209">
        <f t="shared" si="58"/>
        <v>3.2214307208536259</v>
      </c>
      <c r="LN12" s="209">
        <f>IFERROR(LJ12*(LH12-LH18)^2,"")</f>
        <v>3.8208954457744526</v>
      </c>
      <c r="LO12" s="209">
        <f>IFERROR(LJ12*(LD12-LD18)*(LH12-LH18),"")</f>
        <v>3.5083828140879283</v>
      </c>
      <c r="LP12" s="209">
        <f t="shared" si="230"/>
        <v>2.9731871720902691E-3</v>
      </c>
      <c r="LQ12" s="227">
        <f t="shared" si="231"/>
        <v>-0.1048425466131846</v>
      </c>
      <c r="LR12" s="209">
        <f t="shared" si="232"/>
        <v>-5.4526939874618804E-2</v>
      </c>
      <c r="LT12" s="209"/>
      <c r="LU12" s="371">
        <f t="shared" si="233"/>
        <v>0.70243053644552533</v>
      </c>
      <c r="LV12" s="370">
        <f>IFERROR(LD21+LC21*LU12,"")</f>
        <v>0.69107924054016268</v>
      </c>
      <c r="LW12" s="373">
        <f t="shared" si="234"/>
        <v>0.75524212733065921</v>
      </c>
      <c r="LX12" s="202">
        <f t="shared" si="59"/>
        <v>0.31419741150637526</v>
      </c>
      <c r="LY12" s="202">
        <f t="shared" si="235"/>
        <v>0.67439505684327417</v>
      </c>
      <c r="LZ12" s="202">
        <f t="shared" si="236"/>
        <v>0.53405050358169903</v>
      </c>
      <c r="MA12" s="211">
        <f t="shared" si="237"/>
        <v>10.681010071633981</v>
      </c>
      <c r="MB12" s="211">
        <f t="shared" si="60"/>
        <v>7.5026676343979162</v>
      </c>
      <c r="MC12" s="211">
        <f t="shared" si="238"/>
        <v>7.203220394403183</v>
      </c>
      <c r="MD12" s="209">
        <f t="shared" si="61"/>
        <v>3.2214307208536259</v>
      </c>
      <c r="ME12" s="209">
        <f>IFERROR(MA12*(LY12-LY18)^2,"")</f>
        <v>3.8208954457744526</v>
      </c>
      <c r="MF12" s="209">
        <f>IFERROR(MA12*(LU12-LU18)*(LY12-LY18),"")</f>
        <v>3.5083828140879283</v>
      </c>
      <c r="MG12" s="209">
        <f t="shared" si="239"/>
        <v>2.9731871720902691E-3</v>
      </c>
      <c r="MH12" s="227">
        <f t="shared" si="240"/>
        <v>-0.1048425466131846</v>
      </c>
      <c r="MI12" s="372">
        <f t="shared" si="241"/>
        <v>-5.4526939874618804E-2</v>
      </c>
    </row>
    <row r="13" spans="1:347" ht="14" customHeight="1" outlineLevel="1">
      <c r="A13" s="12">
        <v>7</v>
      </c>
      <c r="B13" s="180">
        <v>9.99</v>
      </c>
      <c r="C13" s="50">
        <v>20</v>
      </c>
      <c r="D13" s="181">
        <v>16</v>
      </c>
      <c r="E13" s="15">
        <f t="shared" si="0"/>
        <v>0.8</v>
      </c>
      <c r="F13" s="32">
        <f>IFERROR((E13-E6)/(1-E6),"")</f>
        <v>0.8</v>
      </c>
      <c r="G13" s="15">
        <f t="shared" si="1"/>
        <v>0.84162123357291474</v>
      </c>
      <c r="H13" s="15"/>
      <c r="I13" s="32"/>
      <c r="J13" s="16">
        <f t="shared" si="62"/>
        <v>0.99956548822598235</v>
      </c>
      <c r="K13" s="15">
        <f>IFERROR(C21+B21*J13,"")</f>
        <v>0.85672915723640231</v>
      </c>
      <c r="L13" s="35">
        <f t="shared" si="63"/>
        <v>0.80420270728871102</v>
      </c>
      <c r="M13" s="35">
        <f t="shared" si="2"/>
        <v>0.27639315350600641</v>
      </c>
      <c r="N13" s="35">
        <f t="shared" si="64"/>
        <v>0.84152361673946796</v>
      </c>
      <c r="O13" s="35">
        <f t="shared" si="65"/>
        <v>0.48515705224882233</v>
      </c>
      <c r="P13" s="15">
        <f t="shared" si="66"/>
        <v>9.7031410449764461</v>
      </c>
      <c r="Q13" s="15">
        <f t="shared" si="3"/>
        <v>9.6989249159474493</v>
      </c>
      <c r="R13" s="15">
        <f t="shared" si="67"/>
        <v>8.1654223459017601</v>
      </c>
      <c r="S13" s="32">
        <f t="shared" si="4"/>
        <v>6.6957928582319255</v>
      </c>
      <c r="T13" s="32">
        <f>IFERROR(P13*(N13-N18)^2,"")</f>
        <v>5.5025581968250039</v>
      </c>
      <c r="U13" s="32">
        <f>IFERROR(P13*(J13-J18)*(N13-N18),"")</f>
        <v>6.0699250305342654</v>
      </c>
      <c r="V13" s="32">
        <f t="shared" si="68"/>
        <v>2.2434483156753924E-3</v>
      </c>
      <c r="W13" s="37">
        <f t="shared" si="69"/>
        <v>-8.4054145774221212E-2</v>
      </c>
      <c r="X13" s="32">
        <f t="shared" si="70"/>
        <v>-4.7365053738758572E-2</v>
      </c>
      <c r="Y13" s="42"/>
      <c r="Z13" s="209"/>
      <c r="AA13" s="201">
        <f t="shared" si="71"/>
        <v>0.99956548822598235</v>
      </c>
      <c r="AB13" s="211">
        <f>IFERROR(J21+I21*AA13,"")</f>
        <v>1.0086899995674081</v>
      </c>
      <c r="AC13" s="202">
        <f t="shared" si="72"/>
        <v>0.84343833533292389</v>
      </c>
      <c r="AD13" s="202">
        <f t="shared" si="5"/>
        <v>0.23986805184203008</v>
      </c>
      <c r="AE13" s="202">
        <f t="shared" si="73"/>
        <v>0.82759737385362175</v>
      </c>
      <c r="AF13" s="202">
        <f t="shared" si="74"/>
        <v>0.43571854935437898</v>
      </c>
      <c r="AG13" s="211">
        <f t="shared" si="75"/>
        <v>8.7143709870875803</v>
      </c>
      <c r="AH13" s="211">
        <f t="shared" si="6"/>
        <v>8.7105844902905325</v>
      </c>
      <c r="AI13" s="211">
        <f t="shared" si="76"/>
        <v>7.2119905436998746</v>
      </c>
      <c r="AJ13" s="209">
        <f t="shared" si="7"/>
        <v>6.2224353222781783</v>
      </c>
      <c r="AK13" s="209">
        <f>IFERROR(AG13*(AE13-AE18)^2,"")</f>
        <v>4.9024897037944006</v>
      </c>
      <c r="AL13" s="209">
        <f>IFERROR(AG13*(AA13-AA18)*(AE13-AE18),"")</f>
        <v>5.5231716522298457</v>
      </c>
      <c r="AM13" s="209">
        <f t="shared" si="77"/>
        <v>0.285783779962623</v>
      </c>
      <c r="AN13" s="227">
        <f t="shared" si="78"/>
        <v>-0.86876670665847655</v>
      </c>
      <c r="AO13" s="209">
        <f t="shared" si="79"/>
        <v>-0.53458748578939141</v>
      </c>
      <c r="AP13" s="42"/>
      <c r="AQ13" s="209"/>
      <c r="AR13" s="201">
        <f t="shared" si="80"/>
        <v>0.99956548822598235</v>
      </c>
      <c r="AS13" s="211">
        <f>IFERROR(AA21+Z21*AR13,"")</f>
        <v>1.0232328884271349</v>
      </c>
      <c r="AT13" s="202">
        <f t="shared" si="81"/>
        <v>0.8469011268424409</v>
      </c>
      <c r="AU13" s="202">
        <f t="shared" si="8"/>
        <v>0.23635005118366617</v>
      </c>
      <c r="AV13" s="202">
        <f t="shared" si="82"/>
        <v>0.82479363864675603</v>
      </c>
      <c r="AW13" s="202">
        <f t="shared" si="83"/>
        <v>0.43083075347812266</v>
      </c>
      <c r="AX13" s="211">
        <f t="shared" si="84"/>
        <v>8.616615069562453</v>
      </c>
      <c r="AY13" s="211">
        <f t="shared" si="9"/>
        <v>8.6128710488625497</v>
      </c>
      <c r="AZ13" s="211">
        <f t="shared" si="85"/>
        <v>7.1069292960428863</v>
      </c>
      <c r="BA13" s="209">
        <f t="shared" si="10"/>
        <v>6.1706880183824557</v>
      </c>
      <c r="BB13" s="209">
        <f>IFERROR(AX13*(AV13-AV18)^2,"")</f>
        <v>4.8265598347251579</v>
      </c>
      <c r="BC13" s="209">
        <f>IFERROR(AX13*(AR13-AR18)*(AV13-AV18),"")</f>
        <v>5.4573981843131563</v>
      </c>
      <c r="BD13" s="209">
        <f t="shared" si="86"/>
        <v>0.33930623880568034</v>
      </c>
      <c r="BE13" s="227">
        <f t="shared" si="87"/>
        <v>-0.93802253684881975</v>
      </c>
      <c r="BF13" s="209">
        <f t="shared" si="88"/>
        <v>-0.58249999039114342</v>
      </c>
      <c r="BH13" s="209"/>
      <c r="BI13" s="201">
        <f t="shared" si="89"/>
        <v>0.99956548822598235</v>
      </c>
      <c r="BJ13" s="211">
        <f>IFERROR(AR21+AQ21*BI13,"")</f>
        <v>1.0236969092748338</v>
      </c>
      <c r="BK13" s="202">
        <f t="shared" si="90"/>
        <v>0.84701077215767573</v>
      </c>
      <c r="BL13" s="202">
        <f t="shared" si="11"/>
        <v>0.23623783305421348</v>
      </c>
      <c r="BM13" s="202">
        <f t="shared" si="91"/>
        <v>0.82469926546014749</v>
      </c>
      <c r="BN13" s="202">
        <f t="shared" si="92"/>
        <v>0.43067445644815583</v>
      </c>
      <c r="BO13" s="211">
        <f t="shared" si="93"/>
        <v>8.613489128963117</v>
      </c>
      <c r="BP13" s="211">
        <f t="shared" si="12"/>
        <v>8.6097464665212087</v>
      </c>
      <c r="BQ13" s="211">
        <f t="shared" si="94"/>
        <v>7.1035381577048486</v>
      </c>
      <c r="BR13" s="209">
        <f t="shared" si="13"/>
        <v>6.169445618482551</v>
      </c>
      <c r="BS13" s="209">
        <f>IFERROR(BO13*(BM13-BM18)^2,"")</f>
        <v>4.8245175196462169</v>
      </c>
      <c r="BT13" s="209">
        <f>IFERROR(BO13*(BI13-BI18)*(BM13-BM18),"")</f>
        <v>5.4556941330021109</v>
      </c>
      <c r="BU13" s="209">
        <f t="shared" si="95"/>
        <v>0.34109470564320588</v>
      </c>
      <c r="BV13" s="227">
        <f t="shared" si="96"/>
        <v>-0.94021544315351591</v>
      </c>
      <c r="BW13" s="209">
        <f t="shared" si="97"/>
        <v>-0.58403313745301089</v>
      </c>
      <c r="BY13" s="209"/>
      <c r="BZ13" s="201">
        <f t="shared" si="98"/>
        <v>0.99956548822598235</v>
      </c>
      <c r="CA13" s="211">
        <f>IFERROR(BI21+BH21*BZ13,"")</f>
        <v>1.0237084255172939</v>
      </c>
      <c r="CB13" s="202">
        <f t="shared" si="99"/>
        <v>0.84701349271380277</v>
      </c>
      <c r="CC13" s="202">
        <f t="shared" si="14"/>
        <v>0.23623504801364939</v>
      </c>
      <c r="CD13" s="202">
        <f t="shared" si="100"/>
        <v>0.82469691935379519</v>
      </c>
      <c r="CE13" s="202">
        <f t="shared" si="101"/>
        <v>0.43067057714899737</v>
      </c>
      <c r="CF13" s="211">
        <f t="shared" si="102"/>
        <v>8.6134115429799465</v>
      </c>
      <c r="CG13" s="211">
        <f t="shared" si="15"/>
        <v>8.6096689142500615</v>
      </c>
      <c r="CH13" s="211">
        <f t="shared" si="103"/>
        <v>7.1034539646219814</v>
      </c>
      <c r="CI13" s="209">
        <f t="shared" si="16"/>
        <v>6.1694117248613756</v>
      </c>
      <c r="CJ13" s="209">
        <f>IFERROR(CF13*(CD13-CD18)^2,"")</f>
        <v>4.8244636858919732</v>
      </c>
      <c r="CK13" s="209">
        <f>IFERROR(CF13*(BZ13-BZ18)*(CD13-CD18),"")</f>
        <v>5.4556487084406253</v>
      </c>
      <c r="CL13" s="209">
        <f t="shared" si="104"/>
        <v>0.34113915636784803</v>
      </c>
      <c r="CM13" s="227">
        <f t="shared" si="105"/>
        <v>-0.9402698542760568</v>
      </c>
      <c r="CN13" s="209">
        <f t="shared" si="106"/>
        <v>-0.58407119118122031</v>
      </c>
      <c r="CP13" s="209"/>
      <c r="CQ13" s="201">
        <f t="shared" si="107"/>
        <v>0.99956548822598235</v>
      </c>
      <c r="CR13" s="211">
        <f>IFERROR(BZ21+BY21*CQ13,"")</f>
        <v>1.0237087098511297</v>
      </c>
      <c r="CS13" s="202">
        <f t="shared" si="108"/>
        <v>0.84701355988341032</v>
      </c>
      <c r="CT13" s="202">
        <f t="shared" si="17"/>
        <v>0.23623497925154663</v>
      </c>
      <c r="CU13" s="202">
        <f t="shared" si="109"/>
        <v>0.82469686142647536</v>
      </c>
      <c r="CV13" s="202">
        <f t="shared" si="110"/>
        <v>0.43067048136967917</v>
      </c>
      <c r="CW13" s="211">
        <f t="shared" si="111"/>
        <v>8.6134096273935832</v>
      </c>
      <c r="CX13" s="211">
        <f t="shared" si="18"/>
        <v>8.609666999496044</v>
      </c>
      <c r="CY13" s="211">
        <f t="shared" si="112"/>
        <v>7.103451885892075</v>
      </c>
      <c r="CZ13" s="209">
        <f t="shared" si="19"/>
        <v>6.1694109473678349</v>
      </c>
      <c r="DA13" s="209">
        <f>IFERROR(CW13*(CU13-CU18)^2,"")</f>
        <v>4.8244624172262602</v>
      </c>
      <c r="DB13" s="209">
        <f>IFERROR(CW13*(CQ13-CQ18)*(CU13-CU18),"")</f>
        <v>5.4556476473467734</v>
      </c>
      <c r="DC13" s="209">
        <f t="shared" si="113"/>
        <v>0.3411402538869347</v>
      </c>
      <c r="DD13" s="227">
        <f t="shared" si="114"/>
        <v>-0.94027119766820633</v>
      </c>
      <c r="DE13" s="209">
        <f t="shared" si="115"/>
        <v>-0.58407213072268349</v>
      </c>
      <c r="DG13" s="209"/>
      <c r="DH13" s="201">
        <f t="shared" si="116"/>
        <v>0.99956548822598235</v>
      </c>
      <c r="DI13" s="211">
        <f>IFERROR(CQ21+CP21*DH13,"")</f>
        <v>1.0237087168532428</v>
      </c>
      <c r="DJ13" s="202">
        <f t="shared" si="117"/>
        <v>0.84701356153755436</v>
      </c>
      <c r="DK13" s="202">
        <f t="shared" si="20"/>
        <v>0.23623497755818498</v>
      </c>
      <c r="DL13" s="202">
        <f t="shared" si="118"/>
        <v>0.82469685999993336</v>
      </c>
      <c r="DM13" s="202">
        <f t="shared" si="119"/>
        <v>0.43067047901098121</v>
      </c>
      <c r="DN13" s="211">
        <f t="shared" si="120"/>
        <v>8.6134095802196242</v>
      </c>
      <c r="DO13" s="211">
        <f t="shared" si="21"/>
        <v>8.6096669523425824</v>
      </c>
      <c r="DP13" s="211">
        <f t="shared" si="121"/>
        <v>7.1034518347004685</v>
      </c>
      <c r="DQ13" s="209">
        <f t="shared" si="22"/>
        <v>6.1694109270912767</v>
      </c>
      <c r="DR13" s="209">
        <f>IFERROR(DN13*(DL13-DL18)^2,"")</f>
        <v>4.8244623848317518</v>
      </c>
      <c r="DS13" s="209">
        <f>IFERROR(DN13*(DH13-DH18)*(DL13-DL18),"")</f>
        <v>5.4556476200650872</v>
      </c>
      <c r="DT13" s="209">
        <f t="shared" si="122"/>
        <v>0.3411402809148808</v>
      </c>
      <c r="DU13" s="227">
        <f t="shared" si="123"/>
        <v>-0.94027123075108676</v>
      </c>
      <c r="DV13" s="209">
        <f t="shared" si="124"/>
        <v>-0.58407215386018974</v>
      </c>
      <c r="DX13" s="209"/>
      <c r="DY13" s="201">
        <f t="shared" si="125"/>
        <v>0.99956548822598235</v>
      </c>
      <c r="DZ13" s="211">
        <f>IFERROR(DH21+DG21*DY13,"")</f>
        <v>1.023708717025994</v>
      </c>
      <c r="EA13" s="202">
        <f t="shared" si="126"/>
        <v>0.84701356157836427</v>
      </c>
      <c r="EB13" s="202">
        <f t="shared" si="23"/>
        <v>0.23623497751640757</v>
      </c>
      <c r="EC13" s="202">
        <f t="shared" si="127"/>
        <v>0.82469685996473885</v>
      </c>
      <c r="ED13" s="202">
        <f t="shared" si="128"/>
        <v>0.4306704789527892</v>
      </c>
      <c r="EE13" s="211">
        <f t="shared" si="129"/>
        <v>8.6134095790557836</v>
      </c>
      <c r="EF13" s="211">
        <f t="shared" si="24"/>
        <v>8.6096669511792481</v>
      </c>
      <c r="EG13" s="211">
        <f t="shared" si="130"/>
        <v>7.1034518334375081</v>
      </c>
      <c r="EH13" s="209">
        <f t="shared" si="25"/>
        <v>6.1694109266126098</v>
      </c>
      <c r="EI13" s="209">
        <f>IFERROR(EE13*(EC13-EC18)^2,"")</f>
        <v>4.824462384054546</v>
      </c>
      <c r="EJ13" s="209">
        <f>IFERROR(EE13*(DY13-DY18)*(EC13-EC18),"")</f>
        <v>5.4556476194139991</v>
      </c>
      <c r="EK13" s="209">
        <f t="shared" si="131"/>
        <v>0.34114028158169579</v>
      </c>
      <c r="EL13" s="227">
        <f t="shared" si="132"/>
        <v>-0.9402712315672872</v>
      </c>
      <c r="EM13" s="209">
        <f t="shared" si="133"/>
        <v>-0.58407215443102378</v>
      </c>
      <c r="EO13" s="209"/>
      <c r="EP13" s="201">
        <f t="shared" si="134"/>
        <v>0.99956548822598235</v>
      </c>
      <c r="EQ13" s="211">
        <f>IFERROR(DY21+DX21*EP13,"")</f>
        <v>1.0237087170302499</v>
      </c>
      <c r="ER13" s="202">
        <f t="shared" si="135"/>
        <v>0.84701356157936969</v>
      </c>
      <c r="ES13" s="202">
        <f t="shared" si="26"/>
        <v>0.23623497751537831</v>
      </c>
      <c r="ET13" s="202">
        <f t="shared" si="136"/>
        <v>0.8246968599638711</v>
      </c>
      <c r="EU13" s="202">
        <f t="shared" si="137"/>
        <v>0.43067047895135552</v>
      </c>
      <c r="EV13" s="211">
        <f t="shared" si="138"/>
        <v>8.6134095790271097</v>
      </c>
      <c r="EW13" s="211">
        <f t="shared" si="27"/>
        <v>8.6096669511505866</v>
      </c>
      <c r="EX13" s="211">
        <f t="shared" si="139"/>
        <v>7.1034518334063863</v>
      </c>
      <c r="EY13" s="209">
        <f t="shared" si="28"/>
        <v>6.1694109266004054</v>
      </c>
      <c r="EZ13" s="209">
        <f>IFERROR(EV13*(ET13-ET18)^2,"")</f>
        <v>4.8244623840349705</v>
      </c>
      <c r="FA13" s="209">
        <f>IFERROR(EV13*(EP13-EP18)*(ET13-ET18),"")</f>
        <v>5.4556476193975341</v>
      </c>
      <c r="FB13" s="209">
        <f t="shared" si="140"/>
        <v>0.34114028159812387</v>
      </c>
      <c r="FC13" s="227">
        <f t="shared" si="141"/>
        <v>-0.94027123158739556</v>
      </c>
      <c r="FD13" s="209">
        <f t="shared" si="142"/>
        <v>-0.5840721544450872</v>
      </c>
      <c r="FF13" s="209"/>
      <c r="FG13" s="201">
        <f t="shared" si="143"/>
        <v>0.99956548822598235</v>
      </c>
      <c r="FH13" s="211">
        <f>IFERROR(EP21+EO21*FG13,"")</f>
        <v>1.0237087170303543</v>
      </c>
      <c r="FI13" s="202">
        <f t="shared" si="144"/>
        <v>0.84701356157939434</v>
      </c>
      <c r="FJ13" s="202">
        <f t="shared" si="29"/>
        <v>0.23623497751535308</v>
      </c>
      <c r="FK13" s="202">
        <f t="shared" si="145"/>
        <v>0.82469685996384978</v>
      </c>
      <c r="FL13" s="202">
        <f t="shared" si="146"/>
        <v>0.43067047895132038</v>
      </c>
      <c r="FM13" s="211">
        <f t="shared" si="147"/>
        <v>8.613409579026408</v>
      </c>
      <c r="FN13" s="211">
        <f t="shared" si="30"/>
        <v>8.6096669511498849</v>
      </c>
      <c r="FO13" s="211">
        <f t="shared" si="148"/>
        <v>7.1034518334056242</v>
      </c>
      <c r="FP13" s="209">
        <f t="shared" si="31"/>
        <v>6.1694109266001176</v>
      </c>
      <c r="FQ13" s="209">
        <f>IFERROR(FM13*(FK13-FK18)^2,"")</f>
        <v>4.8244623840344998</v>
      </c>
      <c r="FR13" s="209">
        <f>IFERROR(FM13*(FG13-FG18)*(FK13-FK18),"")</f>
        <v>5.4556476193971415</v>
      </c>
      <c r="FS13" s="209">
        <f t="shared" si="149"/>
        <v>0.3411402815985265</v>
      </c>
      <c r="FT13" s="227">
        <f t="shared" si="150"/>
        <v>-0.94027123158788584</v>
      </c>
      <c r="FU13" s="209">
        <f t="shared" si="151"/>
        <v>-0.58407215444543037</v>
      </c>
      <c r="FW13" s="209"/>
      <c r="FX13" s="201">
        <f t="shared" si="152"/>
        <v>0.99956548822598235</v>
      </c>
      <c r="FY13" s="211">
        <f>IFERROR(FG21+FF21*FX13,"")</f>
        <v>1.0237087170303572</v>
      </c>
      <c r="FZ13" s="202">
        <f t="shared" si="153"/>
        <v>0.847013561579395</v>
      </c>
      <c r="GA13" s="202">
        <f t="shared" si="32"/>
        <v>0.23623497751535241</v>
      </c>
      <c r="GB13" s="202">
        <f t="shared" si="154"/>
        <v>0.82469685996384978</v>
      </c>
      <c r="GC13" s="202">
        <f t="shared" si="155"/>
        <v>0.43067047895131949</v>
      </c>
      <c r="GD13" s="211">
        <f t="shared" si="156"/>
        <v>8.6134095790263903</v>
      </c>
      <c r="GE13" s="211">
        <f t="shared" si="33"/>
        <v>8.6096669511498671</v>
      </c>
      <c r="GF13" s="211">
        <f t="shared" si="157"/>
        <v>7.1034518334056092</v>
      </c>
      <c r="GG13" s="209">
        <f t="shared" si="34"/>
        <v>6.1694109266001078</v>
      </c>
      <c r="GH13" s="209">
        <f>IFERROR(GD13*(GB13-GB18)^2,"")</f>
        <v>4.8244623840344927</v>
      </c>
      <c r="GI13" s="209">
        <f>IFERROR(GD13*(FX13-FX18)*(GB13-GB18),"")</f>
        <v>5.4556476193971335</v>
      </c>
      <c r="GJ13" s="209">
        <f t="shared" si="158"/>
        <v>0.34114028159853749</v>
      </c>
      <c r="GK13" s="227">
        <f t="shared" si="159"/>
        <v>-0.94027123158790005</v>
      </c>
      <c r="GL13" s="209">
        <f t="shared" si="160"/>
        <v>-0.58407215444544014</v>
      </c>
      <c r="GN13" s="209"/>
      <c r="GO13" s="201">
        <f t="shared" si="161"/>
        <v>0.99956548822598235</v>
      </c>
      <c r="GP13" s="211">
        <f>IFERROR(FX21+FW21*GO13,"")</f>
        <v>1.0237087170303576</v>
      </c>
      <c r="GQ13" s="202">
        <f t="shared" si="162"/>
        <v>0.84701356157939511</v>
      </c>
      <c r="GR13" s="202">
        <f t="shared" si="35"/>
        <v>0.23623497751535227</v>
      </c>
      <c r="GS13" s="202">
        <f t="shared" si="163"/>
        <v>0.82469685996384889</v>
      </c>
      <c r="GT13" s="202">
        <f t="shared" si="164"/>
        <v>0.43067047895131927</v>
      </c>
      <c r="GU13" s="211">
        <f t="shared" si="165"/>
        <v>8.6134095790263849</v>
      </c>
      <c r="GV13" s="211">
        <f t="shared" si="36"/>
        <v>8.6096669511498618</v>
      </c>
      <c r="GW13" s="211">
        <f t="shared" si="166"/>
        <v>7.1034518334055976</v>
      </c>
      <c r="GX13" s="209">
        <f t="shared" si="37"/>
        <v>6.1694109266001043</v>
      </c>
      <c r="GY13" s="209">
        <f>IFERROR(GU13*(GS13-GS18)^2,"")</f>
        <v>4.8244623840344811</v>
      </c>
      <c r="GZ13" s="209">
        <f>IFERROR(GU13*(GO13-GO18)*(GS13-GS18),"")</f>
        <v>5.4556476193971246</v>
      </c>
      <c r="HA13" s="209">
        <f t="shared" si="167"/>
        <v>0.34114028159853932</v>
      </c>
      <c r="HB13" s="227">
        <f t="shared" si="168"/>
        <v>-0.9402712315879036</v>
      </c>
      <c r="HC13" s="209">
        <f t="shared" si="169"/>
        <v>-0.58407215444544247</v>
      </c>
      <c r="HE13" s="209"/>
      <c r="HF13" s="201">
        <f t="shared" si="170"/>
        <v>0.99956548822598235</v>
      </c>
      <c r="HG13" s="211">
        <f>IFERROR(GO21+GN21*HF13,"")</f>
        <v>1.0237087170303569</v>
      </c>
      <c r="HH13" s="202">
        <f t="shared" si="171"/>
        <v>0.847013561579395</v>
      </c>
      <c r="HI13" s="202">
        <f t="shared" si="38"/>
        <v>0.23623497751535244</v>
      </c>
      <c r="HJ13" s="202">
        <f t="shared" si="172"/>
        <v>0.82469685996384934</v>
      </c>
      <c r="HK13" s="202">
        <f t="shared" si="173"/>
        <v>0.4306704789513196</v>
      </c>
      <c r="HL13" s="211">
        <f t="shared" si="174"/>
        <v>8.613409579026392</v>
      </c>
      <c r="HM13" s="211">
        <f t="shared" si="39"/>
        <v>8.6096669511498689</v>
      </c>
      <c r="HN13" s="211">
        <f t="shared" si="175"/>
        <v>7.1034518334056065</v>
      </c>
      <c r="HO13" s="209">
        <f t="shared" si="40"/>
        <v>6.1694109266001096</v>
      </c>
      <c r="HP13" s="209">
        <f>IFERROR(HL13*(HJ13-HJ18)^2,"")</f>
        <v>4.8244623840344882</v>
      </c>
      <c r="HQ13" s="209">
        <f>IFERROR(HL13*(HF13-HF18)*(HJ13-HJ18),"")</f>
        <v>5.4556476193971308</v>
      </c>
      <c r="HR13" s="209">
        <f t="shared" si="176"/>
        <v>0.34114028159853749</v>
      </c>
      <c r="HS13" s="227">
        <f t="shared" si="177"/>
        <v>-0.94027123158790005</v>
      </c>
      <c r="HT13" s="209">
        <f t="shared" si="178"/>
        <v>-0.58407215444544014</v>
      </c>
      <c r="HV13" s="209"/>
      <c r="HW13" s="201">
        <f t="shared" si="179"/>
        <v>0.99956548822598235</v>
      </c>
      <c r="HX13" s="211">
        <f>IFERROR(HF21+HE21*HW13,"")</f>
        <v>1.0237087170303576</v>
      </c>
      <c r="HY13" s="202">
        <f t="shared" si="180"/>
        <v>0.84701356157939511</v>
      </c>
      <c r="HZ13" s="202">
        <f t="shared" si="41"/>
        <v>0.23623497751535227</v>
      </c>
      <c r="IA13" s="202">
        <f t="shared" si="181"/>
        <v>0.82469685996384889</v>
      </c>
      <c r="IB13" s="202">
        <f t="shared" si="182"/>
        <v>0.43067047895131927</v>
      </c>
      <c r="IC13" s="211">
        <f t="shared" si="183"/>
        <v>8.6134095790263849</v>
      </c>
      <c r="ID13" s="211">
        <f t="shared" si="42"/>
        <v>8.6096669511498618</v>
      </c>
      <c r="IE13" s="211">
        <f t="shared" si="184"/>
        <v>7.1034518334055976</v>
      </c>
      <c r="IF13" s="209">
        <f t="shared" si="43"/>
        <v>6.169410926600106</v>
      </c>
      <c r="IG13" s="209">
        <f>IFERROR(IC13*(IA13-IA18)^2,"")</f>
        <v>4.8244623840344811</v>
      </c>
      <c r="IH13" s="209">
        <f>IFERROR(IC13*(HW13-HW18)*(IA13-IA18),"")</f>
        <v>5.4556476193971255</v>
      </c>
      <c r="II13" s="209">
        <f t="shared" si="185"/>
        <v>0.34114028159853932</v>
      </c>
      <c r="IJ13" s="227">
        <f t="shared" si="186"/>
        <v>-0.9402712315879036</v>
      </c>
      <c r="IK13" s="209">
        <f t="shared" si="187"/>
        <v>-0.58407215444544247</v>
      </c>
      <c r="IM13" s="209"/>
      <c r="IN13" s="201">
        <f t="shared" si="188"/>
        <v>0.99956548822598235</v>
      </c>
      <c r="IO13" s="211">
        <f>IFERROR(HW21+HV21*IN13,"")</f>
        <v>1.0237087170303569</v>
      </c>
      <c r="IP13" s="202">
        <f t="shared" si="189"/>
        <v>0.847013561579395</v>
      </c>
      <c r="IQ13" s="202">
        <f t="shared" si="44"/>
        <v>0.23623497751535244</v>
      </c>
      <c r="IR13" s="202">
        <f t="shared" si="190"/>
        <v>0.82469685996384934</v>
      </c>
      <c r="IS13" s="202">
        <f t="shared" si="191"/>
        <v>0.4306704789513196</v>
      </c>
      <c r="IT13" s="211">
        <f t="shared" si="192"/>
        <v>8.613409579026392</v>
      </c>
      <c r="IU13" s="211">
        <f t="shared" si="45"/>
        <v>8.6096669511498689</v>
      </c>
      <c r="IV13" s="211">
        <f t="shared" si="193"/>
        <v>7.1034518334056065</v>
      </c>
      <c r="IW13" s="209">
        <f t="shared" si="46"/>
        <v>6.1694109266001096</v>
      </c>
      <c r="IX13" s="209">
        <f>IFERROR(IT13*(IR13-IR18)^2,"")</f>
        <v>4.8244623840344891</v>
      </c>
      <c r="IY13" s="209">
        <f>IFERROR(IT13*(IN13-IN18)*(IR13-IR18),"")</f>
        <v>5.4556476193971317</v>
      </c>
      <c r="IZ13" s="209">
        <f t="shared" si="194"/>
        <v>0.34114028159853749</v>
      </c>
      <c r="JA13" s="227">
        <f t="shared" si="195"/>
        <v>-0.94027123158790005</v>
      </c>
      <c r="JB13" s="209">
        <f t="shared" si="196"/>
        <v>-0.58407215444544014</v>
      </c>
      <c r="JD13" s="209"/>
      <c r="JE13" s="201">
        <f t="shared" si="197"/>
        <v>0.99956548822598235</v>
      </c>
      <c r="JF13" s="211">
        <f>IFERROR(IN21+IM21*JE13,"")</f>
        <v>1.0237087170303576</v>
      </c>
      <c r="JG13" s="202">
        <f t="shared" si="198"/>
        <v>0.84701356157939511</v>
      </c>
      <c r="JH13" s="202">
        <f t="shared" si="47"/>
        <v>0.23623497751535227</v>
      </c>
      <c r="JI13" s="202">
        <f t="shared" si="199"/>
        <v>0.82469685996384889</v>
      </c>
      <c r="JJ13" s="202">
        <f t="shared" si="200"/>
        <v>0.43067047895131927</v>
      </c>
      <c r="JK13" s="211">
        <f t="shared" si="201"/>
        <v>8.6134095790263849</v>
      </c>
      <c r="JL13" s="211">
        <f t="shared" si="48"/>
        <v>8.6096669511498618</v>
      </c>
      <c r="JM13" s="211">
        <f t="shared" si="202"/>
        <v>7.1034518334055976</v>
      </c>
      <c r="JN13" s="209">
        <f t="shared" si="49"/>
        <v>6.1694109266001034</v>
      </c>
      <c r="JO13" s="209">
        <f>IFERROR(JK13*(JI13-JI18)^2,"")</f>
        <v>4.8244623840344811</v>
      </c>
      <c r="JP13" s="209">
        <f>IFERROR(JK13*(JE13-JE18)*(JI13-JI18),"")</f>
        <v>5.4556476193971246</v>
      </c>
      <c r="JQ13" s="209">
        <f t="shared" si="203"/>
        <v>0.34114028159853932</v>
      </c>
      <c r="JR13" s="227">
        <f t="shared" si="204"/>
        <v>-0.9402712315879036</v>
      </c>
      <c r="JS13" s="209">
        <f t="shared" si="205"/>
        <v>-0.58407215444544247</v>
      </c>
      <c r="JU13" s="209"/>
      <c r="JV13" s="201">
        <f t="shared" si="206"/>
        <v>0.99956548822598235</v>
      </c>
      <c r="JW13" s="211">
        <f>IFERROR(JE21+JD21*JV13,"")</f>
        <v>1.0237087170303569</v>
      </c>
      <c r="JX13" s="202">
        <f t="shared" si="207"/>
        <v>0.847013561579395</v>
      </c>
      <c r="JY13" s="202">
        <f t="shared" si="50"/>
        <v>0.23623497751535244</v>
      </c>
      <c r="JZ13" s="202">
        <f t="shared" si="208"/>
        <v>0.82469685996384934</v>
      </c>
      <c r="KA13" s="202">
        <f t="shared" si="209"/>
        <v>0.4306704789513196</v>
      </c>
      <c r="KB13" s="211">
        <f t="shared" si="210"/>
        <v>8.613409579026392</v>
      </c>
      <c r="KC13" s="211">
        <f t="shared" si="51"/>
        <v>8.6096669511498689</v>
      </c>
      <c r="KD13" s="211">
        <f t="shared" si="211"/>
        <v>7.1034518334056065</v>
      </c>
      <c r="KE13" s="209">
        <f t="shared" si="52"/>
        <v>6.1694109266001087</v>
      </c>
      <c r="KF13" s="209">
        <f>IFERROR(KB13*(JZ13-JZ18)^2,"")</f>
        <v>4.8244623840344865</v>
      </c>
      <c r="KG13" s="209">
        <f>IFERROR(KB13*(JV13-JV18)*(JZ13-JZ18),"")</f>
        <v>5.4556476193971299</v>
      </c>
      <c r="KH13" s="209">
        <f t="shared" si="212"/>
        <v>0.34114028159853749</v>
      </c>
      <c r="KI13" s="227">
        <f t="shared" si="213"/>
        <v>-0.94027123158790005</v>
      </c>
      <c r="KJ13" s="209">
        <f t="shared" si="214"/>
        <v>-0.58407215444544014</v>
      </c>
      <c r="KL13" s="209"/>
      <c r="KM13" s="201">
        <f t="shared" si="215"/>
        <v>0.99956548822598235</v>
      </c>
      <c r="KN13" s="211">
        <f>IFERROR(JV21+JU21*KM13,"")</f>
        <v>1.0237087170303574</v>
      </c>
      <c r="KO13" s="202">
        <f t="shared" si="216"/>
        <v>0.847013561579395</v>
      </c>
      <c r="KP13" s="202">
        <f t="shared" si="53"/>
        <v>0.23623497751535236</v>
      </c>
      <c r="KQ13" s="202">
        <f t="shared" si="217"/>
        <v>0.82469685996384978</v>
      </c>
      <c r="KR13" s="202">
        <f t="shared" si="218"/>
        <v>0.43067047895131932</v>
      </c>
      <c r="KS13" s="211">
        <f t="shared" si="219"/>
        <v>8.6134095790263867</v>
      </c>
      <c r="KT13" s="211">
        <f t="shared" si="54"/>
        <v>8.6096669511498636</v>
      </c>
      <c r="KU13" s="211">
        <f t="shared" si="220"/>
        <v>7.1034518334056065</v>
      </c>
      <c r="KV13" s="209">
        <f t="shared" si="55"/>
        <v>6.1694109266001051</v>
      </c>
      <c r="KW13" s="209">
        <f>IFERROR(KS13*(KQ13-KQ18)^2,"")</f>
        <v>4.8244623840344909</v>
      </c>
      <c r="KX13" s="209">
        <f>IFERROR(KS13*(KM13-KM18)*(KQ13-KQ18),"")</f>
        <v>5.4556476193971308</v>
      </c>
      <c r="KY13" s="209">
        <f t="shared" si="221"/>
        <v>0.34114028159853749</v>
      </c>
      <c r="KZ13" s="227">
        <f t="shared" si="222"/>
        <v>-0.94027123158790005</v>
      </c>
      <c r="LA13" s="209">
        <f t="shared" si="223"/>
        <v>-0.58407215444544014</v>
      </c>
      <c r="LC13" s="209"/>
      <c r="LD13" s="201">
        <f t="shared" si="224"/>
        <v>0.99956548822598235</v>
      </c>
      <c r="LE13" s="211">
        <f>IFERROR(KM21+KL21*LD13,"")</f>
        <v>1.0237087170303572</v>
      </c>
      <c r="LF13" s="202">
        <f t="shared" si="225"/>
        <v>0.847013561579395</v>
      </c>
      <c r="LG13" s="202">
        <f t="shared" si="56"/>
        <v>0.23623497751535241</v>
      </c>
      <c r="LH13" s="202">
        <f t="shared" si="226"/>
        <v>0.82469685996384978</v>
      </c>
      <c r="LI13" s="202">
        <f t="shared" si="227"/>
        <v>0.43067047895131949</v>
      </c>
      <c r="LJ13" s="211">
        <f t="shared" si="228"/>
        <v>8.6134095790263903</v>
      </c>
      <c r="LK13" s="211">
        <f t="shared" si="57"/>
        <v>8.6096669511498671</v>
      </c>
      <c r="LL13" s="211">
        <f t="shared" si="229"/>
        <v>7.1034518334056092</v>
      </c>
      <c r="LM13" s="209">
        <f t="shared" si="58"/>
        <v>6.1694109266001078</v>
      </c>
      <c r="LN13" s="209">
        <f>IFERROR(LJ13*(LH13-LH18)^2,"")</f>
        <v>4.8244623840344927</v>
      </c>
      <c r="LO13" s="209">
        <f>IFERROR(LJ13*(LD13-LD18)*(LH13-LH18),"")</f>
        <v>5.4556476193971335</v>
      </c>
      <c r="LP13" s="209">
        <f t="shared" si="230"/>
        <v>0.34114028159853749</v>
      </c>
      <c r="LQ13" s="227">
        <f t="shared" si="231"/>
        <v>-0.94027123158790005</v>
      </c>
      <c r="LR13" s="209">
        <f t="shared" si="232"/>
        <v>-0.58407215444544014</v>
      </c>
      <c r="LT13" s="209"/>
      <c r="LU13" s="371">
        <f t="shared" si="233"/>
        <v>0.99956548822598235</v>
      </c>
      <c r="LV13" s="370">
        <f>IFERROR(LD21+LC21*LU13,"")</f>
        <v>1.0237087170303574</v>
      </c>
      <c r="LW13" s="373">
        <f t="shared" si="234"/>
        <v>0.847013561579395</v>
      </c>
      <c r="LX13" s="202">
        <f t="shared" si="59"/>
        <v>0.23623497751535236</v>
      </c>
      <c r="LY13" s="202">
        <f t="shared" si="235"/>
        <v>0.82469685996384978</v>
      </c>
      <c r="LZ13" s="202">
        <f t="shared" si="236"/>
        <v>0.43067047895131932</v>
      </c>
      <c r="MA13" s="211">
        <f t="shared" si="237"/>
        <v>8.6134095790263867</v>
      </c>
      <c r="MB13" s="211">
        <f t="shared" si="60"/>
        <v>8.6096669511498636</v>
      </c>
      <c r="MC13" s="211">
        <f t="shared" si="238"/>
        <v>7.1034518334056065</v>
      </c>
      <c r="MD13" s="209">
        <f t="shared" si="61"/>
        <v>6.1694109266001051</v>
      </c>
      <c r="ME13" s="209">
        <f>IFERROR(MA13*(LY13-LY18)^2,"")</f>
        <v>4.8244623840344909</v>
      </c>
      <c r="MF13" s="209">
        <f>IFERROR(MA13*(LU13-LU18)*(LY13-LY18),"")</f>
        <v>5.4556476193971308</v>
      </c>
      <c r="MG13" s="209">
        <f t="shared" si="239"/>
        <v>0.34114028159853749</v>
      </c>
      <c r="MH13" s="227">
        <f t="shared" si="240"/>
        <v>-0.94027123158790005</v>
      </c>
      <c r="MI13" s="372">
        <f t="shared" si="241"/>
        <v>-0.58407215444544014</v>
      </c>
    </row>
    <row r="14" spans="1:347" ht="14" customHeight="1" outlineLevel="1">
      <c r="A14" s="12">
        <v>8</v>
      </c>
      <c r="B14" s="180">
        <v>19.8</v>
      </c>
      <c r="C14" s="50">
        <v>20</v>
      </c>
      <c r="D14" s="181">
        <v>20</v>
      </c>
      <c r="E14" s="15">
        <f t="shared" si="0"/>
        <v>1</v>
      </c>
      <c r="F14" s="32">
        <f>IFERROR((E14-E6)/(1-E6),"")</f>
        <v>1</v>
      </c>
      <c r="G14" s="15" t="str">
        <f t="shared" si="1"/>
        <v/>
      </c>
      <c r="H14" s="15"/>
      <c r="I14" s="32"/>
      <c r="J14" s="16">
        <f t="shared" si="62"/>
        <v>1.2966651902615312</v>
      </c>
      <c r="K14" s="15">
        <f>IFERROR(C21+B21*J14,"")</f>
        <v>1.1523206727396047</v>
      </c>
      <c r="L14" s="35">
        <f t="shared" si="63"/>
        <v>0.87540533746886395</v>
      </c>
      <c r="M14" s="35">
        <f t="shared" si="2"/>
        <v>0.20538685109729035</v>
      </c>
      <c r="N14" s="35">
        <f t="shared" si="64"/>
        <v>1.758954748219522</v>
      </c>
      <c r="O14" s="35">
        <f t="shared" si="65"/>
        <v>0.38675563024631843</v>
      </c>
      <c r="P14" s="15">
        <f t="shared" si="66"/>
        <v>7.7351126049263685</v>
      </c>
      <c r="Q14" s="15">
        <f t="shared" si="3"/>
        <v>10.029851257561218</v>
      </c>
      <c r="R14" s="15">
        <f t="shared" si="67"/>
        <v>13.605713044447912</v>
      </c>
      <c r="S14" s="32">
        <f t="shared" si="4"/>
        <v>9.8385593114314052</v>
      </c>
      <c r="T14" s="32">
        <f>IFERROR(P14*(N14-N18)^2,"")</f>
        <v>21.584992230873713</v>
      </c>
      <c r="U14" s="32">
        <f>IFERROR(P14*(J14-J18)*(N14-N18),"")</f>
        <v>14.572756304153209</v>
      </c>
      <c r="V14" s="32">
        <f t="shared" si="68"/>
        <v>2.8465593525254826</v>
      </c>
      <c r="W14" s="37">
        <f t="shared" si="69"/>
        <v>2.49189325062272</v>
      </c>
      <c r="X14" s="32">
        <f t="shared" si="70"/>
        <v>1.6871749620372751</v>
      </c>
      <c r="Y14" s="32"/>
      <c r="Z14" s="209"/>
      <c r="AA14" s="201">
        <f t="shared" si="71"/>
        <v>1.2966651902615312</v>
      </c>
      <c r="AB14" s="211">
        <f>IFERROR(J21+I21*AA14,"")</f>
        <v>1.3378061972998851</v>
      </c>
      <c r="AC14" s="202">
        <f t="shared" si="72"/>
        <v>0.9095201894212549</v>
      </c>
      <c r="AD14" s="202">
        <f t="shared" si="5"/>
        <v>0.1630332283616284</v>
      </c>
      <c r="AE14" s="202">
        <f t="shared" si="73"/>
        <v>1.8927839247730196</v>
      </c>
      <c r="AF14" s="202">
        <f t="shared" si="74"/>
        <v>0.32298937069840467</v>
      </c>
      <c r="AG14" s="211">
        <f t="shared" si="75"/>
        <v>6.4597874139680931</v>
      </c>
      <c r="AH14" s="211">
        <f t="shared" si="6"/>
        <v>8.3761814761819817</v>
      </c>
      <c r="AI14" s="211">
        <f t="shared" si="76"/>
        <v>12.226981774609882</v>
      </c>
      <c r="AJ14" s="209">
        <f t="shared" si="7"/>
        <v>8.4262501537077181</v>
      </c>
      <c r="AK14" s="209">
        <f>IFERROR(AG14*(AE14-AE18)^2,"")</f>
        <v>21.285544793040845</v>
      </c>
      <c r="AL14" s="209">
        <f>IFERROR(AG14*(AA14-AA18)*(AE14-AE18),"")</f>
        <v>13.392435367927408</v>
      </c>
      <c r="AM14" s="209">
        <f t="shared" si="77"/>
        <v>1.9896163192665166</v>
      </c>
      <c r="AN14" s="227">
        <f t="shared" si="78"/>
        <v>1.8095962115749025</v>
      </c>
      <c r="AO14" s="209">
        <f t="shared" si="79"/>
        <v>1.4105375993806468</v>
      </c>
      <c r="AP14" s="32"/>
      <c r="AQ14" s="209"/>
      <c r="AR14" s="201">
        <f t="shared" si="80"/>
        <v>1.2966651902615312</v>
      </c>
      <c r="AS14" s="211">
        <f>IFERROR(AA21+Z21*AR14,"")</f>
        <v>1.3557292253047664</v>
      </c>
      <c r="AT14" s="202">
        <f t="shared" si="81"/>
        <v>0.9124073314385337</v>
      </c>
      <c r="AU14" s="202">
        <f t="shared" si="8"/>
        <v>0.15914502280109508</v>
      </c>
      <c r="AV14" s="202">
        <f t="shared" si="82"/>
        <v>1.9061245001286773</v>
      </c>
      <c r="AW14" s="202">
        <f t="shared" si="83"/>
        <v>0.31690536946084258</v>
      </c>
      <c r="AX14" s="211">
        <f t="shared" si="84"/>
        <v>6.3381073892168516</v>
      </c>
      <c r="AY14" s="211">
        <f t="shared" si="9"/>
        <v>8.2184032237368854</v>
      </c>
      <c r="AZ14" s="211">
        <f t="shared" si="85"/>
        <v>12.081221779032846</v>
      </c>
      <c r="BA14" s="209">
        <f t="shared" si="10"/>
        <v>8.2854750596901887</v>
      </c>
      <c r="BB14" s="209">
        <f>IFERROR(AX14*(AV14-AV18)^2,"")</f>
        <v>21.220113360033121</v>
      </c>
      <c r="BC14" s="209">
        <f>IFERROR(AX14*(AR14-AR18)*(AV14-AV18),"")</f>
        <v>13.259665154458199</v>
      </c>
      <c r="BD14" s="209">
        <f t="shared" si="86"/>
        <v>1.9200342992282755</v>
      </c>
      <c r="BE14" s="227">
        <f t="shared" si="87"/>
        <v>1.7518533712293269</v>
      </c>
      <c r="BF14" s="209">
        <f t="shared" si="88"/>
        <v>1.3856530226677519</v>
      </c>
      <c r="BH14" s="209"/>
      <c r="BI14" s="201">
        <f t="shared" si="89"/>
        <v>1.2966651902615312</v>
      </c>
      <c r="BJ14" s="211">
        <f>IFERROR(AR21+AQ21*BI14,"")</f>
        <v>1.3562844803870435</v>
      </c>
      <c r="BK14" s="202">
        <f t="shared" si="90"/>
        <v>0.91249566426515627</v>
      </c>
      <c r="BL14" s="202">
        <f t="shared" si="11"/>
        <v>0.15902524288594108</v>
      </c>
      <c r="BM14" s="202">
        <f t="shared" si="91"/>
        <v>1.9065388560247847</v>
      </c>
      <c r="BN14" s="202">
        <f t="shared" si="92"/>
        <v>0.31671727579341619</v>
      </c>
      <c r="BO14" s="211">
        <f t="shared" si="93"/>
        <v>6.334345515868324</v>
      </c>
      <c r="BP14" s="211">
        <f t="shared" si="12"/>
        <v>8.2135253335156762</v>
      </c>
      <c r="BQ14" s="211">
        <f t="shared" si="94"/>
        <v>12.076675853489318</v>
      </c>
      <c r="BR14" s="209">
        <f t="shared" si="13"/>
        <v>8.2815471605835427</v>
      </c>
      <c r="BS14" s="209">
        <f>IFERROR(BO14*(BM14-BM18)^2,"")</f>
        <v>21.218788907750039</v>
      </c>
      <c r="BT14" s="209">
        <f>IFERROR(BO14*(BI14-BI18)*(BM14-BM18),"")</f>
        <v>13.256108064963824</v>
      </c>
      <c r="BU14" s="209">
        <f t="shared" si="95"/>
        <v>1.9179123619247447</v>
      </c>
      <c r="BV14" s="227">
        <f t="shared" si="96"/>
        <v>1.7500867146968737</v>
      </c>
      <c r="BW14" s="209">
        <f t="shared" si="97"/>
        <v>1.3848871296696863</v>
      </c>
      <c r="BY14" s="209"/>
      <c r="BZ14" s="201">
        <f t="shared" si="98"/>
        <v>1.2966651902615312</v>
      </c>
      <c r="CA14" s="211">
        <f>IFERROR(BI21+BH21*BZ14,"")</f>
        <v>1.3562983834505666</v>
      </c>
      <c r="CB14" s="202">
        <f t="shared" si="99"/>
        <v>0.91249787518236469</v>
      </c>
      <c r="CC14" s="202">
        <f t="shared" si="14"/>
        <v>0.15902224423787467</v>
      </c>
      <c r="CD14" s="202">
        <f t="shared" si="100"/>
        <v>1.9065492319214536</v>
      </c>
      <c r="CE14" s="202">
        <f t="shared" si="101"/>
        <v>0.31671256641643036</v>
      </c>
      <c r="CF14" s="211">
        <f t="shared" si="102"/>
        <v>6.334251328328607</v>
      </c>
      <c r="CG14" s="211">
        <f t="shared" si="15"/>
        <v>8.2134032038115699</v>
      </c>
      <c r="CH14" s="211">
        <f t="shared" si="103"/>
        <v>12.076562004822353</v>
      </c>
      <c r="CI14" s="209">
        <f t="shared" si="16"/>
        <v>8.2814455573448722</v>
      </c>
      <c r="CJ14" s="209">
        <f>IFERROR(CF14*(CD14-CD18)^2,"")</f>
        <v>21.218749715525021</v>
      </c>
      <c r="CK14" s="209">
        <f>IFERROR(CF14*(BZ14-BZ18)*(CD14-CD18),"")</f>
        <v>13.25601450527448</v>
      </c>
      <c r="CL14" s="209">
        <f t="shared" si="104"/>
        <v>1.9178592563878096</v>
      </c>
      <c r="CM14" s="227">
        <f t="shared" si="105"/>
        <v>1.7500424963527053</v>
      </c>
      <c r="CN14" s="209">
        <f t="shared" si="106"/>
        <v>1.384867956300458</v>
      </c>
      <c r="CP14" s="209"/>
      <c r="CQ14" s="201">
        <f t="shared" si="107"/>
        <v>1.2966651902615312</v>
      </c>
      <c r="CR14" s="211">
        <f>IFERROR(BZ21+BY21*CQ14,"")</f>
        <v>1.3562987243327924</v>
      </c>
      <c r="CS14" s="202">
        <f t="shared" si="108"/>
        <v>0.9124979293902088</v>
      </c>
      <c r="CT14" s="202">
        <f t="shared" si="17"/>
        <v>0.15902217071585423</v>
      </c>
      <c r="CU14" s="202">
        <f t="shared" si="109"/>
        <v>1.9065494863233496</v>
      </c>
      <c r="CV14" s="202">
        <f t="shared" si="110"/>
        <v>0.31671245094977474</v>
      </c>
      <c r="CW14" s="211">
        <f t="shared" si="111"/>
        <v>6.3342490189954948</v>
      </c>
      <c r="CX14" s="211">
        <f t="shared" si="18"/>
        <v>8.21340020937971</v>
      </c>
      <c r="CY14" s="211">
        <f t="shared" si="112"/>
        <v>12.076559213410041</v>
      </c>
      <c r="CZ14" s="209">
        <f t="shared" si="19"/>
        <v>8.2814431288308796</v>
      </c>
      <c r="DA14" s="209">
        <f>IFERROR(CW14*(CU14-CU18)^2,"")</f>
        <v>21.218748869479299</v>
      </c>
      <c r="DB14" s="209">
        <f>IFERROR(CW14*(CQ14-CQ18)*(CU14-CU18),"")</f>
        <v>13.256012297351619</v>
      </c>
      <c r="DC14" s="209">
        <f t="shared" si="113"/>
        <v>1.9178579543356522</v>
      </c>
      <c r="DD14" s="227">
        <f t="shared" si="114"/>
        <v>1.7500414121958237</v>
      </c>
      <c r="DE14" s="209">
        <f t="shared" si="115"/>
        <v>1.3848674862006296</v>
      </c>
      <c r="DG14" s="209"/>
      <c r="DH14" s="201">
        <f t="shared" si="116"/>
        <v>1.2966651902615312</v>
      </c>
      <c r="DI14" s="211">
        <f>IFERROR(CQ21+CP21*DH14,"")</f>
        <v>1.3562987327728337</v>
      </c>
      <c r="DJ14" s="202">
        <f t="shared" si="117"/>
        <v>0.91249793073236241</v>
      </c>
      <c r="DK14" s="202">
        <f t="shared" si="20"/>
        <v>0.15902216889549287</v>
      </c>
      <c r="DL14" s="202">
        <f t="shared" si="118"/>
        <v>1.9065494926221902</v>
      </c>
      <c r="DM14" s="202">
        <f t="shared" si="119"/>
        <v>0.31671244809088861</v>
      </c>
      <c r="DN14" s="211">
        <f t="shared" si="120"/>
        <v>6.3342489618177726</v>
      </c>
      <c r="DO14" s="211">
        <f t="shared" si="21"/>
        <v>8.2134001352393486</v>
      </c>
      <c r="DP14" s="211">
        <f t="shared" si="121"/>
        <v>12.07655914429631</v>
      </c>
      <c r="DQ14" s="209">
        <f t="shared" si="22"/>
        <v>8.2814430675013018</v>
      </c>
      <c r="DR14" s="209">
        <f>IFERROR(DN14*(DL14-DL18)^2,"")</f>
        <v>21.218748846328293</v>
      </c>
      <c r="DS14" s="209">
        <f>IFERROR(DN14*(DH14-DH18)*(DL14-DL18),"")</f>
        <v>13.256012241035261</v>
      </c>
      <c r="DT14" s="209">
        <f t="shared" si="122"/>
        <v>1.9178579220976257</v>
      </c>
      <c r="DU14" s="227">
        <f t="shared" si="123"/>
        <v>1.7500413853527519</v>
      </c>
      <c r="DV14" s="209">
        <f t="shared" si="124"/>
        <v>1.3848674745612397</v>
      </c>
      <c r="DX14" s="209"/>
      <c r="DY14" s="201">
        <f t="shared" si="125"/>
        <v>1.2966651902615312</v>
      </c>
      <c r="DZ14" s="211">
        <f>IFERROR(DH21+DG21*DY14,"")</f>
        <v>1.3562987329801941</v>
      </c>
      <c r="EA14" s="202">
        <f t="shared" si="126"/>
        <v>0.91249793076533736</v>
      </c>
      <c r="EB14" s="202">
        <f t="shared" si="23"/>
        <v>0.15902216885076909</v>
      </c>
      <c r="EC14" s="202">
        <f t="shared" si="127"/>
        <v>1.9065494927769437</v>
      </c>
      <c r="ED14" s="202">
        <f t="shared" si="128"/>
        <v>0.31671244802065007</v>
      </c>
      <c r="EE14" s="211">
        <f t="shared" si="129"/>
        <v>6.3342489604130012</v>
      </c>
      <c r="EF14" s="211">
        <f t="shared" si="24"/>
        <v>8.2134001334178297</v>
      </c>
      <c r="EG14" s="211">
        <f t="shared" si="130"/>
        <v>12.07655914259829</v>
      </c>
      <c r="EH14" s="209">
        <f t="shared" si="25"/>
        <v>8.2814430660173475</v>
      </c>
      <c r="EI14" s="209">
        <f>IFERROR(EE14*(EC14-EC18)^2,"")</f>
        <v>21.21874884580139</v>
      </c>
      <c r="EJ14" s="209">
        <f>IFERROR(EE14*(DY14-DY18)*(EC14-EC18),"")</f>
        <v>13.256012239683001</v>
      </c>
      <c r="EK14" s="209">
        <f t="shared" si="131"/>
        <v>1.91785792130558</v>
      </c>
      <c r="EL14" s="227">
        <f t="shared" si="132"/>
        <v>1.7500413846932545</v>
      </c>
      <c r="EM14" s="209">
        <f t="shared" si="133"/>
        <v>1.3848674742752767</v>
      </c>
      <c r="EO14" s="209"/>
      <c r="EP14" s="201">
        <f t="shared" si="134"/>
        <v>1.2966651902615312</v>
      </c>
      <c r="EQ14" s="211">
        <f>IFERROR(DY21+DX21*EP14,"")</f>
        <v>1.3562987329853193</v>
      </c>
      <c r="ER14" s="202">
        <f t="shared" si="135"/>
        <v>0.91249793076615238</v>
      </c>
      <c r="ES14" s="202">
        <f t="shared" si="26"/>
        <v>0.15902216884966364</v>
      </c>
      <c r="ET14" s="202">
        <f t="shared" si="136"/>
        <v>1.9065494927807682</v>
      </c>
      <c r="EU14" s="202">
        <f t="shared" si="137"/>
        <v>0.31671244801891379</v>
      </c>
      <c r="EV14" s="211">
        <f t="shared" si="138"/>
        <v>6.3342489603782761</v>
      </c>
      <c r="EW14" s="211">
        <f t="shared" si="27"/>
        <v>8.2134001333728026</v>
      </c>
      <c r="EX14" s="211">
        <f t="shared" si="139"/>
        <v>12.076559142556311</v>
      </c>
      <c r="EY14" s="209">
        <f t="shared" si="28"/>
        <v>8.2814430659802252</v>
      </c>
      <c r="EZ14" s="209">
        <f>IFERROR(EV14*(ET14-ET18)^2,"")</f>
        <v>21.218748845787545</v>
      </c>
      <c r="FA14" s="209">
        <f>IFERROR(EV14*(EP14-EP18)*(ET14-ET18),"")</f>
        <v>13.256012239648966</v>
      </c>
      <c r="FB14" s="209">
        <f t="shared" si="140"/>
        <v>1.9178579212860034</v>
      </c>
      <c r="FC14" s="227">
        <f t="shared" si="141"/>
        <v>1.7500413846769511</v>
      </c>
      <c r="FD14" s="209">
        <f t="shared" si="142"/>
        <v>1.3848674742682061</v>
      </c>
      <c r="FF14" s="209"/>
      <c r="FG14" s="201">
        <f t="shared" si="143"/>
        <v>1.2966651902615312</v>
      </c>
      <c r="FH14" s="211">
        <f>IFERROR(EP21+EO21*FG14,"")</f>
        <v>1.3562987329854446</v>
      </c>
      <c r="FI14" s="202">
        <f t="shared" si="144"/>
        <v>0.91249793076617225</v>
      </c>
      <c r="FJ14" s="202">
        <f t="shared" si="29"/>
        <v>0.15902216884963663</v>
      </c>
      <c r="FK14" s="202">
        <f t="shared" si="145"/>
        <v>1.9065494927808624</v>
      </c>
      <c r="FL14" s="202">
        <f t="shared" si="146"/>
        <v>0.31671244801887127</v>
      </c>
      <c r="FM14" s="211">
        <f t="shared" si="147"/>
        <v>6.3342489603774252</v>
      </c>
      <c r="FN14" s="211">
        <f t="shared" si="30"/>
        <v>8.2134001333716995</v>
      </c>
      <c r="FO14" s="211">
        <f t="shared" si="148"/>
        <v>12.076559142555285</v>
      </c>
      <c r="FP14" s="209">
        <f t="shared" si="31"/>
        <v>8.2814430659793246</v>
      </c>
      <c r="FQ14" s="209">
        <f>IFERROR(FM14*(FK14-FK18)^2,"")</f>
        <v>21.218748845787232</v>
      </c>
      <c r="FR14" s="209">
        <f>IFERROR(FM14*(FG14-FG18)*(FK14-FK18),"")</f>
        <v>13.256012239648147</v>
      </c>
      <c r="FS14" s="209">
        <f t="shared" si="149"/>
        <v>1.9178579212855262</v>
      </c>
      <c r="FT14" s="227">
        <f t="shared" si="150"/>
        <v>1.7500413846765568</v>
      </c>
      <c r="FU14" s="209">
        <f t="shared" si="151"/>
        <v>1.3848674742680362</v>
      </c>
      <c r="FW14" s="209"/>
      <c r="FX14" s="201">
        <f t="shared" si="152"/>
        <v>1.2966651902615312</v>
      </c>
      <c r="FY14" s="211">
        <f>IFERROR(FG21+FF21*FX14,"")</f>
        <v>1.3562987329854479</v>
      </c>
      <c r="FZ14" s="202">
        <f t="shared" si="153"/>
        <v>0.9124979307661728</v>
      </c>
      <c r="GA14" s="202">
        <f t="shared" si="32"/>
        <v>0.15902216884963594</v>
      </c>
      <c r="GB14" s="202">
        <f t="shared" si="154"/>
        <v>1.9065494927808651</v>
      </c>
      <c r="GC14" s="202">
        <f t="shared" si="155"/>
        <v>0.31671244801887039</v>
      </c>
      <c r="GD14" s="211">
        <f t="shared" si="156"/>
        <v>6.3342489603774075</v>
      </c>
      <c r="GE14" s="211">
        <f t="shared" si="33"/>
        <v>8.2134001333716764</v>
      </c>
      <c r="GF14" s="211">
        <f t="shared" si="157"/>
        <v>12.076559142555269</v>
      </c>
      <c r="GG14" s="209">
        <f t="shared" si="34"/>
        <v>8.2814430659793086</v>
      </c>
      <c r="GH14" s="209">
        <f>IFERROR(GD14*(GB14-GB18)^2,"")</f>
        <v>21.218748845787239</v>
      </c>
      <c r="GI14" s="209">
        <f>IFERROR(GD14*(FX14-FX18)*(GB14-GB18),"")</f>
        <v>13.256012239648134</v>
      </c>
      <c r="GJ14" s="209">
        <f t="shared" si="158"/>
        <v>1.9178579212855129</v>
      </c>
      <c r="GK14" s="227">
        <f t="shared" si="159"/>
        <v>1.7500413846765426</v>
      </c>
      <c r="GL14" s="209">
        <f t="shared" si="160"/>
        <v>1.3848674742680289</v>
      </c>
      <c r="GN14" s="209"/>
      <c r="GO14" s="201">
        <f t="shared" si="161"/>
        <v>1.2966651902615312</v>
      </c>
      <c r="GP14" s="211">
        <f>IFERROR(FX21+FW21*GO14,"")</f>
        <v>1.3562987329854486</v>
      </c>
      <c r="GQ14" s="202">
        <f t="shared" si="162"/>
        <v>0.91249793076617292</v>
      </c>
      <c r="GR14" s="202">
        <f t="shared" si="35"/>
        <v>0.15902216884963577</v>
      </c>
      <c r="GS14" s="202">
        <f t="shared" si="163"/>
        <v>1.9065494927808642</v>
      </c>
      <c r="GT14" s="202">
        <f t="shared" si="164"/>
        <v>0.31671244801887005</v>
      </c>
      <c r="GU14" s="211">
        <f t="shared" si="165"/>
        <v>6.3342489603774013</v>
      </c>
      <c r="GV14" s="211">
        <f t="shared" si="36"/>
        <v>8.2134001333716693</v>
      </c>
      <c r="GW14" s="211">
        <f t="shared" si="166"/>
        <v>12.076559142555251</v>
      </c>
      <c r="GX14" s="209">
        <f t="shared" si="37"/>
        <v>8.2814430659793015</v>
      </c>
      <c r="GY14" s="209">
        <f>IFERROR(GU14*(GS14-GS18)^2,"")</f>
        <v>21.2187488457872</v>
      </c>
      <c r="GZ14" s="209">
        <f>IFERROR(GU14*(GO14-GO18)*(GS14-GS18),"")</f>
        <v>13.256012239648117</v>
      </c>
      <c r="HA14" s="209">
        <f t="shared" si="167"/>
        <v>1.91785792128551</v>
      </c>
      <c r="HB14" s="227">
        <f t="shared" si="168"/>
        <v>1.7500413846765426</v>
      </c>
      <c r="HC14" s="209">
        <f t="shared" si="169"/>
        <v>1.3848674742680298</v>
      </c>
      <c r="HE14" s="209"/>
      <c r="HF14" s="201">
        <f t="shared" si="170"/>
        <v>1.2966651902615312</v>
      </c>
      <c r="HG14" s="211">
        <f>IFERROR(GO21+GN21*HF14,"")</f>
        <v>1.3562987329854477</v>
      </c>
      <c r="HH14" s="202">
        <f t="shared" si="171"/>
        <v>0.91249793076617269</v>
      </c>
      <c r="HI14" s="202">
        <f t="shared" si="38"/>
        <v>0.15902216884963596</v>
      </c>
      <c r="HJ14" s="202">
        <f t="shared" si="172"/>
        <v>1.9065494927808659</v>
      </c>
      <c r="HK14" s="202">
        <f t="shared" si="173"/>
        <v>0.31671244801887005</v>
      </c>
      <c r="HL14" s="211">
        <f t="shared" si="174"/>
        <v>6.3342489603774013</v>
      </c>
      <c r="HM14" s="211">
        <f t="shared" si="39"/>
        <v>8.2134001333716693</v>
      </c>
      <c r="HN14" s="211">
        <f t="shared" si="175"/>
        <v>12.076559142555261</v>
      </c>
      <c r="HO14" s="209">
        <f t="shared" si="40"/>
        <v>8.2814430659793015</v>
      </c>
      <c r="HP14" s="209">
        <f>IFERROR(HL14*(HJ14-HJ18)^2,"")</f>
        <v>21.218748845787239</v>
      </c>
      <c r="HQ14" s="209">
        <f>IFERROR(HL14*(HF14-HF18)*(HJ14-HJ18),"")</f>
        <v>13.256012239648129</v>
      </c>
      <c r="HR14" s="209">
        <f t="shared" si="176"/>
        <v>1.9178579212855154</v>
      </c>
      <c r="HS14" s="227">
        <f t="shared" si="177"/>
        <v>1.7500413846765461</v>
      </c>
      <c r="HT14" s="209">
        <f t="shared" si="178"/>
        <v>1.3848674742680311</v>
      </c>
      <c r="HV14" s="209"/>
      <c r="HW14" s="201">
        <f t="shared" si="179"/>
        <v>1.2966651902615312</v>
      </c>
      <c r="HX14" s="211">
        <f>IFERROR(HF21+HE21*HW14,"")</f>
        <v>1.3562987329854486</v>
      </c>
      <c r="HY14" s="202">
        <f t="shared" si="180"/>
        <v>0.91249793076617292</v>
      </c>
      <c r="HZ14" s="202">
        <f t="shared" si="41"/>
        <v>0.15902216884963577</v>
      </c>
      <c r="IA14" s="202">
        <f t="shared" si="181"/>
        <v>1.9065494927808642</v>
      </c>
      <c r="IB14" s="202">
        <f t="shared" si="182"/>
        <v>0.31671244801887005</v>
      </c>
      <c r="IC14" s="211">
        <f t="shared" si="183"/>
        <v>6.3342489603774013</v>
      </c>
      <c r="ID14" s="211">
        <f t="shared" si="42"/>
        <v>8.2134001333716693</v>
      </c>
      <c r="IE14" s="211">
        <f t="shared" si="184"/>
        <v>12.076559142555251</v>
      </c>
      <c r="IF14" s="209">
        <f t="shared" si="43"/>
        <v>8.2814430659793015</v>
      </c>
      <c r="IG14" s="209">
        <f>IFERROR(IC14*(IA14-IA18)^2,"")</f>
        <v>21.2187488457872</v>
      </c>
      <c r="IH14" s="209">
        <f>IFERROR(IC14*(HW14-HW18)*(IA14-IA18),"")</f>
        <v>13.256012239648117</v>
      </c>
      <c r="II14" s="209">
        <f t="shared" si="185"/>
        <v>1.91785792128551</v>
      </c>
      <c r="IJ14" s="227">
        <f t="shared" si="186"/>
        <v>1.7500413846765426</v>
      </c>
      <c r="IK14" s="209">
        <f t="shared" si="187"/>
        <v>1.3848674742680298</v>
      </c>
      <c r="IM14" s="209"/>
      <c r="IN14" s="201">
        <f t="shared" si="188"/>
        <v>1.2966651902615312</v>
      </c>
      <c r="IO14" s="211">
        <f>IFERROR(HW21+HV21*IN14,"")</f>
        <v>1.3562987329854477</v>
      </c>
      <c r="IP14" s="202">
        <f t="shared" si="189"/>
        <v>0.91249793076617269</v>
      </c>
      <c r="IQ14" s="202">
        <f t="shared" si="44"/>
        <v>0.15902216884963596</v>
      </c>
      <c r="IR14" s="202">
        <f t="shared" si="190"/>
        <v>1.9065494927808659</v>
      </c>
      <c r="IS14" s="202">
        <f t="shared" si="191"/>
        <v>0.31671244801887005</v>
      </c>
      <c r="IT14" s="211">
        <f t="shared" si="192"/>
        <v>6.3342489603774013</v>
      </c>
      <c r="IU14" s="211">
        <f t="shared" si="45"/>
        <v>8.2134001333716693</v>
      </c>
      <c r="IV14" s="211">
        <f t="shared" si="193"/>
        <v>12.076559142555261</v>
      </c>
      <c r="IW14" s="209">
        <f t="shared" si="46"/>
        <v>8.2814430659793015</v>
      </c>
      <c r="IX14" s="209">
        <f>IFERROR(IT14*(IR14-IR18)^2,"")</f>
        <v>21.218748845787239</v>
      </c>
      <c r="IY14" s="209">
        <f>IFERROR(IT14*(IN14-IN18)*(IR14-IR18),"")</f>
        <v>13.256012239648129</v>
      </c>
      <c r="IZ14" s="209">
        <f t="shared" si="194"/>
        <v>1.9178579212855154</v>
      </c>
      <c r="JA14" s="227">
        <f t="shared" si="195"/>
        <v>1.7500413846765461</v>
      </c>
      <c r="JB14" s="209">
        <f t="shared" si="196"/>
        <v>1.3848674742680311</v>
      </c>
      <c r="JD14" s="209"/>
      <c r="JE14" s="201">
        <f t="shared" si="197"/>
        <v>1.2966651902615312</v>
      </c>
      <c r="JF14" s="211">
        <f>IFERROR(IN21+IM21*JE14,"")</f>
        <v>1.3562987329854486</v>
      </c>
      <c r="JG14" s="202">
        <f t="shared" si="198"/>
        <v>0.91249793076617292</v>
      </c>
      <c r="JH14" s="202">
        <f t="shared" si="47"/>
        <v>0.15902216884963577</v>
      </c>
      <c r="JI14" s="202">
        <f t="shared" si="199"/>
        <v>1.9065494927808642</v>
      </c>
      <c r="JJ14" s="202">
        <f t="shared" si="200"/>
        <v>0.31671244801887005</v>
      </c>
      <c r="JK14" s="211">
        <f t="shared" si="201"/>
        <v>6.3342489603774013</v>
      </c>
      <c r="JL14" s="211">
        <f t="shared" si="48"/>
        <v>8.2134001333716693</v>
      </c>
      <c r="JM14" s="211">
        <f t="shared" si="202"/>
        <v>12.076559142555251</v>
      </c>
      <c r="JN14" s="209">
        <f t="shared" si="49"/>
        <v>8.2814430659792961</v>
      </c>
      <c r="JO14" s="209">
        <f>IFERROR(JK14*(JI14-JI18)^2,"")</f>
        <v>21.2187488457872</v>
      </c>
      <c r="JP14" s="209">
        <f>IFERROR(JK14*(JE14-JE18)*(JI14-JI18),"")</f>
        <v>13.256012239648117</v>
      </c>
      <c r="JQ14" s="209">
        <f t="shared" si="203"/>
        <v>1.91785792128551</v>
      </c>
      <c r="JR14" s="227">
        <f t="shared" si="204"/>
        <v>1.7500413846765426</v>
      </c>
      <c r="JS14" s="209">
        <f t="shared" si="205"/>
        <v>1.3848674742680298</v>
      </c>
      <c r="JU14" s="209"/>
      <c r="JV14" s="201">
        <f t="shared" si="206"/>
        <v>1.2966651902615312</v>
      </c>
      <c r="JW14" s="211">
        <f>IFERROR(JE21+JD21*JV14,"")</f>
        <v>1.3562987329854479</v>
      </c>
      <c r="JX14" s="202">
        <f t="shared" si="207"/>
        <v>0.9124979307661728</v>
      </c>
      <c r="JY14" s="202">
        <f t="shared" si="50"/>
        <v>0.15902216884963594</v>
      </c>
      <c r="JZ14" s="202">
        <f t="shared" si="208"/>
        <v>1.9065494927808651</v>
      </c>
      <c r="KA14" s="202">
        <f t="shared" si="209"/>
        <v>0.31671244801887039</v>
      </c>
      <c r="KB14" s="211">
        <f t="shared" si="210"/>
        <v>6.3342489603774075</v>
      </c>
      <c r="KC14" s="211">
        <f t="shared" si="51"/>
        <v>8.2134001333716764</v>
      </c>
      <c r="KD14" s="211">
        <f t="shared" si="211"/>
        <v>12.076559142555269</v>
      </c>
      <c r="KE14" s="209">
        <f t="shared" si="52"/>
        <v>8.281443065979305</v>
      </c>
      <c r="KF14" s="209">
        <f>IFERROR(KB14*(JZ14-JZ18)^2,"")</f>
        <v>21.218748845787232</v>
      </c>
      <c r="KG14" s="209">
        <f>IFERROR(KB14*(JV14-JV18)*(JZ14-JZ18),"")</f>
        <v>13.256012239648133</v>
      </c>
      <c r="KH14" s="209">
        <f t="shared" si="212"/>
        <v>1.9178579212855129</v>
      </c>
      <c r="KI14" s="227">
        <f t="shared" si="213"/>
        <v>1.7500413846765426</v>
      </c>
      <c r="KJ14" s="209">
        <f t="shared" si="214"/>
        <v>1.3848674742680289</v>
      </c>
      <c r="KL14" s="209"/>
      <c r="KM14" s="201">
        <f t="shared" si="215"/>
        <v>1.2966651902615312</v>
      </c>
      <c r="KN14" s="211">
        <f>IFERROR(JV21+JU21*KM14,"")</f>
        <v>1.3562987329854483</v>
      </c>
      <c r="KO14" s="202">
        <f t="shared" si="216"/>
        <v>0.91249793076617292</v>
      </c>
      <c r="KP14" s="202">
        <f t="shared" si="53"/>
        <v>0.15902216884963583</v>
      </c>
      <c r="KQ14" s="202">
        <f t="shared" si="217"/>
        <v>1.9065494927808651</v>
      </c>
      <c r="KR14" s="202">
        <f t="shared" si="218"/>
        <v>0.31671244801887027</v>
      </c>
      <c r="KS14" s="211">
        <f t="shared" si="219"/>
        <v>6.3342489603774057</v>
      </c>
      <c r="KT14" s="211">
        <f t="shared" si="54"/>
        <v>8.2134001333716746</v>
      </c>
      <c r="KU14" s="211">
        <f t="shared" si="220"/>
        <v>12.076559142555265</v>
      </c>
      <c r="KV14" s="209">
        <f t="shared" si="55"/>
        <v>8.2814430659793032</v>
      </c>
      <c r="KW14" s="209">
        <f>IFERROR(KS14*(KQ14-KQ18)^2,"")</f>
        <v>21.218748845787232</v>
      </c>
      <c r="KX14" s="209">
        <f>IFERROR(KS14*(KM14-KM18)*(KQ14-KQ18),"")</f>
        <v>13.256012239648131</v>
      </c>
      <c r="KY14" s="209">
        <f t="shared" si="221"/>
        <v>1.91785792128551</v>
      </c>
      <c r="KZ14" s="227">
        <f t="shared" si="222"/>
        <v>1.7500413846765426</v>
      </c>
      <c r="LA14" s="209">
        <f t="shared" si="223"/>
        <v>1.3848674742680298</v>
      </c>
      <c r="LC14" s="209"/>
      <c r="LD14" s="201">
        <f t="shared" si="224"/>
        <v>1.2966651902615312</v>
      </c>
      <c r="LE14" s="211">
        <f>IFERROR(KM21+KL21*LD14,"")</f>
        <v>1.3562987329854481</v>
      </c>
      <c r="LF14" s="202">
        <f t="shared" si="225"/>
        <v>0.9124979307661728</v>
      </c>
      <c r="LG14" s="202">
        <f t="shared" si="56"/>
        <v>0.15902216884963588</v>
      </c>
      <c r="LH14" s="202">
        <f t="shared" si="226"/>
        <v>1.9065494927808651</v>
      </c>
      <c r="LI14" s="202">
        <f t="shared" si="227"/>
        <v>0.31671244801887016</v>
      </c>
      <c r="LJ14" s="211">
        <f t="shared" si="228"/>
        <v>6.334248960377403</v>
      </c>
      <c r="LK14" s="211">
        <f t="shared" si="57"/>
        <v>8.2134001333716711</v>
      </c>
      <c r="LL14" s="211">
        <f t="shared" si="229"/>
        <v>12.07655914255526</v>
      </c>
      <c r="LM14" s="209">
        <f t="shared" si="58"/>
        <v>8.2814430659792997</v>
      </c>
      <c r="LN14" s="209">
        <f>IFERROR(LJ14*(LH14-LH18)^2,"")</f>
        <v>21.218748845787225</v>
      </c>
      <c r="LO14" s="209">
        <f>IFERROR(LJ14*(LD14-LD18)*(LH14-LH18),"")</f>
        <v>13.256012239648124</v>
      </c>
      <c r="LP14" s="209">
        <f t="shared" si="230"/>
        <v>1.9178579212855129</v>
      </c>
      <c r="LQ14" s="227">
        <f t="shared" si="231"/>
        <v>1.7500413846765426</v>
      </c>
      <c r="LR14" s="209">
        <f t="shared" si="232"/>
        <v>1.3848674742680289</v>
      </c>
      <c r="LT14" s="209"/>
      <c r="LU14" s="371">
        <f t="shared" si="233"/>
        <v>1.2966651902615312</v>
      </c>
      <c r="LV14" s="370">
        <f>IFERROR(LD21+LC21*LU14,"")</f>
        <v>1.3562987329854483</v>
      </c>
      <c r="LW14" s="373">
        <f t="shared" si="234"/>
        <v>0.91249793076617292</v>
      </c>
      <c r="LX14" s="202">
        <f t="shared" si="59"/>
        <v>0.15902216884963583</v>
      </c>
      <c r="LY14" s="202">
        <f t="shared" si="235"/>
        <v>1.9065494927808651</v>
      </c>
      <c r="LZ14" s="202">
        <f t="shared" si="236"/>
        <v>0.31671244801887027</v>
      </c>
      <c r="MA14" s="211">
        <f t="shared" si="237"/>
        <v>6.3342489603774057</v>
      </c>
      <c r="MB14" s="211">
        <f t="shared" si="60"/>
        <v>8.2134001333716746</v>
      </c>
      <c r="MC14" s="211">
        <f t="shared" si="238"/>
        <v>12.076559142555265</v>
      </c>
      <c r="MD14" s="209">
        <f t="shared" si="61"/>
        <v>8.2814430659793032</v>
      </c>
      <c r="ME14" s="209">
        <f>IFERROR(MA14*(LY14-LY18)^2,"")</f>
        <v>21.218748845787232</v>
      </c>
      <c r="MF14" s="209">
        <f>IFERROR(MA14*(LU14-LU18)*(LY14-LY18),"")</f>
        <v>13.256012239648131</v>
      </c>
      <c r="MG14" s="209">
        <f t="shared" si="239"/>
        <v>1.91785792128551</v>
      </c>
      <c r="MH14" s="227">
        <f t="shared" si="240"/>
        <v>1.7500413846765426</v>
      </c>
      <c r="MI14" s="372">
        <f t="shared" si="241"/>
        <v>1.3848674742680298</v>
      </c>
    </row>
    <row r="15" spans="1:347" ht="14" customHeight="1" outlineLevel="1">
      <c r="A15" s="12">
        <v>9</v>
      </c>
      <c r="B15" s="474"/>
      <c r="C15" s="473"/>
      <c r="D15" s="475"/>
      <c r="E15" s="15" t="str">
        <f t="shared" si="0"/>
        <v/>
      </c>
      <c r="F15" s="32" t="str">
        <f>IFERROR((E15-E6)/(1-E6),"")</f>
        <v/>
      </c>
      <c r="G15" s="15" t="str">
        <f t="shared" si="1"/>
        <v/>
      </c>
      <c r="H15" s="15"/>
      <c r="I15" s="32"/>
      <c r="J15" s="16" t="str">
        <f t="shared" si="62"/>
        <v/>
      </c>
      <c r="K15" s="15" t="str">
        <f>IFERROR(C21+B21*J15,"")</f>
        <v/>
      </c>
      <c r="L15" s="35" t="str">
        <f t="shared" si="63"/>
        <v/>
      </c>
      <c r="M15" s="35" t="str">
        <f t="shared" si="2"/>
        <v/>
      </c>
      <c r="N15" s="35" t="str">
        <f t="shared" si="64"/>
        <v/>
      </c>
      <c r="O15" s="35" t="str">
        <f t="shared" si="65"/>
        <v/>
      </c>
      <c r="P15" s="15" t="str">
        <f t="shared" si="66"/>
        <v/>
      </c>
      <c r="Q15" s="15" t="str">
        <f t="shared" si="3"/>
        <v/>
      </c>
      <c r="R15" s="15" t="str">
        <f t="shared" si="67"/>
        <v/>
      </c>
      <c r="S15" s="32" t="str">
        <f t="shared" si="4"/>
        <v/>
      </c>
      <c r="T15" s="32" t="str">
        <f>IFERROR(P15*(N15-N18)^2,"")</f>
        <v/>
      </c>
      <c r="U15" s="32" t="str">
        <f>IFERROR(P15*(J15-J18)*(N15-N18),"")</f>
        <v/>
      </c>
      <c r="V15" s="32" t="str">
        <f t="shared" si="68"/>
        <v/>
      </c>
      <c r="W15" s="37" t="str">
        <f t="shared" si="69"/>
        <v/>
      </c>
      <c r="X15" s="32" t="str">
        <f t="shared" si="70"/>
        <v/>
      </c>
      <c r="Y15" s="32"/>
      <c r="Z15" s="209"/>
      <c r="AA15" s="201" t="str">
        <f t="shared" si="71"/>
        <v/>
      </c>
      <c r="AB15" s="211" t="str">
        <f>IFERROR(J21+I21*AA15,"")</f>
        <v/>
      </c>
      <c r="AC15" s="202" t="str">
        <f t="shared" si="72"/>
        <v/>
      </c>
      <c r="AD15" s="202" t="str">
        <f t="shared" si="5"/>
        <v/>
      </c>
      <c r="AE15" s="202" t="str">
        <f t="shared" si="73"/>
        <v/>
      </c>
      <c r="AF15" s="202" t="str">
        <f t="shared" si="74"/>
        <v/>
      </c>
      <c r="AG15" s="211" t="str">
        <f t="shared" si="75"/>
        <v/>
      </c>
      <c r="AH15" s="211" t="str">
        <f t="shared" si="6"/>
        <v/>
      </c>
      <c r="AI15" s="211" t="str">
        <f t="shared" si="76"/>
        <v/>
      </c>
      <c r="AJ15" s="209" t="str">
        <f t="shared" si="7"/>
        <v/>
      </c>
      <c r="AK15" s="209" t="str">
        <f>IFERROR(AG15*(AE15-AE18)^2,"")</f>
        <v/>
      </c>
      <c r="AL15" s="209" t="str">
        <f>IFERROR(AG15*(AA15-AA18)*(AE15-AE18),"")</f>
        <v/>
      </c>
      <c r="AM15" s="209" t="str">
        <f t="shared" si="77"/>
        <v/>
      </c>
      <c r="AN15" s="227" t="str">
        <f t="shared" si="78"/>
        <v/>
      </c>
      <c r="AO15" s="209" t="str">
        <f t="shared" si="79"/>
        <v/>
      </c>
      <c r="AP15" s="32"/>
      <c r="AQ15" s="209"/>
      <c r="AR15" s="201" t="str">
        <f t="shared" si="80"/>
        <v/>
      </c>
      <c r="AS15" s="211" t="str">
        <f>IFERROR(AA21+Z21*AR15,"")</f>
        <v/>
      </c>
      <c r="AT15" s="202" t="str">
        <f t="shared" si="81"/>
        <v/>
      </c>
      <c r="AU15" s="202" t="str">
        <f t="shared" si="8"/>
        <v/>
      </c>
      <c r="AV15" s="202" t="str">
        <f t="shared" si="82"/>
        <v/>
      </c>
      <c r="AW15" s="202" t="str">
        <f t="shared" si="83"/>
        <v/>
      </c>
      <c r="AX15" s="211" t="str">
        <f t="shared" si="84"/>
        <v/>
      </c>
      <c r="AY15" s="211" t="str">
        <f t="shared" si="9"/>
        <v/>
      </c>
      <c r="AZ15" s="211" t="str">
        <f t="shared" si="85"/>
        <v/>
      </c>
      <c r="BA15" s="209" t="str">
        <f t="shared" si="10"/>
        <v/>
      </c>
      <c r="BB15" s="209" t="str">
        <f>IFERROR(AX15*(AV15-AV18)^2,"")</f>
        <v/>
      </c>
      <c r="BC15" s="209" t="str">
        <f>IFERROR(AX15*(AR15-AR18)*(AV15-AV18),"")</f>
        <v/>
      </c>
      <c r="BD15" s="209" t="str">
        <f t="shared" si="86"/>
        <v/>
      </c>
      <c r="BE15" s="227" t="str">
        <f t="shared" si="87"/>
        <v/>
      </c>
      <c r="BF15" s="209" t="str">
        <f t="shared" si="88"/>
        <v/>
      </c>
      <c r="BH15" s="209"/>
      <c r="BI15" s="201" t="str">
        <f t="shared" si="89"/>
        <v/>
      </c>
      <c r="BJ15" s="211" t="str">
        <f>IFERROR(AR21+AQ21*BI15,"")</f>
        <v/>
      </c>
      <c r="BK15" s="202" t="str">
        <f t="shared" si="90"/>
        <v/>
      </c>
      <c r="BL15" s="202" t="str">
        <f t="shared" si="11"/>
        <v/>
      </c>
      <c r="BM15" s="202" t="str">
        <f t="shared" si="91"/>
        <v/>
      </c>
      <c r="BN15" s="202" t="str">
        <f t="shared" si="92"/>
        <v/>
      </c>
      <c r="BO15" s="211" t="str">
        <f t="shared" si="93"/>
        <v/>
      </c>
      <c r="BP15" s="211" t="str">
        <f t="shared" si="12"/>
        <v/>
      </c>
      <c r="BQ15" s="211" t="str">
        <f t="shared" si="94"/>
        <v/>
      </c>
      <c r="BR15" s="209" t="str">
        <f t="shared" si="13"/>
        <v/>
      </c>
      <c r="BS15" s="209" t="str">
        <f>IFERROR(BO15*(BM15-BM18)^2,"")</f>
        <v/>
      </c>
      <c r="BT15" s="209" t="str">
        <f>IFERROR(BO15*(BI15-BI18)*(BM15-BM18),"")</f>
        <v/>
      </c>
      <c r="BU15" s="209" t="str">
        <f t="shared" si="95"/>
        <v/>
      </c>
      <c r="BV15" s="227" t="str">
        <f t="shared" si="96"/>
        <v/>
      </c>
      <c r="BW15" s="209" t="str">
        <f t="shared" si="97"/>
        <v/>
      </c>
      <c r="BY15" s="209"/>
      <c r="BZ15" s="201" t="str">
        <f t="shared" si="98"/>
        <v/>
      </c>
      <c r="CA15" s="211" t="str">
        <f>IFERROR(BI21+BH21*BZ15,"")</f>
        <v/>
      </c>
      <c r="CB15" s="202" t="str">
        <f t="shared" si="99"/>
        <v/>
      </c>
      <c r="CC15" s="202" t="str">
        <f t="shared" si="14"/>
        <v/>
      </c>
      <c r="CD15" s="202" t="str">
        <f t="shared" si="100"/>
        <v/>
      </c>
      <c r="CE15" s="202" t="str">
        <f t="shared" si="101"/>
        <v/>
      </c>
      <c r="CF15" s="211" t="str">
        <f t="shared" si="102"/>
        <v/>
      </c>
      <c r="CG15" s="211" t="str">
        <f t="shared" si="15"/>
        <v/>
      </c>
      <c r="CH15" s="211" t="str">
        <f t="shared" si="103"/>
        <v/>
      </c>
      <c r="CI15" s="209" t="str">
        <f t="shared" si="16"/>
        <v/>
      </c>
      <c r="CJ15" s="209" t="str">
        <f>IFERROR(CF15*(CD15-CD18)^2,"")</f>
        <v/>
      </c>
      <c r="CK15" s="209" t="str">
        <f>IFERROR(CF15*(BZ15-BZ18)*(CD15-CD18),"")</f>
        <v/>
      </c>
      <c r="CL15" s="209" t="str">
        <f t="shared" si="104"/>
        <v/>
      </c>
      <c r="CM15" s="227" t="str">
        <f t="shared" si="105"/>
        <v/>
      </c>
      <c r="CN15" s="209" t="str">
        <f t="shared" si="106"/>
        <v/>
      </c>
      <c r="CP15" s="209"/>
      <c r="CQ15" s="201" t="str">
        <f t="shared" si="107"/>
        <v/>
      </c>
      <c r="CR15" s="211" t="str">
        <f>IFERROR(BZ21+BY21*CQ15,"")</f>
        <v/>
      </c>
      <c r="CS15" s="202" t="str">
        <f t="shared" si="108"/>
        <v/>
      </c>
      <c r="CT15" s="202" t="str">
        <f t="shared" si="17"/>
        <v/>
      </c>
      <c r="CU15" s="202" t="str">
        <f t="shared" si="109"/>
        <v/>
      </c>
      <c r="CV15" s="202" t="str">
        <f t="shared" si="110"/>
        <v/>
      </c>
      <c r="CW15" s="211" t="str">
        <f t="shared" si="111"/>
        <v/>
      </c>
      <c r="CX15" s="211" t="str">
        <f t="shared" si="18"/>
        <v/>
      </c>
      <c r="CY15" s="211" t="str">
        <f t="shared" si="112"/>
        <v/>
      </c>
      <c r="CZ15" s="209" t="str">
        <f t="shared" si="19"/>
        <v/>
      </c>
      <c r="DA15" s="209" t="str">
        <f>IFERROR(CW15*(CU15-CU18)^2,"")</f>
        <v/>
      </c>
      <c r="DB15" s="209" t="str">
        <f>IFERROR(CW15*(CQ15-CQ18)*(CU15-CU18),"")</f>
        <v/>
      </c>
      <c r="DC15" s="209" t="str">
        <f t="shared" si="113"/>
        <v/>
      </c>
      <c r="DD15" s="227" t="str">
        <f t="shared" si="114"/>
        <v/>
      </c>
      <c r="DE15" s="209" t="str">
        <f t="shared" si="115"/>
        <v/>
      </c>
      <c r="DG15" s="209"/>
      <c r="DH15" s="201" t="str">
        <f t="shared" si="116"/>
        <v/>
      </c>
      <c r="DI15" s="211" t="str">
        <f>IFERROR(CQ21+CP21*DH15,"")</f>
        <v/>
      </c>
      <c r="DJ15" s="202" t="str">
        <f t="shared" si="117"/>
        <v/>
      </c>
      <c r="DK15" s="202" t="str">
        <f t="shared" si="20"/>
        <v/>
      </c>
      <c r="DL15" s="202" t="str">
        <f t="shared" si="118"/>
        <v/>
      </c>
      <c r="DM15" s="202" t="str">
        <f t="shared" si="119"/>
        <v/>
      </c>
      <c r="DN15" s="211" t="str">
        <f t="shared" si="120"/>
        <v/>
      </c>
      <c r="DO15" s="211" t="str">
        <f t="shared" si="21"/>
        <v/>
      </c>
      <c r="DP15" s="211" t="str">
        <f t="shared" si="121"/>
        <v/>
      </c>
      <c r="DQ15" s="209" t="str">
        <f t="shared" si="22"/>
        <v/>
      </c>
      <c r="DR15" s="209" t="str">
        <f>IFERROR(DN15*(DL15-DL18)^2,"")</f>
        <v/>
      </c>
      <c r="DS15" s="209" t="str">
        <f>IFERROR(DN15*(DH15-DH18)*(DL15-DL18),"")</f>
        <v/>
      </c>
      <c r="DT15" s="209" t="str">
        <f t="shared" si="122"/>
        <v/>
      </c>
      <c r="DU15" s="227" t="str">
        <f t="shared" si="123"/>
        <v/>
      </c>
      <c r="DV15" s="209" t="str">
        <f t="shared" si="124"/>
        <v/>
      </c>
      <c r="DX15" s="209"/>
      <c r="DY15" s="201" t="str">
        <f t="shared" si="125"/>
        <v/>
      </c>
      <c r="DZ15" s="211" t="str">
        <f>IFERROR(DH21+DG21*DY15,"")</f>
        <v/>
      </c>
      <c r="EA15" s="202" t="str">
        <f t="shared" si="126"/>
        <v/>
      </c>
      <c r="EB15" s="202" t="str">
        <f t="shared" si="23"/>
        <v/>
      </c>
      <c r="EC15" s="202" t="str">
        <f t="shared" si="127"/>
        <v/>
      </c>
      <c r="ED15" s="202" t="str">
        <f t="shared" si="128"/>
        <v/>
      </c>
      <c r="EE15" s="211" t="str">
        <f t="shared" si="129"/>
        <v/>
      </c>
      <c r="EF15" s="211" t="str">
        <f t="shared" si="24"/>
        <v/>
      </c>
      <c r="EG15" s="211" t="str">
        <f t="shared" si="130"/>
        <v/>
      </c>
      <c r="EH15" s="209" t="str">
        <f t="shared" si="25"/>
        <v/>
      </c>
      <c r="EI15" s="209" t="str">
        <f>IFERROR(EE15*(EC15-EC18)^2,"")</f>
        <v/>
      </c>
      <c r="EJ15" s="209" t="str">
        <f>IFERROR(EE15*(DY15-DY18)*(EC15-EC18),"")</f>
        <v/>
      </c>
      <c r="EK15" s="209" t="str">
        <f t="shared" si="131"/>
        <v/>
      </c>
      <c r="EL15" s="227" t="str">
        <f t="shared" si="132"/>
        <v/>
      </c>
      <c r="EM15" s="209" t="str">
        <f t="shared" si="133"/>
        <v/>
      </c>
      <c r="EO15" s="209"/>
      <c r="EP15" s="201" t="str">
        <f t="shared" si="134"/>
        <v/>
      </c>
      <c r="EQ15" s="211" t="str">
        <f>IFERROR(DY21+DX21*EP15,"")</f>
        <v/>
      </c>
      <c r="ER15" s="202" t="str">
        <f t="shared" si="135"/>
        <v/>
      </c>
      <c r="ES15" s="202" t="str">
        <f t="shared" si="26"/>
        <v/>
      </c>
      <c r="ET15" s="202" t="str">
        <f t="shared" si="136"/>
        <v/>
      </c>
      <c r="EU15" s="202" t="str">
        <f t="shared" si="137"/>
        <v/>
      </c>
      <c r="EV15" s="211" t="str">
        <f t="shared" si="138"/>
        <v/>
      </c>
      <c r="EW15" s="211" t="str">
        <f t="shared" si="27"/>
        <v/>
      </c>
      <c r="EX15" s="211" t="str">
        <f t="shared" si="139"/>
        <v/>
      </c>
      <c r="EY15" s="209" t="str">
        <f t="shared" si="28"/>
        <v/>
      </c>
      <c r="EZ15" s="209" t="str">
        <f>IFERROR(EV15*(ET15-ET18)^2,"")</f>
        <v/>
      </c>
      <c r="FA15" s="209" t="str">
        <f>IFERROR(EV15*(EP15-EP18)*(ET15-ET18),"")</f>
        <v/>
      </c>
      <c r="FB15" s="209" t="str">
        <f t="shared" si="140"/>
        <v/>
      </c>
      <c r="FC15" s="227" t="str">
        <f t="shared" si="141"/>
        <v/>
      </c>
      <c r="FD15" s="209" t="str">
        <f t="shared" si="142"/>
        <v/>
      </c>
      <c r="FF15" s="209"/>
      <c r="FG15" s="201" t="str">
        <f t="shared" si="143"/>
        <v/>
      </c>
      <c r="FH15" s="211" t="str">
        <f>IFERROR(EP21+EO21*FG15,"")</f>
        <v/>
      </c>
      <c r="FI15" s="202" t="str">
        <f t="shared" si="144"/>
        <v/>
      </c>
      <c r="FJ15" s="202" t="str">
        <f t="shared" si="29"/>
        <v/>
      </c>
      <c r="FK15" s="202" t="str">
        <f t="shared" si="145"/>
        <v/>
      </c>
      <c r="FL15" s="202" t="str">
        <f t="shared" si="146"/>
        <v/>
      </c>
      <c r="FM15" s="211" t="str">
        <f t="shared" si="147"/>
        <v/>
      </c>
      <c r="FN15" s="211" t="str">
        <f t="shared" si="30"/>
        <v/>
      </c>
      <c r="FO15" s="211" t="str">
        <f t="shared" si="148"/>
        <v/>
      </c>
      <c r="FP15" s="209" t="str">
        <f t="shared" si="31"/>
        <v/>
      </c>
      <c r="FQ15" s="209" t="str">
        <f>IFERROR(FM15*(FK15-FK18)^2,"")</f>
        <v/>
      </c>
      <c r="FR15" s="209" t="str">
        <f>IFERROR(FM15*(FG15-FG18)*(FK15-FK18),"")</f>
        <v/>
      </c>
      <c r="FS15" s="209" t="str">
        <f t="shared" si="149"/>
        <v/>
      </c>
      <c r="FT15" s="227" t="str">
        <f t="shared" si="150"/>
        <v/>
      </c>
      <c r="FU15" s="209" t="str">
        <f t="shared" si="151"/>
        <v/>
      </c>
      <c r="FW15" s="209"/>
      <c r="FX15" s="201" t="str">
        <f t="shared" si="152"/>
        <v/>
      </c>
      <c r="FY15" s="211" t="str">
        <f>IFERROR(FG21+FF21*FX15,"")</f>
        <v/>
      </c>
      <c r="FZ15" s="202" t="str">
        <f t="shared" si="153"/>
        <v/>
      </c>
      <c r="GA15" s="202" t="str">
        <f t="shared" si="32"/>
        <v/>
      </c>
      <c r="GB15" s="202" t="str">
        <f t="shared" si="154"/>
        <v/>
      </c>
      <c r="GC15" s="202" t="str">
        <f t="shared" si="155"/>
        <v/>
      </c>
      <c r="GD15" s="211" t="str">
        <f t="shared" si="156"/>
        <v/>
      </c>
      <c r="GE15" s="211" t="str">
        <f t="shared" si="33"/>
        <v/>
      </c>
      <c r="GF15" s="211" t="str">
        <f t="shared" si="157"/>
        <v/>
      </c>
      <c r="GG15" s="209" t="str">
        <f t="shared" si="34"/>
        <v/>
      </c>
      <c r="GH15" s="209" t="str">
        <f>IFERROR(GD15*(GB15-GB18)^2,"")</f>
        <v/>
      </c>
      <c r="GI15" s="209" t="str">
        <f>IFERROR(GD15*(FX15-FX18)*(GB15-GB18),"")</f>
        <v/>
      </c>
      <c r="GJ15" s="209" t="str">
        <f t="shared" si="158"/>
        <v/>
      </c>
      <c r="GK15" s="227" t="str">
        <f t="shared" si="159"/>
        <v/>
      </c>
      <c r="GL15" s="209" t="str">
        <f t="shared" si="160"/>
        <v/>
      </c>
      <c r="GN15" s="209"/>
      <c r="GO15" s="201" t="str">
        <f t="shared" si="161"/>
        <v/>
      </c>
      <c r="GP15" s="211" t="str">
        <f>IFERROR(FX21+FW21*GO15,"")</f>
        <v/>
      </c>
      <c r="GQ15" s="202" t="str">
        <f t="shared" si="162"/>
        <v/>
      </c>
      <c r="GR15" s="202" t="str">
        <f t="shared" si="35"/>
        <v/>
      </c>
      <c r="GS15" s="202" t="str">
        <f t="shared" si="163"/>
        <v/>
      </c>
      <c r="GT15" s="202" t="str">
        <f t="shared" si="164"/>
        <v/>
      </c>
      <c r="GU15" s="211" t="str">
        <f t="shared" si="165"/>
        <v/>
      </c>
      <c r="GV15" s="211" t="str">
        <f t="shared" si="36"/>
        <v/>
      </c>
      <c r="GW15" s="211" t="str">
        <f t="shared" si="166"/>
        <v/>
      </c>
      <c r="GX15" s="209" t="str">
        <f t="shared" si="37"/>
        <v/>
      </c>
      <c r="GY15" s="209" t="str">
        <f>IFERROR(GU15*(GS15-GS18)^2,"")</f>
        <v/>
      </c>
      <c r="GZ15" s="209" t="str">
        <f>IFERROR(GU15*(GO15-GO18)*(GS15-GS18),"")</f>
        <v/>
      </c>
      <c r="HA15" s="209" t="str">
        <f t="shared" si="167"/>
        <v/>
      </c>
      <c r="HB15" s="227" t="str">
        <f t="shared" si="168"/>
        <v/>
      </c>
      <c r="HC15" s="209" t="str">
        <f t="shared" si="169"/>
        <v/>
      </c>
      <c r="HE15" s="209"/>
      <c r="HF15" s="201" t="str">
        <f t="shared" si="170"/>
        <v/>
      </c>
      <c r="HG15" s="211" t="str">
        <f>IFERROR(GO21+GN21*HF15,"")</f>
        <v/>
      </c>
      <c r="HH15" s="202" t="str">
        <f t="shared" si="171"/>
        <v/>
      </c>
      <c r="HI15" s="202" t="str">
        <f t="shared" si="38"/>
        <v/>
      </c>
      <c r="HJ15" s="202" t="str">
        <f t="shared" si="172"/>
        <v/>
      </c>
      <c r="HK15" s="202" t="str">
        <f t="shared" si="173"/>
        <v/>
      </c>
      <c r="HL15" s="211" t="str">
        <f t="shared" si="174"/>
        <v/>
      </c>
      <c r="HM15" s="211" t="str">
        <f t="shared" si="39"/>
        <v/>
      </c>
      <c r="HN15" s="211" t="str">
        <f t="shared" si="175"/>
        <v/>
      </c>
      <c r="HO15" s="209" t="str">
        <f t="shared" si="40"/>
        <v/>
      </c>
      <c r="HP15" s="209" t="str">
        <f>IFERROR(HL15*(HJ15-HJ18)^2,"")</f>
        <v/>
      </c>
      <c r="HQ15" s="209" t="str">
        <f>IFERROR(HL15*(HF15-HF18)*(HJ15-HJ18),"")</f>
        <v/>
      </c>
      <c r="HR15" s="209" t="str">
        <f t="shared" si="176"/>
        <v/>
      </c>
      <c r="HS15" s="227" t="str">
        <f t="shared" si="177"/>
        <v/>
      </c>
      <c r="HT15" s="209" t="str">
        <f t="shared" si="178"/>
        <v/>
      </c>
      <c r="HV15" s="209"/>
      <c r="HW15" s="201" t="str">
        <f t="shared" si="179"/>
        <v/>
      </c>
      <c r="HX15" s="211" t="str">
        <f>IFERROR(HF21+HE21*HW15,"")</f>
        <v/>
      </c>
      <c r="HY15" s="202" t="str">
        <f t="shared" si="180"/>
        <v/>
      </c>
      <c r="HZ15" s="202" t="str">
        <f t="shared" si="41"/>
        <v/>
      </c>
      <c r="IA15" s="202" t="str">
        <f t="shared" si="181"/>
        <v/>
      </c>
      <c r="IB15" s="202" t="str">
        <f t="shared" si="182"/>
        <v/>
      </c>
      <c r="IC15" s="211" t="str">
        <f t="shared" si="183"/>
        <v/>
      </c>
      <c r="ID15" s="211" t="str">
        <f t="shared" si="42"/>
        <v/>
      </c>
      <c r="IE15" s="211" t="str">
        <f t="shared" si="184"/>
        <v/>
      </c>
      <c r="IF15" s="209" t="str">
        <f t="shared" si="43"/>
        <v/>
      </c>
      <c r="IG15" s="209" t="str">
        <f>IFERROR(IC15*(IA15-IA18)^2,"")</f>
        <v/>
      </c>
      <c r="IH15" s="209" t="str">
        <f>IFERROR(IC15*(HW15-HW18)*(IA15-IA18),"")</f>
        <v/>
      </c>
      <c r="II15" s="209" t="str">
        <f t="shared" si="185"/>
        <v/>
      </c>
      <c r="IJ15" s="227" t="str">
        <f t="shared" si="186"/>
        <v/>
      </c>
      <c r="IK15" s="209" t="str">
        <f t="shared" si="187"/>
        <v/>
      </c>
      <c r="IM15" s="209"/>
      <c r="IN15" s="201" t="str">
        <f t="shared" si="188"/>
        <v/>
      </c>
      <c r="IO15" s="211" t="str">
        <f>IFERROR(HW21+HV21*IN15,"")</f>
        <v/>
      </c>
      <c r="IP15" s="202" t="str">
        <f t="shared" si="189"/>
        <v/>
      </c>
      <c r="IQ15" s="202" t="str">
        <f t="shared" si="44"/>
        <v/>
      </c>
      <c r="IR15" s="202" t="str">
        <f t="shared" si="190"/>
        <v/>
      </c>
      <c r="IS15" s="202" t="str">
        <f t="shared" si="191"/>
        <v/>
      </c>
      <c r="IT15" s="211" t="str">
        <f t="shared" si="192"/>
        <v/>
      </c>
      <c r="IU15" s="211" t="str">
        <f t="shared" si="45"/>
        <v/>
      </c>
      <c r="IV15" s="211" t="str">
        <f t="shared" si="193"/>
        <v/>
      </c>
      <c r="IW15" s="209" t="str">
        <f t="shared" si="46"/>
        <v/>
      </c>
      <c r="IX15" s="209" t="str">
        <f>IFERROR(IT15*(IR15-IR18)^2,"")</f>
        <v/>
      </c>
      <c r="IY15" s="209" t="str">
        <f>IFERROR(IT15*(IN15-IN18)*(IR15-IR18),"")</f>
        <v/>
      </c>
      <c r="IZ15" s="209" t="str">
        <f t="shared" si="194"/>
        <v/>
      </c>
      <c r="JA15" s="227" t="str">
        <f t="shared" si="195"/>
        <v/>
      </c>
      <c r="JB15" s="209" t="str">
        <f t="shared" si="196"/>
        <v/>
      </c>
      <c r="JD15" s="209"/>
      <c r="JE15" s="201" t="str">
        <f t="shared" si="197"/>
        <v/>
      </c>
      <c r="JF15" s="211" t="str">
        <f>IFERROR(IN21+IM21*JE15,"")</f>
        <v/>
      </c>
      <c r="JG15" s="202" t="str">
        <f t="shared" si="198"/>
        <v/>
      </c>
      <c r="JH15" s="202" t="str">
        <f t="shared" si="47"/>
        <v/>
      </c>
      <c r="JI15" s="202" t="str">
        <f t="shared" si="199"/>
        <v/>
      </c>
      <c r="JJ15" s="202" t="str">
        <f t="shared" si="200"/>
        <v/>
      </c>
      <c r="JK15" s="211" t="str">
        <f t="shared" si="201"/>
        <v/>
      </c>
      <c r="JL15" s="211" t="str">
        <f t="shared" si="48"/>
        <v/>
      </c>
      <c r="JM15" s="211" t="str">
        <f t="shared" si="202"/>
        <v/>
      </c>
      <c r="JN15" s="209" t="str">
        <f t="shared" si="49"/>
        <v/>
      </c>
      <c r="JO15" s="209" t="str">
        <f>IFERROR(JK15*(JI15-JI18)^2,"")</f>
        <v/>
      </c>
      <c r="JP15" s="209" t="str">
        <f>IFERROR(JK15*(JE15-JE18)*(JI15-JI18),"")</f>
        <v/>
      </c>
      <c r="JQ15" s="209" t="str">
        <f t="shared" si="203"/>
        <v/>
      </c>
      <c r="JR15" s="227" t="str">
        <f t="shared" si="204"/>
        <v/>
      </c>
      <c r="JS15" s="209" t="str">
        <f t="shared" si="205"/>
        <v/>
      </c>
      <c r="JU15" s="209"/>
      <c r="JV15" s="201" t="str">
        <f t="shared" si="206"/>
        <v/>
      </c>
      <c r="JW15" s="211" t="str">
        <f>IFERROR(JE21+JD21*JV15,"")</f>
        <v/>
      </c>
      <c r="JX15" s="202" t="str">
        <f t="shared" si="207"/>
        <v/>
      </c>
      <c r="JY15" s="202" t="str">
        <f t="shared" si="50"/>
        <v/>
      </c>
      <c r="JZ15" s="202" t="str">
        <f t="shared" si="208"/>
        <v/>
      </c>
      <c r="KA15" s="202" t="str">
        <f t="shared" si="209"/>
        <v/>
      </c>
      <c r="KB15" s="211" t="str">
        <f t="shared" si="210"/>
        <v/>
      </c>
      <c r="KC15" s="211" t="str">
        <f t="shared" si="51"/>
        <v/>
      </c>
      <c r="KD15" s="211" t="str">
        <f t="shared" si="211"/>
        <v/>
      </c>
      <c r="KE15" s="209" t="str">
        <f t="shared" si="52"/>
        <v/>
      </c>
      <c r="KF15" s="209" t="str">
        <f>IFERROR(KB15*(JZ15-JZ18)^2,"")</f>
        <v/>
      </c>
      <c r="KG15" s="209" t="str">
        <f>IFERROR(KB15*(JV15-JV18)*(JZ15-JZ18),"")</f>
        <v/>
      </c>
      <c r="KH15" s="209" t="str">
        <f t="shared" si="212"/>
        <v/>
      </c>
      <c r="KI15" s="227" t="str">
        <f t="shared" si="213"/>
        <v/>
      </c>
      <c r="KJ15" s="209" t="str">
        <f t="shared" si="214"/>
        <v/>
      </c>
      <c r="KL15" s="209"/>
      <c r="KM15" s="201" t="str">
        <f t="shared" si="215"/>
        <v/>
      </c>
      <c r="KN15" s="211" t="str">
        <f>IFERROR(JV21+JU21*KM15,"")</f>
        <v/>
      </c>
      <c r="KO15" s="202" t="str">
        <f t="shared" si="216"/>
        <v/>
      </c>
      <c r="KP15" s="202" t="str">
        <f t="shared" si="53"/>
        <v/>
      </c>
      <c r="KQ15" s="202" t="str">
        <f t="shared" si="217"/>
        <v/>
      </c>
      <c r="KR15" s="202" t="str">
        <f t="shared" si="218"/>
        <v/>
      </c>
      <c r="KS15" s="211" t="str">
        <f t="shared" si="219"/>
        <v/>
      </c>
      <c r="KT15" s="211" t="str">
        <f t="shared" si="54"/>
        <v/>
      </c>
      <c r="KU15" s="211" t="str">
        <f t="shared" si="220"/>
        <v/>
      </c>
      <c r="KV15" s="209" t="str">
        <f t="shared" si="55"/>
        <v/>
      </c>
      <c r="KW15" s="209" t="str">
        <f>IFERROR(KS15*(KQ15-KQ18)^2,"")</f>
        <v/>
      </c>
      <c r="KX15" s="209" t="str">
        <f>IFERROR(KS15*(KM15-KM18)*(KQ15-KQ18),"")</f>
        <v/>
      </c>
      <c r="KY15" s="209" t="str">
        <f t="shared" si="221"/>
        <v/>
      </c>
      <c r="KZ15" s="227" t="str">
        <f t="shared" si="222"/>
        <v/>
      </c>
      <c r="LA15" s="209" t="str">
        <f t="shared" si="223"/>
        <v/>
      </c>
      <c r="LC15" s="209"/>
      <c r="LD15" s="201" t="str">
        <f t="shared" si="224"/>
        <v/>
      </c>
      <c r="LE15" s="211" t="str">
        <f>IFERROR(KM21+KL21*LD15,"")</f>
        <v/>
      </c>
      <c r="LF15" s="202" t="str">
        <f t="shared" si="225"/>
        <v/>
      </c>
      <c r="LG15" s="202" t="str">
        <f t="shared" si="56"/>
        <v/>
      </c>
      <c r="LH15" s="202" t="str">
        <f t="shared" si="226"/>
        <v/>
      </c>
      <c r="LI15" s="202" t="str">
        <f t="shared" si="227"/>
        <v/>
      </c>
      <c r="LJ15" s="211" t="str">
        <f t="shared" si="228"/>
        <v/>
      </c>
      <c r="LK15" s="211" t="str">
        <f t="shared" si="57"/>
        <v/>
      </c>
      <c r="LL15" s="211" t="str">
        <f t="shared" si="229"/>
        <v/>
      </c>
      <c r="LM15" s="209" t="str">
        <f t="shared" si="58"/>
        <v/>
      </c>
      <c r="LN15" s="209" t="str">
        <f>IFERROR(LJ15*(LH15-LH18)^2,"")</f>
        <v/>
      </c>
      <c r="LO15" s="209" t="str">
        <f>IFERROR(LJ15*(LD15-LD18)*(LH15-LH18),"")</f>
        <v/>
      </c>
      <c r="LP15" s="209" t="str">
        <f t="shared" si="230"/>
        <v/>
      </c>
      <c r="LQ15" s="227" t="str">
        <f t="shared" si="231"/>
        <v/>
      </c>
      <c r="LR15" s="209" t="str">
        <f t="shared" si="232"/>
        <v/>
      </c>
      <c r="LT15" s="209"/>
      <c r="LU15" s="371" t="str">
        <f t="shared" si="233"/>
        <v/>
      </c>
      <c r="LV15" s="370" t="str">
        <f>IFERROR(LD21+LC21*LU15,"")</f>
        <v/>
      </c>
      <c r="LW15" s="373" t="str">
        <f t="shared" si="234"/>
        <v/>
      </c>
      <c r="LX15" s="202" t="str">
        <f t="shared" si="59"/>
        <v/>
      </c>
      <c r="LY15" s="202" t="str">
        <f t="shared" si="235"/>
        <v/>
      </c>
      <c r="LZ15" s="202" t="str">
        <f t="shared" si="236"/>
        <v/>
      </c>
      <c r="MA15" s="211" t="str">
        <f t="shared" si="237"/>
        <v/>
      </c>
      <c r="MB15" s="211" t="str">
        <f t="shared" si="60"/>
        <v/>
      </c>
      <c r="MC15" s="211" t="str">
        <f t="shared" si="238"/>
        <v/>
      </c>
      <c r="MD15" s="209" t="str">
        <f t="shared" si="61"/>
        <v/>
      </c>
      <c r="ME15" s="209" t="str">
        <f>IFERROR(MA15*(LY15-LY18)^2,"")</f>
        <v/>
      </c>
      <c r="MF15" s="209" t="str">
        <f>IFERROR(MA15*(LU15-LU18)*(LY15-LY18),"")</f>
        <v/>
      </c>
      <c r="MG15" s="209" t="str">
        <f t="shared" si="239"/>
        <v/>
      </c>
      <c r="MH15" s="227" t="str">
        <f t="shared" si="240"/>
        <v/>
      </c>
      <c r="MI15" s="372" t="str">
        <f t="shared" si="241"/>
        <v/>
      </c>
    </row>
    <row r="16" spans="1:347" ht="14" customHeight="1" outlineLevel="1">
      <c r="A16" s="12">
        <v>10</v>
      </c>
      <c r="B16" s="476"/>
      <c r="C16" s="51"/>
      <c r="D16" s="52"/>
      <c r="E16" s="15" t="str">
        <f t="shared" si="0"/>
        <v/>
      </c>
      <c r="F16" s="32" t="str">
        <f>IFERROR((E16-E6)/(1-E6),"")</f>
        <v/>
      </c>
      <c r="G16" s="15" t="str">
        <f t="shared" si="1"/>
        <v/>
      </c>
      <c r="H16" s="15"/>
      <c r="I16" s="32"/>
      <c r="J16" s="16" t="str">
        <f t="shared" si="62"/>
        <v/>
      </c>
      <c r="K16" s="15" t="str">
        <f>IFERROR(C21+B21*J16,"")</f>
        <v/>
      </c>
      <c r="L16" s="35" t="str">
        <f t="shared" si="63"/>
        <v/>
      </c>
      <c r="M16" s="35" t="str">
        <f t="shared" si="2"/>
        <v/>
      </c>
      <c r="N16" s="35" t="str">
        <f t="shared" si="64"/>
        <v/>
      </c>
      <c r="O16" s="35" t="str">
        <f t="shared" si="65"/>
        <v/>
      </c>
      <c r="P16" s="15" t="str">
        <f t="shared" si="66"/>
        <v/>
      </c>
      <c r="Q16" s="15" t="str">
        <f t="shared" si="3"/>
        <v/>
      </c>
      <c r="R16" s="15" t="str">
        <f t="shared" si="67"/>
        <v/>
      </c>
      <c r="S16" s="32" t="str">
        <f t="shared" si="4"/>
        <v/>
      </c>
      <c r="T16" s="32" t="str">
        <f>IFERROR(P16*(N16-N18)^2,"")</f>
        <v/>
      </c>
      <c r="U16" s="32" t="str">
        <f>IFERROR(P16*(J16-J18)*(N16-N18),"")</f>
        <v/>
      </c>
      <c r="V16" s="32" t="str">
        <f t="shared" si="68"/>
        <v/>
      </c>
      <c r="W16" s="37" t="str">
        <f t="shared" si="69"/>
        <v/>
      </c>
      <c r="X16" s="32" t="str">
        <f t="shared" si="70"/>
        <v/>
      </c>
      <c r="Y16" s="32"/>
      <c r="Z16" s="209"/>
      <c r="AA16" s="201" t="str">
        <f t="shared" si="71"/>
        <v/>
      </c>
      <c r="AB16" s="211" t="str">
        <f>IFERROR(J21+I21*AA16,"")</f>
        <v/>
      </c>
      <c r="AC16" s="202" t="str">
        <f t="shared" si="72"/>
        <v/>
      </c>
      <c r="AD16" s="202" t="str">
        <f t="shared" si="5"/>
        <v/>
      </c>
      <c r="AE16" s="202" t="str">
        <f t="shared" si="73"/>
        <v/>
      </c>
      <c r="AF16" s="202" t="str">
        <f t="shared" si="74"/>
        <v/>
      </c>
      <c r="AG16" s="211" t="str">
        <f t="shared" si="75"/>
        <v/>
      </c>
      <c r="AH16" s="211" t="str">
        <f t="shared" si="6"/>
        <v/>
      </c>
      <c r="AI16" s="211" t="str">
        <f t="shared" si="76"/>
        <v/>
      </c>
      <c r="AJ16" s="209" t="str">
        <f t="shared" si="7"/>
        <v/>
      </c>
      <c r="AK16" s="209" t="str">
        <f>IFERROR(AG16*(AE16-AE18)^2,"")</f>
        <v/>
      </c>
      <c r="AL16" s="209" t="str">
        <f>IFERROR(AG16*(AA16-AA18)*(AE16-AE18),"")</f>
        <v/>
      </c>
      <c r="AM16" s="209" t="str">
        <f t="shared" si="77"/>
        <v/>
      </c>
      <c r="AN16" s="227" t="str">
        <f t="shared" si="78"/>
        <v/>
      </c>
      <c r="AO16" s="209" t="str">
        <f t="shared" si="79"/>
        <v/>
      </c>
      <c r="AP16" s="32"/>
      <c r="AQ16" s="209"/>
      <c r="AR16" s="201" t="str">
        <f t="shared" si="80"/>
        <v/>
      </c>
      <c r="AS16" s="211" t="str">
        <f>IFERROR(AA21+Z21*AR16,"")</f>
        <v/>
      </c>
      <c r="AT16" s="202" t="str">
        <f t="shared" si="81"/>
        <v/>
      </c>
      <c r="AU16" s="202" t="str">
        <f t="shared" si="8"/>
        <v/>
      </c>
      <c r="AV16" s="202" t="str">
        <f t="shared" si="82"/>
        <v/>
      </c>
      <c r="AW16" s="202" t="str">
        <f t="shared" si="83"/>
        <v/>
      </c>
      <c r="AX16" s="211" t="str">
        <f t="shared" si="84"/>
        <v/>
      </c>
      <c r="AY16" s="211" t="str">
        <f t="shared" si="9"/>
        <v/>
      </c>
      <c r="AZ16" s="211" t="str">
        <f t="shared" si="85"/>
        <v/>
      </c>
      <c r="BA16" s="209" t="str">
        <f t="shared" si="10"/>
        <v/>
      </c>
      <c r="BB16" s="209" t="str">
        <f>IFERROR(AX16*(AV16-AV18)^2,"")</f>
        <v/>
      </c>
      <c r="BC16" s="209" t="str">
        <f>IFERROR(AX16*(AR16-AR18)*(AV16-AV18),"")</f>
        <v/>
      </c>
      <c r="BD16" s="209" t="str">
        <f t="shared" si="86"/>
        <v/>
      </c>
      <c r="BE16" s="227" t="str">
        <f t="shared" si="87"/>
        <v/>
      </c>
      <c r="BF16" s="209" t="str">
        <f t="shared" si="88"/>
        <v/>
      </c>
      <c r="BH16" s="209"/>
      <c r="BI16" s="201" t="str">
        <f t="shared" si="89"/>
        <v/>
      </c>
      <c r="BJ16" s="211" t="str">
        <f>IFERROR(AR21+AQ21*BI16,"")</f>
        <v/>
      </c>
      <c r="BK16" s="202" t="str">
        <f t="shared" si="90"/>
        <v/>
      </c>
      <c r="BL16" s="202" t="str">
        <f t="shared" si="11"/>
        <v/>
      </c>
      <c r="BM16" s="202" t="str">
        <f t="shared" si="91"/>
        <v/>
      </c>
      <c r="BN16" s="202" t="str">
        <f t="shared" si="92"/>
        <v/>
      </c>
      <c r="BO16" s="211" t="str">
        <f t="shared" si="93"/>
        <v/>
      </c>
      <c r="BP16" s="211" t="str">
        <f t="shared" si="12"/>
        <v/>
      </c>
      <c r="BQ16" s="211" t="str">
        <f t="shared" si="94"/>
        <v/>
      </c>
      <c r="BR16" s="209" t="str">
        <f t="shared" si="13"/>
        <v/>
      </c>
      <c r="BS16" s="209" t="str">
        <f>IFERROR(BO16*(BM16-BM18)^2,"")</f>
        <v/>
      </c>
      <c r="BT16" s="209" t="str">
        <f>IFERROR(BO16*(BI16-BI18)*(BM16-BM18),"")</f>
        <v/>
      </c>
      <c r="BU16" s="209" t="str">
        <f t="shared" si="95"/>
        <v/>
      </c>
      <c r="BV16" s="227" t="str">
        <f t="shared" si="96"/>
        <v/>
      </c>
      <c r="BW16" s="209" t="str">
        <f t="shared" si="97"/>
        <v/>
      </c>
      <c r="BY16" s="209"/>
      <c r="BZ16" s="201" t="str">
        <f t="shared" si="98"/>
        <v/>
      </c>
      <c r="CA16" s="211" t="str">
        <f>IFERROR(BI21+BH21*BZ16,"")</f>
        <v/>
      </c>
      <c r="CB16" s="202" t="str">
        <f t="shared" si="99"/>
        <v/>
      </c>
      <c r="CC16" s="202" t="str">
        <f t="shared" si="14"/>
        <v/>
      </c>
      <c r="CD16" s="202" t="str">
        <f t="shared" si="100"/>
        <v/>
      </c>
      <c r="CE16" s="202" t="str">
        <f t="shared" si="101"/>
        <v/>
      </c>
      <c r="CF16" s="211" t="str">
        <f t="shared" si="102"/>
        <v/>
      </c>
      <c r="CG16" s="211" t="str">
        <f t="shared" si="15"/>
        <v/>
      </c>
      <c r="CH16" s="211" t="str">
        <f t="shared" si="103"/>
        <v/>
      </c>
      <c r="CI16" s="209" t="str">
        <f t="shared" si="16"/>
        <v/>
      </c>
      <c r="CJ16" s="209" t="str">
        <f>IFERROR(CF16*(CD16-CD18)^2,"")</f>
        <v/>
      </c>
      <c r="CK16" s="209" t="str">
        <f>IFERROR(CF16*(BZ16-BZ18)*(CD16-CD18),"")</f>
        <v/>
      </c>
      <c r="CL16" s="209" t="str">
        <f t="shared" si="104"/>
        <v/>
      </c>
      <c r="CM16" s="227" t="str">
        <f t="shared" si="105"/>
        <v/>
      </c>
      <c r="CN16" s="209" t="str">
        <f t="shared" si="106"/>
        <v/>
      </c>
      <c r="CP16" s="209"/>
      <c r="CQ16" s="201" t="str">
        <f t="shared" si="107"/>
        <v/>
      </c>
      <c r="CR16" s="211" t="str">
        <f>IFERROR(BZ21+BY21*CQ16,"")</f>
        <v/>
      </c>
      <c r="CS16" s="202" t="str">
        <f t="shared" si="108"/>
        <v/>
      </c>
      <c r="CT16" s="202" t="str">
        <f t="shared" si="17"/>
        <v/>
      </c>
      <c r="CU16" s="202" t="str">
        <f t="shared" si="109"/>
        <v/>
      </c>
      <c r="CV16" s="202" t="str">
        <f t="shared" si="110"/>
        <v/>
      </c>
      <c r="CW16" s="211" t="str">
        <f t="shared" si="111"/>
        <v/>
      </c>
      <c r="CX16" s="211" t="str">
        <f t="shared" si="18"/>
        <v/>
      </c>
      <c r="CY16" s="211" t="str">
        <f t="shared" si="112"/>
        <v/>
      </c>
      <c r="CZ16" s="209" t="str">
        <f t="shared" si="19"/>
        <v/>
      </c>
      <c r="DA16" s="209" t="str">
        <f>IFERROR(CW16*(CU16-CU18)^2,"")</f>
        <v/>
      </c>
      <c r="DB16" s="209" t="str">
        <f>IFERROR(CW16*(CQ16-CQ18)*(CU16-CU18),"")</f>
        <v/>
      </c>
      <c r="DC16" s="209" t="str">
        <f t="shared" si="113"/>
        <v/>
      </c>
      <c r="DD16" s="227" t="str">
        <f t="shared" si="114"/>
        <v/>
      </c>
      <c r="DE16" s="209" t="str">
        <f t="shared" si="115"/>
        <v/>
      </c>
      <c r="DG16" s="209"/>
      <c r="DH16" s="201" t="str">
        <f t="shared" si="116"/>
        <v/>
      </c>
      <c r="DI16" s="211" t="str">
        <f>IFERROR(CQ21+CP21*DH16,"")</f>
        <v/>
      </c>
      <c r="DJ16" s="202" t="str">
        <f t="shared" si="117"/>
        <v/>
      </c>
      <c r="DK16" s="202" t="str">
        <f t="shared" si="20"/>
        <v/>
      </c>
      <c r="DL16" s="202" t="str">
        <f t="shared" si="118"/>
        <v/>
      </c>
      <c r="DM16" s="202" t="str">
        <f t="shared" si="119"/>
        <v/>
      </c>
      <c r="DN16" s="211" t="str">
        <f t="shared" si="120"/>
        <v/>
      </c>
      <c r="DO16" s="211" t="str">
        <f t="shared" si="21"/>
        <v/>
      </c>
      <c r="DP16" s="211" t="str">
        <f t="shared" si="121"/>
        <v/>
      </c>
      <c r="DQ16" s="209" t="str">
        <f t="shared" si="22"/>
        <v/>
      </c>
      <c r="DR16" s="209" t="str">
        <f>IFERROR(DN16*(DL16-DL18)^2,"")</f>
        <v/>
      </c>
      <c r="DS16" s="209" t="str">
        <f>IFERROR(DN16*(DH16-DH18)*(DL16-DL18),"")</f>
        <v/>
      </c>
      <c r="DT16" s="209" t="str">
        <f t="shared" si="122"/>
        <v/>
      </c>
      <c r="DU16" s="227" t="str">
        <f t="shared" si="123"/>
        <v/>
      </c>
      <c r="DV16" s="209" t="str">
        <f t="shared" si="124"/>
        <v/>
      </c>
      <c r="DX16" s="209"/>
      <c r="DY16" s="201" t="str">
        <f t="shared" si="125"/>
        <v/>
      </c>
      <c r="DZ16" s="211" t="str">
        <f>IFERROR(DH21+DG21*DY16,"")</f>
        <v/>
      </c>
      <c r="EA16" s="202" t="str">
        <f t="shared" si="126"/>
        <v/>
      </c>
      <c r="EB16" s="202" t="str">
        <f t="shared" si="23"/>
        <v/>
      </c>
      <c r="EC16" s="202" t="str">
        <f t="shared" si="127"/>
        <v/>
      </c>
      <c r="ED16" s="202" t="str">
        <f t="shared" si="128"/>
        <v/>
      </c>
      <c r="EE16" s="211" t="str">
        <f t="shared" si="129"/>
        <v/>
      </c>
      <c r="EF16" s="211" t="str">
        <f t="shared" si="24"/>
        <v/>
      </c>
      <c r="EG16" s="211" t="str">
        <f t="shared" si="130"/>
        <v/>
      </c>
      <c r="EH16" s="209" t="str">
        <f t="shared" si="25"/>
        <v/>
      </c>
      <c r="EI16" s="209" t="str">
        <f>IFERROR(EE16*(EC16-EC18)^2,"")</f>
        <v/>
      </c>
      <c r="EJ16" s="209" t="str">
        <f>IFERROR(EE16*(DY16-DY18)*(EC16-EC18),"")</f>
        <v/>
      </c>
      <c r="EK16" s="209" t="str">
        <f t="shared" si="131"/>
        <v/>
      </c>
      <c r="EL16" s="227" t="str">
        <f t="shared" si="132"/>
        <v/>
      </c>
      <c r="EM16" s="209" t="str">
        <f t="shared" si="133"/>
        <v/>
      </c>
      <c r="EO16" s="209"/>
      <c r="EP16" s="201" t="str">
        <f t="shared" si="134"/>
        <v/>
      </c>
      <c r="EQ16" s="211" t="str">
        <f>IFERROR(DY21+DX21*EP16,"")</f>
        <v/>
      </c>
      <c r="ER16" s="202" t="str">
        <f t="shared" si="135"/>
        <v/>
      </c>
      <c r="ES16" s="202" t="str">
        <f t="shared" si="26"/>
        <v/>
      </c>
      <c r="ET16" s="202" t="str">
        <f t="shared" si="136"/>
        <v/>
      </c>
      <c r="EU16" s="202" t="str">
        <f t="shared" si="137"/>
        <v/>
      </c>
      <c r="EV16" s="211" t="str">
        <f t="shared" si="138"/>
        <v/>
      </c>
      <c r="EW16" s="211" t="str">
        <f t="shared" si="27"/>
        <v/>
      </c>
      <c r="EX16" s="211" t="str">
        <f t="shared" si="139"/>
        <v/>
      </c>
      <c r="EY16" s="209" t="str">
        <f t="shared" si="28"/>
        <v/>
      </c>
      <c r="EZ16" s="209" t="str">
        <f>IFERROR(EV16*(ET16-ET18)^2,"")</f>
        <v/>
      </c>
      <c r="FA16" s="209" t="str">
        <f>IFERROR(EV16*(EP16-EP18)*(ET16-ET18),"")</f>
        <v/>
      </c>
      <c r="FB16" s="209" t="str">
        <f t="shared" si="140"/>
        <v/>
      </c>
      <c r="FC16" s="227" t="str">
        <f t="shared" si="141"/>
        <v/>
      </c>
      <c r="FD16" s="209" t="str">
        <f t="shared" si="142"/>
        <v/>
      </c>
      <c r="FF16" s="209"/>
      <c r="FG16" s="201" t="str">
        <f t="shared" si="143"/>
        <v/>
      </c>
      <c r="FH16" s="211" t="str">
        <f>IFERROR(EP21+EO21*FG16,"")</f>
        <v/>
      </c>
      <c r="FI16" s="202" t="str">
        <f t="shared" si="144"/>
        <v/>
      </c>
      <c r="FJ16" s="202" t="str">
        <f t="shared" si="29"/>
        <v/>
      </c>
      <c r="FK16" s="202" t="str">
        <f t="shared" si="145"/>
        <v/>
      </c>
      <c r="FL16" s="202" t="str">
        <f t="shared" si="146"/>
        <v/>
      </c>
      <c r="FM16" s="211" t="str">
        <f t="shared" si="147"/>
        <v/>
      </c>
      <c r="FN16" s="211" t="str">
        <f t="shared" si="30"/>
        <v/>
      </c>
      <c r="FO16" s="211" t="str">
        <f t="shared" si="148"/>
        <v/>
      </c>
      <c r="FP16" s="209" t="str">
        <f t="shared" si="31"/>
        <v/>
      </c>
      <c r="FQ16" s="209" t="str">
        <f>IFERROR(FM16*(FK16-FK18)^2,"")</f>
        <v/>
      </c>
      <c r="FR16" s="209" t="str">
        <f>IFERROR(FM16*(FG16-FG18)*(FK16-FK18),"")</f>
        <v/>
      </c>
      <c r="FS16" s="209" t="str">
        <f t="shared" si="149"/>
        <v/>
      </c>
      <c r="FT16" s="227" t="str">
        <f t="shared" si="150"/>
        <v/>
      </c>
      <c r="FU16" s="209" t="str">
        <f t="shared" si="151"/>
        <v/>
      </c>
      <c r="FW16" s="209"/>
      <c r="FX16" s="201" t="str">
        <f t="shared" si="152"/>
        <v/>
      </c>
      <c r="FY16" s="211" t="str">
        <f>IFERROR(FG21+FF21*FX16,"")</f>
        <v/>
      </c>
      <c r="FZ16" s="202" t="str">
        <f t="shared" si="153"/>
        <v/>
      </c>
      <c r="GA16" s="202" t="str">
        <f t="shared" si="32"/>
        <v/>
      </c>
      <c r="GB16" s="202" t="str">
        <f t="shared" si="154"/>
        <v/>
      </c>
      <c r="GC16" s="202" t="str">
        <f t="shared" si="155"/>
        <v/>
      </c>
      <c r="GD16" s="211" t="str">
        <f t="shared" si="156"/>
        <v/>
      </c>
      <c r="GE16" s="211" t="str">
        <f t="shared" si="33"/>
        <v/>
      </c>
      <c r="GF16" s="211" t="str">
        <f t="shared" si="157"/>
        <v/>
      </c>
      <c r="GG16" s="209" t="str">
        <f t="shared" si="34"/>
        <v/>
      </c>
      <c r="GH16" s="209" t="str">
        <f>IFERROR(GD16*(GB16-GB18)^2,"")</f>
        <v/>
      </c>
      <c r="GI16" s="209" t="str">
        <f>IFERROR(GD16*(FX16-FX18)*(GB16-GB18),"")</f>
        <v/>
      </c>
      <c r="GJ16" s="209" t="str">
        <f t="shared" si="158"/>
        <v/>
      </c>
      <c r="GK16" s="227" t="str">
        <f t="shared" si="159"/>
        <v/>
      </c>
      <c r="GL16" s="209" t="str">
        <f t="shared" si="160"/>
        <v/>
      </c>
      <c r="GN16" s="209"/>
      <c r="GO16" s="201" t="str">
        <f t="shared" si="161"/>
        <v/>
      </c>
      <c r="GP16" s="211" t="str">
        <f>IFERROR(FX21+FW21*GO16,"")</f>
        <v/>
      </c>
      <c r="GQ16" s="202" t="str">
        <f t="shared" si="162"/>
        <v/>
      </c>
      <c r="GR16" s="202" t="str">
        <f t="shared" si="35"/>
        <v/>
      </c>
      <c r="GS16" s="202" t="str">
        <f t="shared" si="163"/>
        <v/>
      </c>
      <c r="GT16" s="202" t="str">
        <f t="shared" si="164"/>
        <v/>
      </c>
      <c r="GU16" s="211" t="str">
        <f t="shared" si="165"/>
        <v/>
      </c>
      <c r="GV16" s="211" t="str">
        <f t="shared" si="36"/>
        <v/>
      </c>
      <c r="GW16" s="211" t="str">
        <f t="shared" si="166"/>
        <v/>
      </c>
      <c r="GX16" s="209" t="str">
        <f t="shared" si="37"/>
        <v/>
      </c>
      <c r="GY16" s="209" t="str">
        <f>IFERROR(GU16*(GS16-GS18)^2,"")</f>
        <v/>
      </c>
      <c r="GZ16" s="209" t="str">
        <f>IFERROR(GU16*(GO16-GO18)*(GS16-GS18),"")</f>
        <v/>
      </c>
      <c r="HA16" s="209" t="str">
        <f t="shared" si="167"/>
        <v/>
      </c>
      <c r="HB16" s="227" t="str">
        <f t="shared" si="168"/>
        <v/>
      </c>
      <c r="HC16" s="209" t="str">
        <f t="shared" si="169"/>
        <v/>
      </c>
      <c r="HE16" s="209"/>
      <c r="HF16" s="201" t="str">
        <f t="shared" si="170"/>
        <v/>
      </c>
      <c r="HG16" s="211" t="str">
        <f>IFERROR(GO21+GN21*HF16,"")</f>
        <v/>
      </c>
      <c r="HH16" s="202" t="str">
        <f t="shared" si="171"/>
        <v/>
      </c>
      <c r="HI16" s="202" t="str">
        <f t="shared" si="38"/>
        <v/>
      </c>
      <c r="HJ16" s="202" t="str">
        <f t="shared" si="172"/>
        <v/>
      </c>
      <c r="HK16" s="202" t="str">
        <f t="shared" si="173"/>
        <v/>
      </c>
      <c r="HL16" s="211" t="str">
        <f t="shared" si="174"/>
        <v/>
      </c>
      <c r="HM16" s="211" t="str">
        <f t="shared" si="39"/>
        <v/>
      </c>
      <c r="HN16" s="211" t="str">
        <f t="shared" si="175"/>
        <v/>
      </c>
      <c r="HO16" s="209" t="str">
        <f t="shared" si="40"/>
        <v/>
      </c>
      <c r="HP16" s="209" t="str">
        <f>IFERROR(HL16*(HJ16-HJ18)^2,"")</f>
        <v/>
      </c>
      <c r="HQ16" s="209" t="str">
        <f>IFERROR(HL16*(HF16-HF18)*(HJ16-HJ18),"")</f>
        <v/>
      </c>
      <c r="HR16" s="209" t="str">
        <f t="shared" si="176"/>
        <v/>
      </c>
      <c r="HS16" s="227" t="str">
        <f t="shared" si="177"/>
        <v/>
      </c>
      <c r="HT16" s="209" t="str">
        <f t="shared" si="178"/>
        <v/>
      </c>
      <c r="HV16" s="209"/>
      <c r="HW16" s="201" t="str">
        <f t="shared" si="179"/>
        <v/>
      </c>
      <c r="HX16" s="211" t="str">
        <f>IFERROR(HF21+HE21*HW16,"")</f>
        <v/>
      </c>
      <c r="HY16" s="202" t="str">
        <f t="shared" si="180"/>
        <v/>
      </c>
      <c r="HZ16" s="202" t="str">
        <f t="shared" si="41"/>
        <v/>
      </c>
      <c r="IA16" s="202" t="str">
        <f t="shared" si="181"/>
        <v/>
      </c>
      <c r="IB16" s="202" t="str">
        <f t="shared" si="182"/>
        <v/>
      </c>
      <c r="IC16" s="211" t="str">
        <f t="shared" si="183"/>
        <v/>
      </c>
      <c r="ID16" s="211" t="str">
        <f t="shared" si="42"/>
        <v/>
      </c>
      <c r="IE16" s="211" t="str">
        <f t="shared" si="184"/>
        <v/>
      </c>
      <c r="IF16" s="209" t="str">
        <f t="shared" si="43"/>
        <v/>
      </c>
      <c r="IG16" s="209" t="str">
        <f>IFERROR(IC16*(IA16-IA18)^2,"")</f>
        <v/>
      </c>
      <c r="IH16" s="209" t="str">
        <f>IFERROR(IC16*(HW16-HW18)*(IA16-IA18),"")</f>
        <v/>
      </c>
      <c r="II16" s="209" t="str">
        <f t="shared" si="185"/>
        <v/>
      </c>
      <c r="IJ16" s="227" t="str">
        <f t="shared" si="186"/>
        <v/>
      </c>
      <c r="IK16" s="209" t="str">
        <f t="shared" si="187"/>
        <v/>
      </c>
      <c r="IM16" s="209"/>
      <c r="IN16" s="201" t="str">
        <f t="shared" si="188"/>
        <v/>
      </c>
      <c r="IO16" s="211" t="str">
        <f>IFERROR(HW21+HV21*IN16,"")</f>
        <v/>
      </c>
      <c r="IP16" s="202" t="str">
        <f t="shared" si="189"/>
        <v/>
      </c>
      <c r="IQ16" s="202" t="str">
        <f t="shared" si="44"/>
        <v/>
      </c>
      <c r="IR16" s="202" t="str">
        <f t="shared" si="190"/>
        <v/>
      </c>
      <c r="IS16" s="202" t="str">
        <f t="shared" si="191"/>
        <v/>
      </c>
      <c r="IT16" s="211" t="str">
        <f t="shared" si="192"/>
        <v/>
      </c>
      <c r="IU16" s="211" t="str">
        <f t="shared" si="45"/>
        <v/>
      </c>
      <c r="IV16" s="211" t="str">
        <f t="shared" si="193"/>
        <v/>
      </c>
      <c r="IW16" s="209" t="str">
        <f t="shared" si="46"/>
        <v/>
      </c>
      <c r="IX16" s="209" t="str">
        <f>IFERROR(IT16*(IR16-IR18)^2,"")</f>
        <v/>
      </c>
      <c r="IY16" s="209" t="str">
        <f>IFERROR(IT16*(IN16-IN18)*(IR16-IR18),"")</f>
        <v/>
      </c>
      <c r="IZ16" s="209" t="str">
        <f t="shared" si="194"/>
        <v/>
      </c>
      <c r="JA16" s="227" t="str">
        <f t="shared" si="195"/>
        <v/>
      </c>
      <c r="JB16" s="209" t="str">
        <f t="shared" si="196"/>
        <v/>
      </c>
      <c r="JD16" s="209"/>
      <c r="JE16" s="201" t="str">
        <f t="shared" si="197"/>
        <v/>
      </c>
      <c r="JF16" s="211" t="str">
        <f>IFERROR(IN21+IM21*JE16,"")</f>
        <v/>
      </c>
      <c r="JG16" s="202" t="str">
        <f t="shared" si="198"/>
        <v/>
      </c>
      <c r="JH16" s="202" t="str">
        <f t="shared" si="47"/>
        <v/>
      </c>
      <c r="JI16" s="202" t="str">
        <f t="shared" si="199"/>
        <v/>
      </c>
      <c r="JJ16" s="202" t="str">
        <f t="shared" si="200"/>
        <v/>
      </c>
      <c r="JK16" s="211" t="str">
        <f t="shared" si="201"/>
        <v/>
      </c>
      <c r="JL16" s="211" t="str">
        <f t="shared" si="48"/>
        <v/>
      </c>
      <c r="JM16" s="211" t="str">
        <f t="shared" si="202"/>
        <v/>
      </c>
      <c r="JN16" s="209" t="str">
        <f t="shared" si="49"/>
        <v/>
      </c>
      <c r="JO16" s="209" t="str">
        <f>IFERROR(JK16*(JI16-JI18)^2,"")</f>
        <v/>
      </c>
      <c r="JP16" s="209" t="str">
        <f>IFERROR(JK16*(JE16-JE18)*(JI16-JI18),"")</f>
        <v/>
      </c>
      <c r="JQ16" s="209" t="str">
        <f t="shared" si="203"/>
        <v/>
      </c>
      <c r="JR16" s="227" t="str">
        <f t="shared" si="204"/>
        <v/>
      </c>
      <c r="JS16" s="209" t="str">
        <f t="shared" si="205"/>
        <v/>
      </c>
      <c r="JU16" s="209"/>
      <c r="JV16" s="201" t="str">
        <f t="shared" si="206"/>
        <v/>
      </c>
      <c r="JW16" s="211" t="str">
        <f>IFERROR(JE21+JD21*JV16,"")</f>
        <v/>
      </c>
      <c r="JX16" s="202" t="str">
        <f t="shared" si="207"/>
        <v/>
      </c>
      <c r="JY16" s="202" t="str">
        <f t="shared" si="50"/>
        <v/>
      </c>
      <c r="JZ16" s="202" t="str">
        <f t="shared" si="208"/>
        <v/>
      </c>
      <c r="KA16" s="202" t="str">
        <f t="shared" si="209"/>
        <v/>
      </c>
      <c r="KB16" s="211" t="str">
        <f t="shared" si="210"/>
        <v/>
      </c>
      <c r="KC16" s="211" t="str">
        <f t="shared" si="51"/>
        <v/>
      </c>
      <c r="KD16" s="211" t="str">
        <f t="shared" si="211"/>
        <v/>
      </c>
      <c r="KE16" s="209" t="str">
        <f t="shared" si="52"/>
        <v/>
      </c>
      <c r="KF16" s="209" t="str">
        <f>IFERROR(KB16*(JZ16-JZ18)^2,"")</f>
        <v/>
      </c>
      <c r="KG16" s="209" t="str">
        <f>IFERROR(KB16*(JV16-JV18)*(JZ16-JZ18),"")</f>
        <v/>
      </c>
      <c r="KH16" s="209" t="str">
        <f t="shared" si="212"/>
        <v/>
      </c>
      <c r="KI16" s="227" t="str">
        <f t="shared" si="213"/>
        <v/>
      </c>
      <c r="KJ16" s="209" t="str">
        <f t="shared" si="214"/>
        <v/>
      </c>
      <c r="KL16" s="209"/>
      <c r="KM16" s="201" t="str">
        <f t="shared" si="215"/>
        <v/>
      </c>
      <c r="KN16" s="211" t="str">
        <f>IFERROR(JV21+JU21*KM16,"")</f>
        <v/>
      </c>
      <c r="KO16" s="202" t="str">
        <f t="shared" si="216"/>
        <v/>
      </c>
      <c r="KP16" s="202" t="str">
        <f t="shared" si="53"/>
        <v/>
      </c>
      <c r="KQ16" s="202" t="str">
        <f t="shared" si="217"/>
        <v/>
      </c>
      <c r="KR16" s="202" t="str">
        <f t="shared" si="218"/>
        <v/>
      </c>
      <c r="KS16" s="211" t="str">
        <f t="shared" si="219"/>
        <v/>
      </c>
      <c r="KT16" s="211" t="str">
        <f t="shared" si="54"/>
        <v/>
      </c>
      <c r="KU16" s="211" t="str">
        <f t="shared" si="220"/>
        <v/>
      </c>
      <c r="KV16" s="209" t="str">
        <f t="shared" si="55"/>
        <v/>
      </c>
      <c r="KW16" s="209" t="str">
        <f>IFERROR(KS16*(KQ16-KQ18)^2,"")</f>
        <v/>
      </c>
      <c r="KX16" s="209" t="str">
        <f>IFERROR(KS16*(KM16-KM18)*(KQ16-KQ18),"")</f>
        <v/>
      </c>
      <c r="KY16" s="209" t="str">
        <f t="shared" si="221"/>
        <v/>
      </c>
      <c r="KZ16" s="227" t="str">
        <f t="shared" si="222"/>
        <v/>
      </c>
      <c r="LA16" s="209" t="str">
        <f t="shared" si="223"/>
        <v/>
      </c>
      <c r="LC16" s="209"/>
      <c r="LD16" s="201" t="str">
        <f t="shared" si="224"/>
        <v/>
      </c>
      <c r="LE16" s="211" t="str">
        <f>IFERROR(KM21+KL21*LD16,"")</f>
        <v/>
      </c>
      <c r="LF16" s="202" t="str">
        <f t="shared" si="225"/>
        <v/>
      </c>
      <c r="LG16" s="202" t="str">
        <f t="shared" si="56"/>
        <v/>
      </c>
      <c r="LH16" s="202" t="str">
        <f t="shared" si="226"/>
        <v/>
      </c>
      <c r="LI16" s="202" t="str">
        <f t="shared" si="227"/>
        <v/>
      </c>
      <c r="LJ16" s="211" t="str">
        <f t="shared" si="228"/>
        <v/>
      </c>
      <c r="LK16" s="211" t="str">
        <f t="shared" si="57"/>
        <v/>
      </c>
      <c r="LL16" s="211" t="str">
        <f t="shared" si="229"/>
        <v/>
      </c>
      <c r="LM16" s="209" t="str">
        <f t="shared" si="58"/>
        <v/>
      </c>
      <c r="LN16" s="209" t="str">
        <f>IFERROR(LJ16*(LH16-LH18)^2,"")</f>
        <v/>
      </c>
      <c r="LO16" s="209" t="str">
        <f>IFERROR(LJ16*(LD16-LD18)*(LH16-LH18),"")</f>
        <v/>
      </c>
      <c r="LP16" s="209" t="str">
        <f t="shared" si="230"/>
        <v/>
      </c>
      <c r="LQ16" s="227" t="str">
        <f t="shared" si="231"/>
        <v/>
      </c>
      <c r="LR16" s="209" t="str">
        <f t="shared" si="232"/>
        <v/>
      </c>
      <c r="LT16" s="209"/>
      <c r="LU16" s="371" t="str">
        <f t="shared" si="233"/>
        <v/>
      </c>
      <c r="LV16" s="370" t="str">
        <f>IFERROR(LD21+LC21*LU16,"")</f>
        <v/>
      </c>
      <c r="LW16" s="373" t="str">
        <f t="shared" si="234"/>
        <v/>
      </c>
      <c r="LX16" s="202" t="str">
        <f t="shared" si="59"/>
        <v/>
      </c>
      <c r="LY16" s="202" t="str">
        <f t="shared" si="235"/>
        <v/>
      </c>
      <c r="LZ16" s="202" t="str">
        <f t="shared" si="236"/>
        <v/>
      </c>
      <c r="MA16" s="211" t="str">
        <f t="shared" si="237"/>
        <v/>
      </c>
      <c r="MB16" s="211" t="str">
        <f t="shared" si="60"/>
        <v/>
      </c>
      <c r="MC16" s="211" t="str">
        <f t="shared" si="238"/>
        <v/>
      </c>
      <c r="MD16" s="209" t="str">
        <f t="shared" si="61"/>
        <v/>
      </c>
      <c r="ME16" s="209" t="str">
        <f>IFERROR(MA16*(LY16-LY18)^2,"")</f>
        <v/>
      </c>
      <c r="MF16" s="209" t="str">
        <f>IFERROR(MA16*(LU16-LU18)*(LY16-LY18),"")</f>
        <v/>
      </c>
      <c r="MG16" s="209" t="str">
        <f t="shared" si="239"/>
        <v/>
      </c>
      <c r="MH16" s="227" t="str">
        <f t="shared" si="240"/>
        <v/>
      </c>
      <c r="MI16" s="372" t="str">
        <f t="shared" si="241"/>
        <v/>
      </c>
    </row>
    <row r="17" spans="1:351" ht="14" customHeight="1" outlineLevel="1">
      <c r="B17" s="17"/>
      <c r="C17" s="7"/>
      <c r="D17" s="7"/>
      <c r="F17" s="15"/>
      <c r="G17" s="32"/>
      <c r="H17" s="32"/>
      <c r="I17" s="113" t="s">
        <v>20</v>
      </c>
      <c r="J17" s="114"/>
      <c r="K17" s="115"/>
      <c r="L17" s="94"/>
      <c r="M17" s="94"/>
      <c r="N17" s="94" t="str">
        <f>IFERROR(K17-L17/M17+G17/M17,"")</f>
        <v/>
      </c>
      <c r="O17" s="94"/>
      <c r="P17" s="116">
        <f>SUM(P7:P16)</f>
        <v>79.639622845244133</v>
      </c>
      <c r="Q17" s="116">
        <f t="shared" ref="Q17:R17" si="242">SUM(Q7:Q16)</f>
        <v>13.448289002240951</v>
      </c>
      <c r="R17" s="116">
        <f t="shared" si="242"/>
        <v>7.0456827168710188</v>
      </c>
      <c r="S17" s="115">
        <f>SUM(S7:S16)</f>
        <v>46.722158301256272</v>
      </c>
      <c r="T17" s="115">
        <f>SUM(T7:T16)</f>
        <v>59.956380138750845</v>
      </c>
      <c r="U17" s="115">
        <f>SUM(U7:U16)</f>
        <v>51.757100342444794</v>
      </c>
      <c r="V17" s="117">
        <f>SUM(V7:V16)</f>
        <v>3.4866472825058432</v>
      </c>
      <c r="W17" s="115"/>
      <c r="X17" s="115"/>
      <c r="Y17" s="18"/>
      <c r="Z17" s="275" t="s">
        <v>20</v>
      </c>
      <c r="AA17" s="276"/>
      <c r="AB17" s="277"/>
      <c r="AC17" s="263"/>
      <c r="AD17" s="263"/>
      <c r="AE17" s="263" t="str">
        <f t="shared" ref="AE17" si="243">IFERROR(AB17-AC17/AD17+N17/AD17,"")</f>
        <v/>
      </c>
      <c r="AF17" s="263"/>
      <c r="AG17" s="278">
        <f>SUM(AG7:AG16)</f>
        <v>75.414152727709123</v>
      </c>
      <c r="AH17" s="278">
        <f t="shared" ref="AH17:AI17" si="244">SUM(AH7:AH16)</f>
        <v>11.655623549016443</v>
      </c>
      <c r="AI17" s="278">
        <f t="shared" si="244"/>
        <v>5.8481555118041779</v>
      </c>
      <c r="AJ17" s="277">
        <f>SUM(AJ7:AJ16)</f>
        <v>42.132808551327479</v>
      </c>
      <c r="AK17" s="277">
        <f>SUM(AK7:AK16)</f>
        <v>56.072738106253468</v>
      </c>
      <c r="AL17" s="277">
        <f>SUM(AL7:AL16)</f>
        <v>47.152536369783107</v>
      </c>
      <c r="AM17" s="279">
        <f>SUM(AM7:AM16)</f>
        <v>3.3097064545797439</v>
      </c>
      <c r="AN17" s="277"/>
      <c r="AO17" s="277"/>
      <c r="AP17" s="18"/>
      <c r="AQ17" s="275" t="s">
        <v>20</v>
      </c>
      <c r="AR17" s="276"/>
      <c r="AS17" s="277"/>
      <c r="AT17" s="263"/>
      <c r="AU17" s="263"/>
      <c r="AV17" s="263" t="str">
        <f t="shared" ref="AV17" si="245">IFERROR(AS17-AT17/AU17+AE17/AU17,"")</f>
        <v/>
      </c>
      <c r="AW17" s="263"/>
      <c r="AX17" s="278">
        <f>SUM(AX7:AX16)</f>
        <v>74.9823499783746</v>
      </c>
      <c r="AY17" s="278">
        <f t="shared" ref="AY17:AZ17" si="246">SUM(AY7:AY16)</f>
        <v>11.495989629515927</v>
      </c>
      <c r="AZ17" s="278">
        <f t="shared" si="246"/>
        <v>5.7260137498802122</v>
      </c>
      <c r="BA17" s="277">
        <f>SUM(BA7:BA16)</f>
        <v>41.663539930556865</v>
      </c>
      <c r="BB17" s="277">
        <f>SUM(BB7:BB16)</f>
        <v>55.585994535320182</v>
      </c>
      <c r="BC17" s="277">
        <f>SUM(BC7:BC16)</f>
        <v>46.640152967176213</v>
      </c>
      <c r="BD17" s="279">
        <f>SUM(BD7:BD16)</f>
        <v>3.3747907217891511</v>
      </c>
      <c r="BE17" s="277"/>
      <c r="BF17" s="277"/>
      <c r="BH17" s="275" t="s">
        <v>20</v>
      </c>
      <c r="BI17" s="276"/>
      <c r="BJ17" s="277"/>
      <c r="BK17" s="263"/>
      <c r="BL17" s="263"/>
      <c r="BM17" s="263" t="str">
        <f t="shared" ref="BM17" si="247">IFERROR(BJ17-BK17/BL17+AV17/BL17,"")</f>
        <v/>
      </c>
      <c r="BN17" s="263"/>
      <c r="BO17" s="278">
        <f>SUM(BO7:BO16)</f>
        <v>74.970391784405464</v>
      </c>
      <c r="BP17" s="278">
        <f t="shared" ref="BP17:BQ17" si="248">SUM(BP7:BP16)</f>
        <v>11.489033372395248</v>
      </c>
      <c r="BQ17" s="278">
        <f t="shared" si="248"/>
        <v>5.7197194199657737</v>
      </c>
      <c r="BR17" s="277">
        <f>SUM(BR7:BR16)</f>
        <v>41.651410802675734</v>
      </c>
      <c r="BS17" s="277">
        <f>SUM(BS7:BS16)</f>
        <v>55.573738448068312</v>
      </c>
      <c r="BT17" s="277">
        <f>SUM(BT7:BT16)</f>
        <v>46.626909659659802</v>
      </c>
      <c r="BU17" s="279">
        <f>SUM(BU7:BU16)</f>
        <v>3.3769781863736315</v>
      </c>
      <c r="BV17" s="277"/>
      <c r="BW17" s="277"/>
      <c r="BY17" s="275" t="s">
        <v>20</v>
      </c>
      <c r="BZ17" s="276"/>
      <c r="CA17" s="277"/>
      <c r="CB17" s="263"/>
      <c r="CC17" s="263"/>
      <c r="CD17" s="263" t="str">
        <f t="shared" ref="CD17" si="249">IFERROR(CA17-CB17/CC17+BM17/CC17,"")</f>
        <v/>
      </c>
      <c r="CE17" s="263"/>
      <c r="CF17" s="278">
        <f>SUM(CF7:CF16)</f>
        <v>74.97008146487309</v>
      </c>
      <c r="CG17" s="278">
        <f t="shared" ref="CG17:CH17" si="250">SUM(CG7:CG16)</f>
        <v>11.488874345896726</v>
      </c>
      <c r="CH17" s="278">
        <f t="shared" si="250"/>
        <v>5.7195801982048797</v>
      </c>
      <c r="CI17" s="277">
        <f>SUM(CI7:CI16)</f>
        <v>41.651088871812568</v>
      </c>
      <c r="CJ17" s="277">
        <f>SUM(CJ7:CJ16)</f>
        <v>55.573408213345843</v>
      </c>
      <c r="CK17" s="277">
        <f>SUM(CK7:CK16)</f>
        <v>46.626557199965305</v>
      </c>
      <c r="CL17" s="279">
        <f>SUM(CL7:CL16)</f>
        <v>3.3770336356620518</v>
      </c>
      <c r="CM17" s="277"/>
      <c r="CN17" s="277"/>
      <c r="CP17" s="275" t="s">
        <v>20</v>
      </c>
      <c r="CQ17" s="276"/>
      <c r="CR17" s="277"/>
      <c r="CS17" s="263"/>
      <c r="CT17" s="263"/>
      <c r="CU17" s="263" t="str">
        <f t="shared" ref="CU17" si="251">IFERROR(CR17-CS17/CT17+CD17/CT17,"")</f>
        <v/>
      </c>
      <c r="CV17" s="263"/>
      <c r="CW17" s="278">
        <f>SUM(CW7:CW16)</f>
        <v>74.970074065894821</v>
      </c>
      <c r="CX17" s="278">
        <f t="shared" ref="CX17:CY17" si="252">SUM(CX7:CX16)</f>
        <v>11.48887015470088</v>
      </c>
      <c r="CY17" s="278">
        <f t="shared" si="252"/>
        <v>5.7195764290432605</v>
      </c>
      <c r="CZ17" s="277">
        <f>SUM(CZ7:CZ16)</f>
        <v>41.651081329666752</v>
      </c>
      <c r="DA17" s="277">
        <f>SUM(DA7:DA16)</f>
        <v>55.573400563127578</v>
      </c>
      <c r="DB17" s="277">
        <f>SUM(DB7:DB16)</f>
        <v>46.626548958452084</v>
      </c>
      <c r="DC17" s="279">
        <f>SUM(DC7:DC16)</f>
        <v>3.3770349857846327</v>
      </c>
      <c r="DD17" s="277"/>
      <c r="DE17" s="277"/>
      <c r="DG17" s="275" t="s">
        <v>20</v>
      </c>
      <c r="DH17" s="276"/>
      <c r="DI17" s="277"/>
      <c r="DJ17" s="263"/>
      <c r="DK17" s="263"/>
      <c r="DL17" s="263" t="str">
        <f t="shared" ref="DL17" si="253">IFERROR(DI17-DJ17/DK17+CU17/DK17,"")</f>
        <v/>
      </c>
      <c r="DM17" s="263"/>
      <c r="DN17" s="278">
        <f>SUM(DN7:DN16)</f>
        <v>74.970073878682086</v>
      </c>
      <c r="DO17" s="278">
        <f t="shared" ref="DO17:DP17" si="254">SUM(DO7:DO16)</f>
        <v>11.488870056529418</v>
      </c>
      <c r="DP17" s="278">
        <f t="shared" si="254"/>
        <v>5.7195763425386996</v>
      </c>
      <c r="DQ17" s="277">
        <f>SUM(DQ7:DQ16)</f>
        <v>41.651081136196161</v>
      </c>
      <c r="DR17" s="277">
        <f>SUM(DR7:DR16)</f>
        <v>55.573400365147734</v>
      </c>
      <c r="DS17" s="277">
        <f>SUM(DS7:DS16)</f>
        <v>46.626548746722236</v>
      </c>
      <c r="DT17" s="279">
        <f>SUM(DT7:DT16)</f>
        <v>3.3770350193954846</v>
      </c>
      <c r="DU17" s="277"/>
      <c r="DV17" s="277"/>
      <c r="DX17" s="275" t="s">
        <v>20</v>
      </c>
      <c r="DY17" s="276"/>
      <c r="DZ17" s="277"/>
      <c r="EA17" s="263"/>
      <c r="EB17" s="263"/>
      <c r="EC17" s="263" t="str">
        <f t="shared" ref="EC17" si="255">IFERROR(DZ17-EA17/EB17+DL17/EB17,"")</f>
        <v/>
      </c>
      <c r="ED17" s="263"/>
      <c r="EE17" s="278">
        <f>SUM(EE7:EE16)</f>
        <v>74.970073874158899</v>
      </c>
      <c r="EF17" s="278">
        <f t="shared" ref="EF17:EG17" si="256">SUM(EF7:EF16)</f>
        <v>11.488870054011079</v>
      </c>
      <c r="EG17" s="278">
        <f t="shared" si="256"/>
        <v>5.71957634028385</v>
      </c>
      <c r="EH17" s="277">
        <f>SUM(EH7:EH16)</f>
        <v>41.651081131570777</v>
      </c>
      <c r="EI17" s="277">
        <f>SUM(EI7:EI16)</f>
        <v>55.573400360446414</v>
      </c>
      <c r="EJ17" s="277">
        <f>SUM(EJ7:EJ16)</f>
        <v>46.626548741666177</v>
      </c>
      <c r="EK17" s="279">
        <f>SUM(EK7:EK16)</f>
        <v>3.3770350202177899</v>
      </c>
      <c r="EL17" s="277"/>
      <c r="EM17" s="277"/>
      <c r="EO17" s="275" t="s">
        <v>20</v>
      </c>
      <c r="EP17" s="276"/>
      <c r="EQ17" s="277"/>
      <c r="ER17" s="263"/>
      <c r="ES17" s="263"/>
      <c r="ET17" s="263" t="str">
        <f t="shared" ref="ET17" si="257">IFERROR(EQ17-ER17/ES17+EC17/ES17,"")</f>
        <v/>
      </c>
      <c r="EU17" s="263"/>
      <c r="EV17" s="278">
        <f>SUM(EV7:EV16)</f>
        <v>74.970073874045625</v>
      </c>
      <c r="EW17" s="278">
        <f t="shared" ref="EW17:EX17" si="258">SUM(EW7:EW16)</f>
        <v>11.488870053950867</v>
      </c>
      <c r="EX17" s="278">
        <f t="shared" si="258"/>
        <v>5.719576340230593</v>
      </c>
      <c r="EY17" s="277">
        <f>SUM(EY7:EY16)</f>
        <v>41.651081131453999</v>
      </c>
      <c r="EZ17" s="277">
        <f>SUM(EZ7:EZ16)</f>
        <v>55.573400360327064</v>
      </c>
      <c r="FA17" s="277">
        <f>SUM(FA7:FA16)</f>
        <v>46.626548741538393</v>
      </c>
      <c r="FB17" s="279">
        <f>SUM(FB7:FB16)</f>
        <v>3.3770350202381794</v>
      </c>
      <c r="FC17" s="277"/>
      <c r="FD17" s="277"/>
      <c r="FF17" s="275" t="s">
        <v>20</v>
      </c>
      <c r="FG17" s="276"/>
      <c r="FH17" s="277"/>
      <c r="FI17" s="263"/>
      <c r="FJ17" s="263"/>
      <c r="FK17" s="263" t="str">
        <f t="shared" ref="FK17" si="259">IFERROR(FH17-FI17/FJ17+ET17/FJ17,"")</f>
        <v/>
      </c>
      <c r="FL17" s="263"/>
      <c r="FM17" s="278">
        <f>SUM(FM7:FM16)</f>
        <v>74.970073874042882</v>
      </c>
      <c r="FN17" s="278">
        <f t="shared" ref="FN17:FO17" si="260">SUM(FN7:FN16)</f>
        <v>11.488870053949345</v>
      </c>
      <c r="FO17" s="278">
        <f t="shared" si="260"/>
        <v>5.7195763402292359</v>
      </c>
      <c r="FP17" s="277">
        <f>SUM(FP7:FP16)</f>
        <v>41.6510811314512</v>
      </c>
      <c r="FQ17" s="277">
        <f>SUM(FQ7:FQ16)</f>
        <v>55.573400360324221</v>
      </c>
      <c r="FR17" s="277">
        <f>SUM(FR7:FR16)</f>
        <v>46.626548741535331</v>
      </c>
      <c r="FS17" s="279">
        <f>SUM(FS7:FS16)</f>
        <v>3.3770350202386799</v>
      </c>
      <c r="FT17" s="277"/>
      <c r="FU17" s="277"/>
      <c r="FW17" s="275" t="s">
        <v>20</v>
      </c>
      <c r="FX17" s="276"/>
      <c r="FY17" s="277"/>
      <c r="FZ17" s="263"/>
      <c r="GA17" s="263"/>
      <c r="GB17" s="263" t="str">
        <f t="shared" ref="GB17" si="261">IFERROR(FY17-FZ17/GA17+FK17/GA17,"")</f>
        <v/>
      </c>
      <c r="GC17" s="263"/>
      <c r="GD17" s="278">
        <f>SUM(GD7:GD16)</f>
        <v>74.970073874042825</v>
      </c>
      <c r="GE17" s="278">
        <f t="shared" ref="GE17:GF17" si="262">SUM(GE7:GE16)</f>
        <v>11.488870053949318</v>
      </c>
      <c r="GF17" s="278">
        <f t="shared" si="262"/>
        <v>5.7195763402292172</v>
      </c>
      <c r="GG17" s="277">
        <f>SUM(GG7:GG16)</f>
        <v>41.651081131451129</v>
      </c>
      <c r="GH17" s="277">
        <f>SUM(GH7:GH16)</f>
        <v>55.573400360324172</v>
      </c>
      <c r="GI17" s="277">
        <f>SUM(GI7:GI16)</f>
        <v>46.626548741535274</v>
      </c>
      <c r="GJ17" s="279">
        <f>SUM(GJ7:GJ16)</f>
        <v>3.377035020238691</v>
      </c>
      <c r="GK17" s="277"/>
      <c r="GL17" s="277"/>
      <c r="GN17" s="275" t="s">
        <v>20</v>
      </c>
      <c r="GO17" s="276"/>
      <c r="GP17" s="277"/>
      <c r="GQ17" s="263"/>
      <c r="GR17" s="263"/>
      <c r="GS17" s="263" t="str">
        <f t="shared" ref="GS17" si="263">IFERROR(GP17-GQ17/GR17+GB17/GR17,"")</f>
        <v/>
      </c>
      <c r="GT17" s="263"/>
      <c r="GU17" s="278">
        <f>SUM(GU7:GU16)</f>
        <v>74.970073874042782</v>
      </c>
      <c r="GV17" s="278">
        <f t="shared" ref="GV17:GW17" si="264">SUM(GV7:GV16)</f>
        <v>11.488870053949313</v>
      </c>
      <c r="GW17" s="278">
        <f t="shared" si="264"/>
        <v>5.7195763402291986</v>
      </c>
      <c r="GX17" s="277">
        <f>SUM(GX7:GX16)</f>
        <v>41.651081131451093</v>
      </c>
      <c r="GY17" s="277">
        <f>SUM(GY7:GY16)</f>
        <v>55.573400360324086</v>
      </c>
      <c r="GZ17" s="277">
        <f>SUM(GZ7:GZ16)</f>
        <v>46.62654874153521</v>
      </c>
      <c r="HA17" s="279">
        <f>SUM(HA7:HA16)</f>
        <v>3.3770350202386963</v>
      </c>
      <c r="HB17" s="277"/>
      <c r="HC17" s="277"/>
      <c r="HE17" s="275" t="s">
        <v>20</v>
      </c>
      <c r="HF17" s="276"/>
      <c r="HG17" s="277"/>
      <c r="HH17" s="263"/>
      <c r="HI17" s="263"/>
      <c r="HJ17" s="263" t="str">
        <f t="shared" ref="HJ17" si="265">IFERROR(HG17-HH17/HI17+GS17/HI17,"")</f>
        <v/>
      </c>
      <c r="HK17" s="263"/>
      <c r="HL17" s="278">
        <f>SUM(HL7:HL16)</f>
        <v>74.970073874042811</v>
      </c>
      <c r="HM17" s="278">
        <f t="shared" ref="HM17:HN17" si="266">SUM(HM7:HM16)</f>
        <v>11.488870053949315</v>
      </c>
      <c r="HN17" s="278">
        <f t="shared" si="266"/>
        <v>5.7195763402292163</v>
      </c>
      <c r="HO17" s="277">
        <f>SUM(HO7:HO16)</f>
        <v>41.651081131451114</v>
      </c>
      <c r="HP17" s="277">
        <f>SUM(HP7:HP16)</f>
        <v>55.573400360324165</v>
      </c>
      <c r="HQ17" s="277">
        <f>SUM(HQ7:HQ16)</f>
        <v>46.626548741535252</v>
      </c>
      <c r="HR17" s="279">
        <f>SUM(HR7:HR16)</f>
        <v>3.3770350202386927</v>
      </c>
      <c r="HS17" s="277"/>
      <c r="HT17" s="277"/>
      <c r="HV17" s="275" t="s">
        <v>20</v>
      </c>
      <c r="HW17" s="276"/>
      <c r="HX17" s="277"/>
      <c r="HY17" s="263"/>
      <c r="HZ17" s="263"/>
      <c r="IA17" s="263" t="str">
        <f t="shared" ref="IA17" si="267">IFERROR(HX17-HY17/HZ17+HJ17/HZ17,"")</f>
        <v/>
      </c>
      <c r="IB17" s="263"/>
      <c r="IC17" s="278">
        <f>SUM(IC7:IC16)</f>
        <v>74.970073874042782</v>
      </c>
      <c r="ID17" s="278">
        <f t="shared" ref="ID17:IE17" si="268">SUM(ID7:ID16)</f>
        <v>11.488870053949309</v>
      </c>
      <c r="IE17" s="278">
        <f t="shared" si="268"/>
        <v>5.7195763402291933</v>
      </c>
      <c r="IF17" s="277">
        <f>SUM(IF7:IF16)</f>
        <v>41.6510811314511</v>
      </c>
      <c r="IG17" s="277">
        <f>SUM(IG7:IG16)</f>
        <v>55.573400360324086</v>
      </c>
      <c r="IH17" s="277">
        <f>SUM(IH7:IH16)</f>
        <v>46.626548741535217</v>
      </c>
      <c r="II17" s="279">
        <f>SUM(II7:II16)</f>
        <v>3.3770350202386936</v>
      </c>
      <c r="IJ17" s="277"/>
      <c r="IK17" s="277"/>
      <c r="IM17" s="275" t="s">
        <v>20</v>
      </c>
      <c r="IN17" s="276"/>
      <c r="IO17" s="277"/>
      <c r="IP17" s="263"/>
      <c r="IQ17" s="263"/>
      <c r="IR17" s="263" t="str">
        <f t="shared" ref="IR17" si="269">IFERROR(IO17-IP17/IQ17+IA17/IQ17,"")</f>
        <v/>
      </c>
      <c r="IS17" s="263"/>
      <c r="IT17" s="278">
        <f>SUM(IT7:IT16)</f>
        <v>74.970073874042811</v>
      </c>
      <c r="IU17" s="278">
        <f t="shared" ref="IU17:IV17" si="270">SUM(IU7:IU16)</f>
        <v>11.488870053949315</v>
      </c>
      <c r="IV17" s="278">
        <f t="shared" si="270"/>
        <v>5.7195763402292092</v>
      </c>
      <c r="IW17" s="277">
        <f>SUM(IW7:IW16)</f>
        <v>41.651081131451114</v>
      </c>
      <c r="IX17" s="277">
        <f>SUM(IX7:IX16)</f>
        <v>55.573400360324165</v>
      </c>
      <c r="IY17" s="277">
        <f>SUM(IY7:IY16)</f>
        <v>46.62654874153526</v>
      </c>
      <c r="IZ17" s="279">
        <f>SUM(IZ7:IZ16)</f>
        <v>3.3770350202386927</v>
      </c>
      <c r="JA17" s="277"/>
      <c r="JB17" s="277"/>
      <c r="JD17" s="275" t="s">
        <v>20</v>
      </c>
      <c r="JE17" s="276"/>
      <c r="JF17" s="277"/>
      <c r="JG17" s="263"/>
      <c r="JH17" s="263"/>
      <c r="JI17" s="263" t="str">
        <f t="shared" ref="JI17" si="271">IFERROR(JF17-JG17/JH17+IR17/JH17,"")</f>
        <v/>
      </c>
      <c r="JJ17" s="263"/>
      <c r="JK17" s="278">
        <f>SUM(JK7:JK16)</f>
        <v>74.970073874042782</v>
      </c>
      <c r="JL17" s="278">
        <f t="shared" ref="JL17:JM17" si="272">SUM(JL7:JL16)</f>
        <v>11.488870053949316</v>
      </c>
      <c r="JM17" s="278">
        <f t="shared" si="272"/>
        <v>5.7195763402291968</v>
      </c>
      <c r="JN17" s="277">
        <f>SUM(JN7:JN16)</f>
        <v>41.651081131451093</v>
      </c>
      <c r="JO17" s="277">
        <f>SUM(JO7:JO16)</f>
        <v>55.573400360324086</v>
      </c>
      <c r="JP17" s="277">
        <f>SUM(JP7:JP16)</f>
        <v>46.626548741535217</v>
      </c>
      <c r="JQ17" s="279">
        <f>SUM(JQ7:JQ16)</f>
        <v>3.3770350202386963</v>
      </c>
      <c r="JR17" s="277"/>
      <c r="JS17" s="277"/>
      <c r="JU17" s="275" t="s">
        <v>20</v>
      </c>
      <c r="JV17" s="276"/>
      <c r="JW17" s="277"/>
      <c r="JX17" s="263"/>
      <c r="JY17" s="263"/>
      <c r="JZ17" s="263" t="str">
        <f t="shared" ref="JZ17" si="273">IFERROR(JW17-JX17/JY17+JI17/JY17,"")</f>
        <v/>
      </c>
      <c r="KA17" s="263"/>
      <c r="KB17" s="278">
        <f>SUM(KB7:KB16)</f>
        <v>74.970073874042825</v>
      </c>
      <c r="KC17" s="278">
        <f t="shared" ref="KC17:KD17" si="274">SUM(KC7:KC16)</f>
        <v>11.488870053949325</v>
      </c>
      <c r="KD17" s="278">
        <f t="shared" si="274"/>
        <v>5.719576340229227</v>
      </c>
      <c r="KE17" s="277">
        <f>SUM(KE7:KE16)</f>
        <v>41.651081131451114</v>
      </c>
      <c r="KF17" s="277">
        <f>SUM(KF7:KF16)</f>
        <v>55.573400360324143</v>
      </c>
      <c r="KG17" s="277">
        <f>SUM(KG7:KG16)</f>
        <v>46.626548741535245</v>
      </c>
      <c r="KH17" s="279">
        <f>SUM(KH7:KH16)</f>
        <v>3.3770350202386923</v>
      </c>
      <c r="KI17" s="277"/>
      <c r="KJ17" s="277"/>
      <c r="KL17" s="275" t="s">
        <v>20</v>
      </c>
      <c r="KM17" s="276"/>
      <c r="KN17" s="277"/>
      <c r="KO17" s="263"/>
      <c r="KP17" s="263"/>
      <c r="KQ17" s="263" t="str">
        <f t="shared" ref="KQ17" si="275">IFERROR(KN17-KO17/KP17+JZ17/KP17,"")</f>
        <v/>
      </c>
      <c r="KR17" s="263"/>
      <c r="KS17" s="278">
        <f>SUM(KS7:KS16)</f>
        <v>74.970073874042811</v>
      </c>
      <c r="KT17" s="278">
        <f t="shared" ref="KT17:KU17" si="276">SUM(KT7:KT16)</f>
        <v>11.488870053949318</v>
      </c>
      <c r="KU17" s="278">
        <f t="shared" si="276"/>
        <v>5.7195763402292128</v>
      </c>
      <c r="KV17" s="277">
        <f>SUM(KV7:KV16)</f>
        <v>41.651081131451114</v>
      </c>
      <c r="KW17" s="277">
        <f>SUM(KW7:KW16)</f>
        <v>55.57340036032415</v>
      </c>
      <c r="KX17" s="277">
        <f>SUM(KX7:KX16)</f>
        <v>46.626548741535245</v>
      </c>
      <c r="KY17" s="279">
        <f>SUM(KY7:KY16)</f>
        <v>3.377035020238691</v>
      </c>
      <c r="KZ17" s="277"/>
      <c r="LA17" s="277"/>
      <c r="LC17" s="275" t="s">
        <v>20</v>
      </c>
      <c r="LD17" s="276"/>
      <c r="LE17" s="277"/>
      <c r="LF17" s="263"/>
      <c r="LG17" s="263"/>
      <c r="LH17" s="263" t="str">
        <f t="shared" ref="LH17" si="277">IFERROR(LE17-LF17/LG17+KQ17/LG17,"")</f>
        <v/>
      </c>
      <c r="LI17" s="263"/>
      <c r="LJ17" s="278">
        <f>SUM(LJ7:LJ16)</f>
        <v>74.970073874042825</v>
      </c>
      <c r="LK17" s="278">
        <f t="shared" ref="LK17:LL17" si="278">SUM(LK7:LK16)</f>
        <v>11.488870053949322</v>
      </c>
      <c r="LL17" s="278">
        <f t="shared" si="278"/>
        <v>5.7195763402292172</v>
      </c>
      <c r="LM17" s="277">
        <f>SUM(LM7:LM16)</f>
        <v>41.651081131451107</v>
      </c>
      <c r="LN17" s="277">
        <f>SUM(LN7:LN16)</f>
        <v>55.573400360324136</v>
      </c>
      <c r="LO17" s="277">
        <f>SUM(LO7:LO16)</f>
        <v>46.626548741535238</v>
      </c>
      <c r="LP17" s="279">
        <f>SUM(LP7:LP16)</f>
        <v>3.3770350202386945</v>
      </c>
      <c r="LQ17" s="277"/>
      <c r="LR17" s="277"/>
      <c r="LT17" s="275" t="s">
        <v>20</v>
      </c>
      <c r="LU17" s="276"/>
      <c r="LV17" s="277"/>
      <c r="LW17" s="263"/>
      <c r="LX17" s="263"/>
      <c r="LY17" s="263" t="str">
        <f t="shared" ref="LY17" si="279">IFERROR(LV17-LW17/LX17+LH17/LX17,"")</f>
        <v/>
      </c>
      <c r="LZ17" s="263"/>
      <c r="MA17" s="278">
        <f>SUM(MA7:MA16)</f>
        <v>74.970073874042811</v>
      </c>
      <c r="MB17" s="278">
        <f t="shared" ref="MB17:MC17" si="280">SUM(MB7:MB16)</f>
        <v>11.488870053949318</v>
      </c>
      <c r="MC17" s="278">
        <f t="shared" si="280"/>
        <v>5.7195763402292128</v>
      </c>
      <c r="MD17" s="277">
        <f>SUM(MD7:MD16)</f>
        <v>41.651081131451114</v>
      </c>
      <c r="ME17" s="277">
        <f>SUM(ME7:ME16)</f>
        <v>55.57340036032415</v>
      </c>
      <c r="MF17" s="277">
        <f>SUM(MF7:MF16)</f>
        <v>46.626548741535245</v>
      </c>
      <c r="MG17" s="279">
        <f>SUM(MG7:MG16)</f>
        <v>3.377035020238691</v>
      </c>
      <c r="MH17" s="277"/>
      <c r="MI17" s="277"/>
      <c r="MJ17" s="15"/>
    </row>
    <row r="18" spans="1:351" ht="14" customHeight="1" outlineLevel="1">
      <c r="B18" s="17"/>
      <c r="C18" s="7"/>
      <c r="D18" s="7"/>
      <c r="F18" s="15"/>
      <c r="G18" s="32"/>
      <c r="H18" s="32"/>
      <c r="I18" s="118" t="s">
        <v>19</v>
      </c>
      <c r="J18" s="119">
        <f>Q17/P17</f>
        <v>0.16886429796853372</v>
      </c>
      <c r="K18" s="120"/>
      <c r="L18" s="121"/>
      <c r="M18" s="118"/>
      <c r="N18" s="120">
        <f>R17/P17</f>
        <v>8.8469564083222776E-2</v>
      </c>
      <c r="O18" s="118"/>
      <c r="P18" s="122"/>
      <c r="Q18" s="118"/>
      <c r="R18" s="118"/>
      <c r="S18" s="123"/>
      <c r="T18" s="120"/>
      <c r="U18" s="118"/>
      <c r="V18" s="118"/>
      <c r="W18" s="118"/>
      <c r="X18" s="118"/>
      <c r="Y18" s="12"/>
      <c r="Z18" s="280" t="s">
        <v>19</v>
      </c>
      <c r="AA18" s="281">
        <f>AH17/AG17</f>
        <v>0.15455485644850139</v>
      </c>
      <c r="AB18" s="282"/>
      <c r="AC18" s="283"/>
      <c r="AD18" s="280"/>
      <c r="AE18" s="282">
        <f>AI17/AG17</f>
        <v>7.7547188429200678E-2</v>
      </c>
      <c r="AF18" s="280"/>
      <c r="AG18" s="284"/>
      <c r="AH18" s="280"/>
      <c r="AI18" s="280"/>
      <c r="AJ18" s="285"/>
      <c r="AK18" s="282"/>
      <c r="AL18" s="280"/>
      <c r="AM18" s="280"/>
      <c r="AN18" s="280"/>
      <c r="AO18" s="280"/>
      <c r="AP18" s="19"/>
      <c r="AQ18" s="280" t="s">
        <v>19</v>
      </c>
      <c r="AR18" s="281">
        <f>AY17/AX17</f>
        <v>0.15331594212279884</v>
      </c>
      <c r="AS18" s="282"/>
      <c r="AT18" s="283"/>
      <c r="AU18" s="280"/>
      <c r="AV18" s="282">
        <f>AZ17/AX17</f>
        <v>7.6364821208346118E-2</v>
      </c>
      <c r="AW18" s="280"/>
      <c r="AX18" s="284"/>
      <c r="AY18" s="280"/>
      <c r="AZ18" s="280"/>
      <c r="BA18" s="285"/>
      <c r="BB18" s="282"/>
      <c r="BC18" s="280"/>
      <c r="BD18" s="280"/>
      <c r="BE18" s="280"/>
      <c r="BF18" s="280"/>
      <c r="BH18" s="280" t="s">
        <v>19</v>
      </c>
      <c r="BI18" s="281">
        <f>BP17/BO17</f>
        <v>0.15324761014234253</v>
      </c>
      <c r="BJ18" s="282"/>
      <c r="BK18" s="283"/>
      <c r="BL18" s="280"/>
      <c r="BM18" s="282">
        <f>BQ17/BO17</f>
        <v>7.6293044278255034E-2</v>
      </c>
      <c r="BN18" s="280"/>
      <c r="BO18" s="284"/>
      <c r="BP18" s="280"/>
      <c r="BQ18" s="280"/>
      <c r="BR18" s="285"/>
      <c r="BS18" s="282"/>
      <c r="BT18" s="280"/>
      <c r="BU18" s="280"/>
      <c r="BV18" s="280"/>
      <c r="BW18" s="280"/>
      <c r="BY18" s="280" t="s">
        <v>19</v>
      </c>
      <c r="BZ18" s="281">
        <f>CG17/CF17</f>
        <v>0.15324612327225212</v>
      </c>
      <c r="CA18" s="282"/>
      <c r="CB18" s="283"/>
      <c r="CC18" s="280"/>
      <c r="CD18" s="282">
        <f>CH17/CF17</f>
        <v>7.6291503042914058E-2</v>
      </c>
      <c r="CE18" s="280"/>
      <c r="CF18" s="284"/>
      <c r="CG18" s="280"/>
      <c r="CH18" s="280"/>
      <c r="CI18" s="285"/>
      <c r="CJ18" s="282"/>
      <c r="CK18" s="280"/>
      <c r="CL18" s="280"/>
      <c r="CM18" s="280"/>
      <c r="CN18" s="280"/>
      <c r="CP18" s="280" t="s">
        <v>19</v>
      </c>
      <c r="CQ18" s="281">
        <f>CX17/CW17</f>
        <v>0.15324608249156532</v>
      </c>
      <c r="CR18" s="282"/>
      <c r="CS18" s="283"/>
      <c r="CT18" s="280"/>
      <c r="CU18" s="282">
        <f>CY17/CW17</f>
        <v>7.6291460296758526E-2</v>
      </c>
      <c r="CV18" s="280"/>
      <c r="CW18" s="284"/>
      <c r="CX18" s="280"/>
      <c r="CY18" s="280"/>
      <c r="CZ18" s="285"/>
      <c r="DA18" s="282"/>
      <c r="DB18" s="280"/>
      <c r="DC18" s="280"/>
      <c r="DD18" s="280"/>
      <c r="DE18" s="280"/>
      <c r="DG18" s="280" t="s">
        <v>19</v>
      </c>
      <c r="DH18" s="281">
        <f>DO17/DN17</f>
        <v>0.15324608156477093</v>
      </c>
      <c r="DI18" s="282"/>
      <c r="DJ18" s="283"/>
      <c r="DK18" s="280"/>
      <c r="DL18" s="282">
        <f>DP17/DN17</f>
        <v>7.6291459333416425E-2</v>
      </c>
      <c r="DM18" s="280"/>
      <c r="DN18" s="284"/>
      <c r="DO18" s="280"/>
      <c r="DP18" s="280"/>
      <c r="DQ18" s="285"/>
      <c r="DR18" s="282"/>
      <c r="DS18" s="280"/>
      <c r="DT18" s="280"/>
      <c r="DU18" s="280"/>
      <c r="DV18" s="280"/>
      <c r="DX18" s="280" t="s">
        <v>19</v>
      </c>
      <c r="DY18" s="281">
        <f>EF17/EE17</f>
        <v>0.15324608154042552</v>
      </c>
      <c r="DZ18" s="282"/>
      <c r="EA18" s="283"/>
      <c r="EB18" s="280"/>
      <c r="EC18" s="282">
        <f>EG17/EE17</f>
        <v>7.6291459307942677E-2</v>
      </c>
      <c r="ED18" s="280"/>
      <c r="EE18" s="284"/>
      <c r="EF18" s="280"/>
      <c r="EG18" s="280"/>
      <c r="EH18" s="285"/>
      <c r="EI18" s="282"/>
      <c r="EJ18" s="280"/>
      <c r="EK18" s="280"/>
      <c r="EL18" s="280"/>
      <c r="EM18" s="280"/>
      <c r="EO18" s="280" t="s">
        <v>19</v>
      </c>
      <c r="EP18" s="281">
        <f>EW17/EV17</f>
        <v>0.15324608153985392</v>
      </c>
      <c r="EQ18" s="282"/>
      <c r="ER18" s="283"/>
      <c r="ES18" s="280"/>
      <c r="ET18" s="282">
        <f>EX17/EV17</f>
        <v>7.629145930734757E-2</v>
      </c>
      <c r="EU18" s="280"/>
      <c r="EV18" s="284"/>
      <c r="EW18" s="280"/>
      <c r="EX18" s="280"/>
      <c r="EY18" s="285"/>
      <c r="EZ18" s="282"/>
      <c r="FA18" s="280"/>
      <c r="FB18" s="280"/>
      <c r="FC18" s="280"/>
      <c r="FD18" s="280"/>
      <c r="FF18" s="280" t="s">
        <v>19</v>
      </c>
      <c r="FG18" s="281">
        <f>FN17/FM17</f>
        <v>0.15324608153983921</v>
      </c>
      <c r="FH18" s="282"/>
      <c r="FI18" s="283"/>
      <c r="FJ18" s="280"/>
      <c r="FK18" s="282">
        <f>FO17/FM17</f>
        <v>7.6291459307332263E-2</v>
      </c>
      <c r="FL18" s="280"/>
      <c r="FM18" s="284"/>
      <c r="FN18" s="280"/>
      <c r="FO18" s="280"/>
      <c r="FP18" s="285"/>
      <c r="FQ18" s="282"/>
      <c r="FR18" s="280"/>
      <c r="FS18" s="280"/>
      <c r="FT18" s="280"/>
      <c r="FU18" s="280"/>
      <c r="FW18" s="280" t="s">
        <v>19</v>
      </c>
      <c r="FX18" s="281">
        <f>GE17/GD17</f>
        <v>0.15324608153983899</v>
      </c>
      <c r="FY18" s="282"/>
      <c r="FZ18" s="283"/>
      <c r="GA18" s="280"/>
      <c r="GB18" s="282">
        <f>GF17/GD17</f>
        <v>7.6291459307332068E-2</v>
      </c>
      <c r="GC18" s="280"/>
      <c r="GD18" s="284"/>
      <c r="GE18" s="280"/>
      <c r="GF18" s="280"/>
      <c r="GG18" s="285"/>
      <c r="GH18" s="282"/>
      <c r="GI18" s="280"/>
      <c r="GJ18" s="280"/>
      <c r="GK18" s="280"/>
      <c r="GL18" s="280"/>
      <c r="GN18" s="280" t="s">
        <v>19</v>
      </c>
      <c r="GO18" s="281">
        <f>GV17/GU17</f>
        <v>0.15324608153983899</v>
      </c>
      <c r="GP18" s="282"/>
      <c r="GQ18" s="283"/>
      <c r="GR18" s="280"/>
      <c r="GS18" s="282">
        <f>GW17/GU17</f>
        <v>7.629145930733186E-2</v>
      </c>
      <c r="GT18" s="280"/>
      <c r="GU18" s="284"/>
      <c r="GV18" s="280"/>
      <c r="GW18" s="280"/>
      <c r="GX18" s="285"/>
      <c r="GY18" s="282"/>
      <c r="GZ18" s="280"/>
      <c r="HA18" s="280"/>
      <c r="HB18" s="280"/>
      <c r="HC18" s="280"/>
      <c r="HE18" s="280" t="s">
        <v>19</v>
      </c>
      <c r="HF18" s="281">
        <f>HM17/HL17</f>
        <v>0.15324608153983896</v>
      </c>
      <c r="HG18" s="282"/>
      <c r="HH18" s="283"/>
      <c r="HI18" s="280"/>
      <c r="HJ18" s="282">
        <f>HN17/HL17</f>
        <v>7.6291459307332068E-2</v>
      </c>
      <c r="HK18" s="280"/>
      <c r="HL18" s="284"/>
      <c r="HM18" s="280"/>
      <c r="HN18" s="280"/>
      <c r="HO18" s="285"/>
      <c r="HP18" s="282"/>
      <c r="HQ18" s="280"/>
      <c r="HR18" s="280"/>
      <c r="HS18" s="280"/>
      <c r="HT18" s="280"/>
      <c r="HV18" s="280" t="s">
        <v>19</v>
      </c>
      <c r="HW18" s="281">
        <f>ID17/IC17</f>
        <v>0.15324608153983893</v>
      </c>
      <c r="HX18" s="282"/>
      <c r="HY18" s="283"/>
      <c r="HZ18" s="280"/>
      <c r="IA18" s="282">
        <f>IE17/IC17</f>
        <v>7.6291459307331791E-2</v>
      </c>
      <c r="IB18" s="280"/>
      <c r="IC18" s="284"/>
      <c r="ID18" s="280"/>
      <c r="IE18" s="280"/>
      <c r="IF18" s="285"/>
      <c r="IG18" s="282"/>
      <c r="IH18" s="280"/>
      <c r="II18" s="280"/>
      <c r="IJ18" s="280"/>
      <c r="IK18" s="280"/>
      <c r="IM18" s="280" t="s">
        <v>19</v>
      </c>
      <c r="IN18" s="281">
        <f>IU17/IT17</f>
        <v>0.15324608153983896</v>
      </c>
      <c r="IO18" s="282"/>
      <c r="IP18" s="283"/>
      <c r="IQ18" s="280"/>
      <c r="IR18" s="282">
        <f>IV17/IT17</f>
        <v>7.6291459307331971E-2</v>
      </c>
      <c r="IS18" s="280"/>
      <c r="IT18" s="284"/>
      <c r="IU18" s="280"/>
      <c r="IV18" s="280"/>
      <c r="IW18" s="285"/>
      <c r="IX18" s="282"/>
      <c r="IY18" s="280"/>
      <c r="IZ18" s="280"/>
      <c r="JA18" s="280"/>
      <c r="JB18" s="280"/>
      <c r="JD18" s="280" t="s">
        <v>19</v>
      </c>
      <c r="JE18" s="281">
        <f>JL17/JK17</f>
        <v>0.15324608153983904</v>
      </c>
      <c r="JF18" s="282"/>
      <c r="JG18" s="283"/>
      <c r="JH18" s="280"/>
      <c r="JI18" s="282">
        <f>JM17/JK17</f>
        <v>7.6291459307331846E-2</v>
      </c>
      <c r="JJ18" s="280"/>
      <c r="JK18" s="284"/>
      <c r="JL18" s="280"/>
      <c r="JM18" s="280"/>
      <c r="JN18" s="285"/>
      <c r="JO18" s="282"/>
      <c r="JP18" s="280"/>
      <c r="JQ18" s="280"/>
      <c r="JR18" s="280"/>
      <c r="JS18" s="280"/>
      <c r="JU18" s="280" t="s">
        <v>19</v>
      </c>
      <c r="JV18" s="281">
        <f>KC17/KB17</f>
        <v>0.15324608153983907</v>
      </c>
      <c r="JW18" s="282"/>
      <c r="JX18" s="283"/>
      <c r="JY18" s="280"/>
      <c r="JZ18" s="282">
        <f>KD17/KB17</f>
        <v>7.6291459307332193E-2</v>
      </c>
      <c r="KA18" s="280"/>
      <c r="KB18" s="284"/>
      <c r="KC18" s="280"/>
      <c r="KD18" s="280"/>
      <c r="KE18" s="285"/>
      <c r="KF18" s="282"/>
      <c r="KG18" s="280"/>
      <c r="KH18" s="280"/>
      <c r="KI18" s="280"/>
      <c r="KJ18" s="280"/>
      <c r="KL18" s="280" t="s">
        <v>19</v>
      </c>
      <c r="KM18" s="281">
        <f>KT17/KS17</f>
        <v>0.15324608153983901</v>
      </c>
      <c r="KN18" s="282"/>
      <c r="KO18" s="283"/>
      <c r="KP18" s="280"/>
      <c r="KQ18" s="282">
        <f>KU17/KS17</f>
        <v>7.6291459307332027E-2</v>
      </c>
      <c r="KR18" s="280"/>
      <c r="KS18" s="284"/>
      <c r="KT18" s="280"/>
      <c r="KU18" s="280"/>
      <c r="KV18" s="285"/>
      <c r="KW18" s="282"/>
      <c r="KX18" s="280"/>
      <c r="KY18" s="280"/>
      <c r="KZ18" s="280"/>
      <c r="LA18" s="280"/>
      <c r="LC18" s="280" t="s">
        <v>19</v>
      </c>
      <c r="LD18" s="281">
        <f>LK17/LJ17</f>
        <v>0.15324608153983901</v>
      </c>
      <c r="LE18" s="282"/>
      <c r="LF18" s="283"/>
      <c r="LG18" s="280"/>
      <c r="LH18" s="282">
        <f>LL17/LJ17</f>
        <v>7.6291459307332068E-2</v>
      </c>
      <c r="LI18" s="280"/>
      <c r="LJ18" s="284"/>
      <c r="LK18" s="280"/>
      <c r="LL18" s="280"/>
      <c r="LM18" s="285"/>
      <c r="LN18" s="282"/>
      <c r="LO18" s="280"/>
      <c r="LP18" s="280"/>
      <c r="LQ18" s="280"/>
      <c r="LR18" s="280"/>
      <c r="LT18" s="280" t="s">
        <v>19</v>
      </c>
      <c r="LU18" s="281">
        <f>MB17/MA17</f>
        <v>0.15324608153983901</v>
      </c>
      <c r="LV18" s="282"/>
      <c r="LW18" s="283"/>
      <c r="LX18" s="280"/>
      <c r="LY18" s="282">
        <f>MC17/MA17</f>
        <v>7.6291459307332027E-2</v>
      </c>
      <c r="LZ18" s="280"/>
      <c r="MA18" s="284"/>
      <c r="MB18" s="280"/>
      <c r="MC18" s="280"/>
      <c r="MD18" s="285"/>
      <c r="ME18" s="282"/>
      <c r="MF18" s="280"/>
      <c r="MG18" s="280"/>
      <c r="MH18" s="280"/>
      <c r="MI18" s="280"/>
    </row>
    <row r="19" spans="1:351" ht="14" customHeight="1" outlineLevel="1">
      <c r="A19" s="12"/>
      <c r="B19" s="77" t="s">
        <v>21</v>
      </c>
      <c r="C19" s="2"/>
      <c r="D19" s="2"/>
      <c r="E19" s="78"/>
      <c r="I19" s="77" t="s">
        <v>73</v>
      </c>
      <c r="K19" s="32"/>
      <c r="L19" s="35"/>
      <c r="M19" s="12"/>
      <c r="N19" s="15"/>
      <c r="O19" s="12"/>
      <c r="P19" s="14"/>
      <c r="Q19" s="12"/>
      <c r="R19" s="12"/>
      <c r="S19" s="19"/>
      <c r="T19" s="12"/>
      <c r="U19" s="12"/>
      <c r="V19" s="12"/>
      <c r="W19" s="12"/>
      <c r="X19" s="12"/>
      <c r="Y19" s="12"/>
      <c r="Z19" s="251" t="s">
        <v>73</v>
      </c>
      <c r="AA19" s="199"/>
      <c r="AB19" s="209"/>
      <c r="AC19" s="202"/>
      <c r="AD19" s="210"/>
      <c r="AE19" s="211"/>
      <c r="AF19" s="210"/>
      <c r="AG19" s="200"/>
      <c r="AH19" s="210"/>
      <c r="AI19" s="210"/>
      <c r="AJ19" s="203"/>
      <c r="AK19" s="210"/>
      <c r="AL19" s="210"/>
      <c r="AM19" s="210"/>
      <c r="AN19" s="210"/>
      <c r="AO19" s="210"/>
      <c r="AP19" s="19"/>
      <c r="AQ19" s="251" t="s">
        <v>73</v>
      </c>
      <c r="AR19" s="199"/>
      <c r="AS19" s="209"/>
      <c r="AT19" s="202"/>
      <c r="AU19" s="210"/>
      <c r="AV19" s="211"/>
      <c r="AW19" s="210"/>
      <c r="AX19" s="200"/>
      <c r="AY19" s="210"/>
      <c r="AZ19" s="210"/>
      <c r="BA19" s="203"/>
      <c r="BB19" s="210"/>
      <c r="BC19" s="210"/>
      <c r="BD19" s="210"/>
      <c r="BE19" s="210"/>
      <c r="BF19" s="210"/>
      <c r="BH19" s="251" t="s">
        <v>73</v>
      </c>
      <c r="BI19" s="199"/>
      <c r="BJ19" s="209"/>
      <c r="BK19" s="202"/>
      <c r="BL19" s="210"/>
      <c r="BM19" s="211"/>
      <c r="BN19" s="210"/>
      <c r="BO19" s="200"/>
      <c r="BP19" s="210"/>
      <c r="BQ19" s="210"/>
      <c r="BR19" s="203"/>
      <c r="BS19" s="210"/>
      <c r="BT19" s="210"/>
      <c r="BU19" s="210"/>
      <c r="BV19" s="210"/>
      <c r="BW19" s="210"/>
      <c r="BY19" s="251" t="s">
        <v>73</v>
      </c>
      <c r="BZ19" s="199"/>
      <c r="CA19" s="209"/>
      <c r="CB19" s="202"/>
      <c r="CC19" s="210"/>
      <c r="CD19" s="211"/>
      <c r="CE19" s="210"/>
      <c r="CF19" s="200"/>
      <c r="CG19" s="210"/>
      <c r="CH19" s="210"/>
      <c r="CI19" s="203"/>
      <c r="CJ19" s="210"/>
      <c r="CK19" s="210"/>
      <c r="CL19" s="210"/>
      <c r="CM19" s="210"/>
      <c r="CN19" s="210"/>
      <c r="CP19" s="251" t="s">
        <v>73</v>
      </c>
      <c r="CQ19" s="199"/>
      <c r="CR19" s="209"/>
      <c r="CS19" s="202"/>
      <c r="CT19" s="210"/>
      <c r="CU19" s="211"/>
      <c r="CV19" s="210"/>
      <c r="CW19" s="200"/>
      <c r="CX19" s="210"/>
      <c r="CY19" s="210"/>
      <c r="CZ19" s="203"/>
      <c r="DA19" s="210"/>
      <c r="DB19" s="210"/>
      <c r="DC19" s="210"/>
      <c r="DD19" s="210"/>
      <c r="DE19" s="210"/>
      <c r="DG19" s="251" t="s">
        <v>73</v>
      </c>
      <c r="DH19" s="199"/>
      <c r="DI19" s="209"/>
      <c r="DJ19" s="202"/>
      <c r="DK19" s="210"/>
      <c r="DL19" s="211"/>
      <c r="DM19" s="210"/>
      <c r="DN19" s="200"/>
      <c r="DO19" s="210"/>
      <c r="DP19" s="210"/>
      <c r="DQ19" s="203"/>
      <c r="DR19" s="210"/>
      <c r="DS19" s="210"/>
      <c r="DT19" s="210"/>
      <c r="DU19" s="210"/>
      <c r="DV19" s="210"/>
      <c r="DX19" s="251" t="s">
        <v>73</v>
      </c>
      <c r="DY19" s="199"/>
      <c r="DZ19" s="209"/>
      <c r="EA19" s="202"/>
      <c r="EB19" s="210"/>
      <c r="EC19" s="211"/>
      <c r="ED19" s="210"/>
      <c r="EE19" s="200"/>
      <c r="EF19" s="210"/>
      <c r="EG19" s="210"/>
      <c r="EH19" s="203"/>
      <c r="EI19" s="210"/>
      <c r="EJ19" s="210"/>
      <c r="EK19" s="210"/>
      <c r="EL19" s="210"/>
      <c r="EM19" s="210"/>
      <c r="EO19" s="251" t="s">
        <v>73</v>
      </c>
      <c r="EP19" s="199"/>
      <c r="EQ19" s="209"/>
      <c r="ER19" s="202"/>
      <c r="ES19" s="210"/>
      <c r="ET19" s="211"/>
      <c r="EU19" s="210"/>
      <c r="EV19" s="200"/>
      <c r="EW19" s="210"/>
      <c r="EX19" s="210"/>
      <c r="EY19" s="203"/>
      <c r="EZ19" s="210"/>
      <c r="FA19" s="210"/>
      <c r="FB19" s="210"/>
      <c r="FC19" s="210"/>
      <c r="FD19" s="210"/>
      <c r="FF19" s="251" t="s">
        <v>73</v>
      </c>
      <c r="FG19" s="199"/>
      <c r="FH19" s="209"/>
      <c r="FI19" s="202"/>
      <c r="FJ19" s="210"/>
      <c r="FK19" s="211"/>
      <c r="FL19" s="210"/>
      <c r="FM19" s="200"/>
      <c r="FN19" s="210"/>
      <c r="FO19" s="210"/>
      <c r="FP19" s="203"/>
      <c r="FQ19" s="210"/>
      <c r="FR19" s="210"/>
      <c r="FS19" s="210"/>
      <c r="FT19" s="210"/>
      <c r="FU19" s="210"/>
      <c r="FW19" s="251" t="s">
        <v>73</v>
      </c>
      <c r="FX19" s="199"/>
      <c r="FY19" s="209"/>
      <c r="FZ19" s="202"/>
      <c r="GA19" s="210"/>
      <c r="GB19" s="211"/>
      <c r="GC19" s="210"/>
      <c r="GD19" s="200"/>
      <c r="GE19" s="210"/>
      <c r="GF19" s="210"/>
      <c r="GG19" s="203"/>
      <c r="GH19" s="210"/>
      <c r="GI19" s="210"/>
      <c r="GJ19" s="210"/>
      <c r="GK19" s="210"/>
      <c r="GL19" s="210"/>
      <c r="GN19" s="251" t="s">
        <v>73</v>
      </c>
      <c r="GO19" s="199"/>
      <c r="GP19" s="209"/>
      <c r="GQ19" s="202"/>
      <c r="GR19" s="210"/>
      <c r="GS19" s="211"/>
      <c r="GT19" s="210"/>
      <c r="GU19" s="200"/>
      <c r="GV19" s="210"/>
      <c r="GW19" s="210"/>
      <c r="GX19" s="203"/>
      <c r="GY19" s="210"/>
      <c r="GZ19" s="210"/>
      <c r="HA19" s="210"/>
      <c r="HB19" s="210"/>
      <c r="HC19" s="210"/>
      <c r="HE19" s="251" t="s">
        <v>73</v>
      </c>
      <c r="HF19" s="199"/>
      <c r="HG19" s="209"/>
      <c r="HH19" s="202"/>
      <c r="HI19" s="210"/>
      <c r="HJ19" s="211"/>
      <c r="HK19" s="210"/>
      <c r="HL19" s="200"/>
      <c r="HM19" s="210"/>
      <c r="HN19" s="210"/>
      <c r="HO19" s="203"/>
      <c r="HP19" s="210"/>
      <c r="HQ19" s="210"/>
      <c r="HR19" s="210"/>
      <c r="HS19" s="210"/>
      <c r="HT19" s="210"/>
      <c r="HV19" s="251" t="s">
        <v>73</v>
      </c>
      <c r="HW19" s="199"/>
      <c r="HX19" s="209"/>
      <c r="HY19" s="202"/>
      <c r="HZ19" s="210"/>
      <c r="IA19" s="211"/>
      <c r="IB19" s="210"/>
      <c r="IC19" s="200"/>
      <c r="ID19" s="210"/>
      <c r="IE19" s="210"/>
      <c r="IF19" s="203"/>
      <c r="IG19" s="210"/>
      <c r="IH19" s="210"/>
      <c r="II19" s="210"/>
      <c r="IJ19" s="210"/>
      <c r="IK19" s="210"/>
      <c r="IM19" s="251" t="s">
        <v>73</v>
      </c>
      <c r="IN19" s="199"/>
      <c r="IO19" s="209"/>
      <c r="IP19" s="202"/>
      <c r="IQ19" s="210"/>
      <c r="IR19" s="211"/>
      <c r="IS19" s="210"/>
      <c r="IT19" s="200"/>
      <c r="IU19" s="210"/>
      <c r="IV19" s="210"/>
      <c r="IW19" s="203"/>
      <c r="IX19" s="210"/>
      <c r="IY19" s="210"/>
      <c r="IZ19" s="210"/>
      <c r="JA19" s="210"/>
      <c r="JB19" s="210"/>
      <c r="JD19" s="251" t="s">
        <v>73</v>
      </c>
      <c r="JE19" s="199"/>
      <c r="JF19" s="209"/>
      <c r="JG19" s="202"/>
      <c r="JH19" s="210"/>
      <c r="JI19" s="211"/>
      <c r="JJ19" s="210"/>
      <c r="JK19" s="200"/>
      <c r="JL19" s="210"/>
      <c r="JM19" s="210"/>
      <c r="JN19" s="203"/>
      <c r="JO19" s="210"/>
      <c r="JP19" s="210"/>
      <c r="JQ19" s="210"/>
      <c r="JR19" s="210"/>
      <c r="JS19" s="210"/>
      <c r="JU19" s="251" t="s">
        <v>73</v>
      </c>
      <c r="JV19" s="199"/>
      <c r="JW19" s="209"/>
      <c r="JX19" s="202"/>
      <c r="JY19" s="210"/>
      <c r="JZ19" s="211"/>
      <c r="KA19" s="210"/>
      <c r="KB19" s="200"/>
      <c r="KC19" s="210"/>
      <c r="KD19" s="210"/>
      <c r="KE19" s="203"/>
      <c r="KF19" s="210"/>
      <c r="KG19" s="210"/>
      <c r="KH19" s="210"/>
      <c r="KI19" s="210"/>
      <c r="KJ19" s="210"/>
      <c r="KL19" s="251" t="s">
        <v>73</v>
      </c>
      <c r="KM19" s="199"/>
      <c r="KN19" s="209"/>
      <c r="KO19" s="202"/>
      <c r="KP19" s="210"/>
      <c r="KQ19" s="211"/>
      <c r="KR19" s="210"/>
      <c r="KS19" s="200"/>
      <c r="KT19" s="210"/>
      <c r="KU19" s="210"/>
      <c r="KV19" s="203"/>
      <c r="KW19" s="210"/>
      <c r="KX19" s="210"/>
      <c r="KY19" s="210"/>
      <c r="KZ19" s="210"/>
      <c r="LA19" s="210"/>
      <c r="LC19" s="251" t="s">
        <v>73</v>
      </c>
      <c r="LD19" s="199"/>
      <c r="LE19" s="209"/>
      <c r="LF19" s="202"/>
      <c r="LG19" s="210"/>
      <c r="LH19" s="211"/>
      <c r="LI19" s="210"/>
      <c r="LJ19" s="200"/>
      <c r="LK19" s="210"/>
      <c r="LL19" s="210"/>
      <c r="LM19" s="203"/>
      <c r="LN19" s="210"/>
      <c r="LO19" s="210"/>
      <c r="LP19" s="210"/>
      <c r="LQ19" s="210"/>
      <c r="LR19" s="210"/>
      <c r="LT19" s="251" t="s">
        <v>73</v>
      </c>
      <c r="LU19" s="199"/>
      <c r="LV19" s="209"/>
      <c r="LW19" s="202"/>
      <c r="LX19" s="210"/>
      <c r="LY19" s="211"/>
      <c r="LZ19" s="210"/>
      <c r="MA19" s="200"/>
      <c r="MB19" s="210"/>
      <c r="MC19" s="210"/>
      <c r="MD19" s="203"/>
      <c r="ME19" s="210"/>
      <c r="MF19" s="210"/>
      <c r="MG19" s="210"/>
      <c r="MH19" s="210"/>
      <c r="MI19" s="210"/>
    </row>
    <row r="20" spans="1:351" ht="14" customHeight="1" outlineLevel="1">
      <c r="A20" s="12"/>
      <c r="B20" s="86" t="s">
        <v>49</v>
      </c>
      <c r="C20" s="86" t="s">
        <v>50</v>
      </c>
      <c r="D20" s="86" t="s">
        <v>51</v>
      </c>
      <c r="E20" s="105" t="s">
        <v>48</v>
      </c>
      <c r="F20" s="72" t="s">
        <v>52</v>
      </c>
      <c r="G20" s="109" t="s">
        <v>53</v>
      </c>
      <c r="H20" s="14"/>
      <c r="I20" s="72" t="s">
        <v>2</v>
      </c>
      <c r="J20" s="72" t="s">
        <v>3</v>
      </c>
      <c r="K20" s="110" t="s">
        <v>41</v>
      </c>
      <c r="L20" s="110" t="s">
        <v>42</v>
      </c>
      <c r="M20" s="72" t="s">
        <v>38</v>
      </c>
      <c r="N20" s="72" t="s">
        <v>39</v>
      </c>
      <c r="O20" s="72" t="s">
        <v>18</v>
      </c>
      <c r="P20" s="106" t="s">
        <v>40</v>
      </c>
      <c r="Q20" s="107" t="s">
        <v>16</v>
      </c>
      <c r="R20" s="108" t="s">
        <v>6</v>
      </c>
      <c r="S20" s="15"/>
      <c r="T20" s="304" t="s">
        <v>106</v>
      </c>
      <c r="U20" s="303"/>
      <c r="V20" s="303"/>
      <c r="W20" s="303"/>
      <c r="X20" s="303"/>
      <c r="Y20" s="32"/>
      <c r="Z20" s="249" t="s">
        <v>2</v>
      </c>
      <c r="AA20" s="249" t="s">
        <v>3</v>
      </c>
      <c r="AB20" s="272" t="s">
        <v>41</v>
      </c>
      <c r="AC20" s="272" t="s">
        <v>42</v>
      </c>
      <c r="AD20" s="249" t="s">
        <v>38</v>
      </c>
      <c r="AE20" s="249" t="s">
        <v>39</v>
      </c>
      <c r="AF20" s="249" t="s">
        <v>18</v>
      </c>
      <c r="AG20" s="269" t="s">
        <v>40</v>
      </c>
      <c r="AH20" s="270" t="s">
        <v>16</v>
      </c>
      <c r="AI20" s="271" t="s">
        <v>6</v>
      </c>
      <c r="AJ20" s="211"/>
      <c r="AK20" s="304" t="s">
        <v>106</v>
      </c>
      <c r="AL20" s="303"/>
      <c r="AM20" s="303"/>
      <c r="AN20" s="303"/>
      <c r="AO20" s="303"/>
      <c r="AP20" s="32"/>
      <c r="AQ20" s="249" t="s">
        <v>2</v>
      </c>
      <c r="AR20" s="249" t="s">
        <v>3</v>
      </c>
      <c r="AS20" s="272" t="s">
        <v>41</v>
      </c>
      <c r="AT20" s="272" t="s">
        <v>42</v>
      </c>
      <c r="AU20" s="249" t="s">
        <v>38</v>
      </c>
      <c r="AV20" s="249" t="s">
        <v>39</v>
      </c>
      <c r="AW20" s="249" t="s">
        <v>18</v>
      </c>
      <c r="AX20" s="269" t="s">
        <v>40</v>
      </c>
      <c r="AY20" s="270" t="s">
        <v>16</v>
      </c>
      <c r="AZ20" s="271" t="s">
        <v>6</v>
      </c>
      <c r="BA20" s="211"/>
      <c r="BB20" s="304" t="s">
        <v>106</v>
      </c>
      <c r="BC20" s="303"/>
      <c r="BD20" s="303"/>
      <c r="BE20" s="303"/>
      <c r="BF20" s="303"/>
      <c r="BH20" s="249" t="s">
        <v>2</v>
      </c>
      <c r="BI20" s="249" t="s">
        <v>3</v>
      </c>
      <c r="BJ20" s="272" t="s">
        <v>41</v>
      </c>
      <c r="BK20" s="272" t="s">
        <v>42</v>
      </c>
      <c r="BL20" s="249" t="s">
        <v>38</v>
      </c>
      <c r="BM20" s="249" t="s">
        <v>39</v>
      </c>
      <c r="BN20" s="249" t="s">
        <v>18</v>
      </c>
      <c r="BO20" s="269" t="s">
        <v>40</v>
      </c>
      <c r="BP20" s="270" t="s">
        <v>16</v>
      </c>
      <c r="BQ20" s="271" t="s">
        <v>6</v>
      </c>
      <c r="BR20" s="211"/>
      <c r="BS20" s="304" t="s">
        <v>106</v>
      </c>
      <c r="BT20" s="303"/>
      <c r="BU20" s="303"/>
      <c r="BV20" s="303"/>
      <c r="BW20" s="303"/>
      <c r="BY20" s="249" t="s">
        <v>2</v>
      </c>
      <c r="BZ20" s="249" t="s">
        <v>3</v>
      </c>
      <c r="CA20" s="272" t="s">
        <v>41</v>
      </c>
      <c r="CB20" s="272" t="s">
        <v>42</v>
      </c>
      <c r="CC20" s="249" t="s">
        <v>38</v>
      </c>
      <c r="CD20" s="249" t="s">
        <v>39</v>
      </c>
      <c r="CE20" s="249" t="s">
        <v>18</v>
      </c>
      <c r="CF20" s="269" t="s">
        <v>40</v>
      </c>
      <c r="CG20" s="270" t="s">
        <v>16</v>
      </c>
      <c r="CH20" s="271" t="s">
        <v>6</v>
      </c>
      <c r="CI20" s="211"/>
      <c r="CJ20" s="304" t="s">
        <v>106</v>
      </c>
      <c r="CK20" s="303"/>
      <c r="CL20" s="303"/>
      <c r="CM20" s="303"/>
      <c r="CN20" s="303"/>
      <c r="CP20" s="249" t="s">
        <v>2</v>
      </c>
      <c r="CQ20" s="249" t="s">
        <v>3</v>
      </c>
      <c r="CR20" s="272" t="s">
        <v>41</v>
      </c>
      <c r="CS20" s="272" t="s">
        <v>42</v>
      </c>
      <c r="CT20" s="249" t="s">
        <v>38</v>
      </c>
      <c r="CU20" s="249" t="s">
        <v>39</v>
      </c>
      <c r="CV20" s="249" t="s">
        <v>18</v>
      </c>
      <c r="CW20" s="269" t="s">
        <v>40</v>
      </c>
      <c r="CX20" s="270" t="s">
        <v>16</v>
      </c>
      <c r="CY20" s="271" t="s">
        <v>6</v>
      </c>
      <c r="CZ20" s="211"/>
      <c r="DA20" s="304" t="s">
        <v>106</v>
      </c>
      <c r="DB20" s="303"/>
      <c r="DC20" s="303"/>
      <c r="DD20" s="303"/>
      <c r="DE20" s="303"/>
      <c r="DG20" s="249" t="s">
        <v>2</v>
      </c>
      <c r="DH20" s="249" t="s">
        <v>3</v>
      </c>
      <c r="DI20" s="272" t="s">
        <v>41</v>
      </c>
      <c r="DJ20" s="272" t="s">
        <v>42</v>
      </c>
      <c r="DK20" s="249" t="s">
        <v>38</v>
      </c>
      <c r="DL20" s="249" t="s">
        <v>39</v>
      </c>
      <c r="DM20" s="249" t="s">
        <v>18</v>
      </c>
      <c r="DN20" s="269" t="s">
        <v>40</v>
      </c>
      <c r="DO20" s="270" t="s">
        <v>16</v>
      </c>
      <c r="DP20" s="271" t="s">
        <v>6</v>
      </c>
      <c r="DQ20" s="211"/>
      <c r="DR20" s="304" t="s">
        <v>106</v>
      </c>
      <c r="DS20" s="303"/>
      <c r="DT20" s="303"/>
      <c r="DU20" s="303"/>
      <c r="DV20" s="303"/>
      <c r="DX20" s="249" t="s">
        <v>2</v>
      </c>
      <c r="DY20" s="249" t="s">
        <v>3</v>
      </c>
      <c r="DZ20" s="272" t="s">
        <v>41</v>
      </c>
      <c r="EA20" s="272" t="s">
        <v>42</v>
      </c>
      <c r="EB20" s="249" t="s">
        <v>38</v>
      </c>
      <c r="EC20" s="249" t="s">
        <v>39</v>
      </c>
      <c r="ED20" s="249" t="s">
        <v>18</v>
      </c>
      <c r="EE20" s="269" t="s">
        <v>40</v>
      </c>
      <c r="EF20" s="270" t="s">
        <v>16</v>
      </c>
      <c r="EG20" s="271" t="s">
        <v>6</v>
      </c>
      <c r="EH20" s="211"/>
      <c r="EI20" s="304" t="s">
        <v>106</v>
      </c>
      <c r="EJ20" s="303"/>
      <c r="EK20" s="303"/>
      <c r="EL20" s="303"/>
      <c r="EM20" s="303"/>
      <c r="EO20" s="249" t="s">
        <v>2</v>
      </c>
      <c r="EP20" s="249" t="s">
        <v>3</v>
      </c>
      <c r="EQ20" s="272" t="s">
        <v>41</v>
      </c>
      <c r="ER20" s="272" t="s">
        <v>42</v>
      </c>
      <c r="ES20" s="249" t="s">
        <v>38</v>
      </c>
      <c r="ET20" s="249" t="s">
        <v>39</v>
      </c>
      <c r="EU20" s="249" t="s">
        <v>18</v>
      </c>
      <c r="EV20" s="269" t="s">
        <v>40</v>
      </c>
      <c r="EW20" s="270" t="s">
        <v>16</v>
      </c>
      <c r="EX20" s="271" t="s">
        <v>6</v>
      </c>
      <c r="EY20" s="211"/>
      <c r="EZ20" s="304" t="s">
        <v>106</v>
      </c>
      <c r="FA20" s="303"/>
      <c r="FB20" s="303"/>
      <c r="FC20" s="303"/>
      <c r="FD20" s="303"/>
      <c r="FF20" s="249" t="s">
        <v>2</v>
      </c>
      <c r="FG20" s="249" t="s">
        <v>3</v>
      </c>
      <c r="FH20" s="272" t="s">
        <v>41</v>
      </c>
      <c r="FI20" s="272" t="s">
        <v>42</v>
      </c>
      <c r="FJ20" s="249" t="s">
        <v>38</v>
      </c>
      <c r="FK20" s="249" t="s">
        <v>39</v>
      </c>
      <c r="FL20" s="249" t="s">
        <v>18</v>
      </c>
      <c r="FM20" s="269" t="s">
        <v>40</v>
      </c>
      <c r="FN20" s="270" t="s">
        <v>16</v>
      </c>
      <c r="FO20" s="271" t="s">
        <v>6</v>
      </c>
      <c r="FP20" s="211"/>
      <c r="FQ20" s="304" t="s">
        <v>106</v>
      </c>
      <c r="FR20" s="303"/>
      <c r="FS20" s="303"/>
      <c r="FT20" s="303"/>
      <c r="FU20" s="303"/>
      <c r="FW20" s="249" t="s">
        <v>2</v>
      </c>
      <c r="FX20" s="249" t="s">
        <v>3</v>
      </c>
      <c r="FY20" s="272" t="s">
        <v>41</v>
      </c>
      <c r="FZ20" s="272" t="s">
        <v>42</v>
      </c>
      <c r="GA20" s="249" t="s">
        <v>38</v>
      </c>
      <c r="GB20" s="249" t="s">
        <v>39</v>
      </c>
      <c r="GC20" s="249" t="s">
        <v>18</v>
      </c>
      <c r="GD20" s="269" t="s">
        <v>40</v>
      </c>
      <c r="GE20" s="270" t="s">
        <v>16</v>
      </c>
      <c r="GF20" s="271" t="s">
        <v>6</v>
      </c>
      <c r="GG20" s="211"/>
      <c r="GH20" s="304" t="s">
        <v>106</v>
      </c>
      <c r="GI20" s="303"/>
      <c r="GJ20" s="303"/>
      <c r="GK20" s="303"/>
      <c r="GL20" s="303"/>
      <c r="GN20" s="249" t="s">
        <v>2</v>
      </c>
      <c r="GO20" s="249" t="s">
        <v>3</v>
      </c>
      <c r="GP20" s="272" t="s">
        <v>41</v>
      </c>
      <c r="GQ20" s="272" t="s">
        <v>42</v>
      </c>
      <c r="GR20" s="249" t="s">
        <v>38</v>
      </c>
      <c r="GS20" s="249" t="s">
        <v>39</v>
      </c>
      <c r="GT20" s="249" t="s">
        <v>18</v>
      </c>
      <c r="GU20" s="269" t="s">
        <v>40</v>
      </c>
      <c r="GV20" s="270" t="s">
        <v>16</v>
      </c>
      <c r="GW20" s="271" t="s">
        <v>6</v>
      </c>
      <c r="GX20" s="211"/>
      <c r="GY20" s="304" t="s">
        <v>106</v>
      </c>
      <c r="GZ20" s="303"/>
      <c r="HA20" s="303"/>
      <c r="HB20" s="303"/>
      <c r="HC20" s="303"/>
      <c r="HE20" s="249" t="s">
        <v>2</v>
      </c>
      <c r="HF20" s="249" t="s">
        <v>3</v>
      </c>
      <c r="HG20" s="272" t="s">
        <v>41</v>
      </c>
      <c r="HH20" s="272" t="s">
        <v>42</v>
      </c>
      <c r="HI20" s="249" t="s">
        <v>38</v>
      </c>
      <c r="HJ20" s="249" t="s">
        <v>39</v>
      </c>
      <c r="HK20" s="249" t="s">
        <v>18</v>
      </c>
      <c r="HL20" s="269" t="s">
        <v>40</v>
      </c>
      <c r="HM20" s="270" t="s">
        <v>16</v>
      </c>
      <c r="HN20" s="271" t="s">
        <v>6</v>
      </c>
      <c r="HO20" s="211"/>
      <c r="HP20" s="304" t="s">
        <v>106</v>
      </c>
      <c r="HQ20" s="303"/>
      <c r="HR20" s="303"/>
      <c r="HS20" s="303"/>
      <c r="HT20" s="303"/>
      <c r="HV20" s="249" t="s">
        <v>2</v>
      </c>
      <c r="HW20" s="249" t="s">
        <v>3</v>
      </c>
      <c r="HX20" s="272" t="s">
        <v>41</v>
      </c>
      <c r="HY20" s="272" t="s">
        <v>42</v>
      </c>
      <c r="HZ20" s="249" t="s">
        <v>38</v>
      </c>
      <c r="IA20" s="249" t="s">
        <v>39</v>
      </c>
      <c r="IB20" s="249" t="s">
        <v>18</v>
      </c>
      <c r="IC20" s="269" t="s">
        <v>40</v>
      </c>
      <c r="ID20" s="270" t="s">
        <v>16</v>
      </c>
      <c r="IE20" s="271" t="s">
        <v>6</v>
      </c>
      <c r="IF20" s="211"/>
      <c r="IG20" s="304" t="s">
        <v>106</v>
      </c>
      <c r="IH20" s="303"/>
      <c r="II20" s="303"/>
      <c r="IJ20" s="303"/>
      <c r="IK20" s="303"/>
      <c r="IM20" s="249" t="s">
        <v>2</v>
      </c>
      <c r="IN20" s="249" t="s">
        <v>3</v>
      </c>
      <c r="IO20" s="272" t="s">
        <v>41</v>
      </c>
      <c r="IP20" s="272" t="s">
        <v>42</v>
      </c>
      <c r="IQ20" s="249" t="s">
        <v>38</v>
      </c>
      <c r="IR20" s="249" t="s">
        <v>39</v>
      </c>
      <c r="IS20" s="249" t="s">
        <v>18</v>
      </c>
      <c r="IT20" s="269" t="s">
        <v>40</v>
      </c>
      <c r="IU20" s="270" t="s">
        <v>16</v>
      </c>
      <c r="IV20" s="271" t="s">
        <v>6</v>
      </c>
      <c r="IW20" s="211"/>
      <c r="IX20" s="304" t="s">
        <v>106</v>
      </c>
      <c r="IY20" s="303"/>
      <c r="IZ20" s="303"/>
      <c r="JA20" s="303"/>
      <c r="JB20" s="303"/>
      <c r="JD20" s="249" t="s">
        <v>2</v>
      </c>
      <c r="JE20" s="249" t="s">
        <v>3</v>
      </c>
      <c r="JF20" s="272" t="s">
        <v>41</v>
      </c>
      <c r="JG20" s="272" t="s">
        <v>42</v>
      </c>
      <c r="JH20" s="249" t="s">
        <v>38</v>
      </c>
      <c r="JI20" s="249" t="s">
        <v>39</v>
      </c>
      <c r="JJ20" s="249" t="s">
        <v>18</v>
      </c>
      <c r="JK20" s="269" t="s">
        <v>40</v>
      </c>
      <c r="JL20" s="270" t="s">
        <v>16</v>
      </c>
      <c r="JM20" s="271" t="s">
        <v>6</v>
      </c>
      <c r="JN20" s="211"/>
      <c r="JO20" s="304" t="s">
        <v>106</v>
      </c>
      <c r="JP20" s="303"/>
      <c r="JQ20" s="303"/>
      <c r="JR20" s="303"/>
      <c r="JS20" s="303"/>
      <c r="JU20" s="249" t="s">
        <v>2</v>
      </c>
      <c r="JV20" s="249" t="s">
        <v>3</v>
      </c>
      <c r="JW20" s="272" t="s">
        <v>41</v>
      </c>
      <c r="JX20" s="272" t="s">
        <v>42</v>
      </c>
      <c r="JY20" s="249" t="s">
        <v>38</v>
      </c>
      <c r="JZ20" s="249" t="s">
        <v>39</v>
      </c>
      <c r="KA20" s="249" t="s">
        <v>18</v>
      </c>
      <c r="KB20" s="269" t="s">
        <v>40</v>
      </c>
      <c r="KC20" s="270" t="s">
        <v>16</v>
      </c>
      <c r="KD20" s="271" t="s">
        <v>6</v>
      </c>
      <c r="KE20" s="211"/>
      <c r="KF20" s="304" t="s">
        <v>106</v>
      </c>
      <c r="KG20" s="303"/>
      <c r="KH20" s="303"/>
      <c r="KI20" s="303"/>
      <c r="KJ20" s="303"/>
      <c r="KL20" s="249" t="s">
        <v>2</v>
      </c>
      <c r="KM20" s="249" t="s">
        <v>3</v>
      </c>
      <c r="KN20" s="272" t="s">
        <v>41</v>
      </c>
      <c r="KO20" s="272" t="s">
        <v>42</v>
      </c>
      <c r="KP20" s="249" t="s">
        <v>38</v>
      </c>
      <c r="KQ20" s="249" t="s">
        <v>39</v>
      </c>
      <c r="KR20" s="249" t="s">
        <v>18</v>
      </c>
      <c r="KS20" s="269" t="s">
        <v>40</v>
      </c>
      <c r="KT20" s="270" t="s">
        <v>16</v>
      </c>
      <c r="KU20" s="271" t="s">
        <v>6</v>
      </c>
      <c r="KV20" s="211"/>
      <c r="KW20" s="304" t="s">
        <v>106</v>
      </c>
      <c r="KX20" s="303"/>
      <c r="KY20" s="303"/>
      <c r="KZ20" s="303"/>
      <c r="LA20" s="303"/>
      <c r="LC20" s="249" t="s">
        <v>2</v>
      </c>
      <c r="LD20" s="249" t="s">
        <v>3</v>
      </c>
      <c r="LE20" s="272" t="s">
        <v>41</v>
      </c>
      <c r="LF20" s="272" t="s">
        <v>42</v>
      </c>
      <c r="LG20" s="249" t="s">
        <v>38</v>
      </c>
      <c r="LH20" s="249" t="s">
        <v>39</v>
      </c>
      <c r="LI20" s="249" t="s">
        <v>18</v>
      </c>
      <c r="LJ20" s="269" t="s">
        <v>40</v>
      </c>
      <c r="LK20" s="270" t="s">
        <v>16</v>
      </c>
      <c r="LL20" s="271" t="s">
        <v>6</v>
      </c>
      <c r="LM20" s="211"/>
      <c r="LN20" s="304" t="s">
        <v>106</v>
      </c>
      <c r="LO20" s="303"/>
      <c r="LP20" s="303"/>
      <c r="LQ20" s="303"/>
      <c r="LR20" s="303"/>
      <c r="LT20" s="249" t="s">
        <v>2</v>
      </c>
      <c r="LU20" s="249" t="s">
        <v>3</v>
      </c>
      <c r="LV20" s="272" t="s">
        <v>41</v>
      </c>
      <c r="LW20" s="272" t="s">
        <v>42</v>
      </c>
      <c r="LX20" s="249" t="s">
        <v>38</v>
      </c>
      <c r="LY20" s="249" t="s">
        <v>39</v>
      </c>
      <c r="LZ20" s="249" t="s">
        <v>18</v>
      </c>
      <c r="MA20" s="269" t="s">
        <v>40</v>
      </c>
      <c r="MB20" s="270" t="s">
        <v>16</v>
      </c>
      <c r="MC20" s="271" t="s">
        <v>6</v>
      </c>
      <c r="MD20" s="211"/>
      <c r="ME20" s="472"/>
      <c r="MF20" s="209"/>
      <c r="MG20" s="209"/>
      <c r="MH20" s="209"/>
      <c r="MI20" s="209"/>
    </row>
    <row r="21" spans="1:351" s="11" customFormat="1" ht="14" customHeight="1" outlineLevel="1">
      <c r="A21" s="12"/>
      <c r="B21" s="33">
        <f>SLOPE(G7:G16,J7:J16)</f>
        <v>0.99492363498847958</v>
      </c>
      <c r="C21" s="17">
        <f>INTERCEPT(G7:G16,J7:J16)</f>
        <v>-0.13776217171842634</v>
      </c>
      <c r="D21" s="79">
        <f>CORREL(G7:G16,J7:J16)^2</f>
        <v>0.9843436932742049</v>
      </c>
      <c r="E21" s="80">
        <f>D21/((1-D21)*(COUNT(G7:G16)-2))</f>
        <v>12.574404813523675</v>
      </c>
      <c r="F21" s="81">
        <f>COUNT(G7:G16)-2</f>
        <v>5</v>
      </c>
      <c r="G21" s="82">
        <f>_xlfn.F.DIST.RT(E21,1,F21)</f>
        <v>1.6456572166643074E-2</v>
      </c>
      <c r="I21" s="67">
        <f>U17/S17</f>
        <v>1.1077634729270018</v>
      </c>
      <c r="J21" s="67">
        <f>N18-J18*I21</f>
        <v>-9.859213708778021E-2</v>
      </c>
      <c r="K21" s="17">
        <f>SQRT(1/S17)</f>
        <v>0.14629805480392968</v>
      </c>
      <c r="L21" s="15">
        <f>SQRT(1/P17+J18^2*K21^2)</f>
        <v>0.11474701285547513</v>
      </c>
      <c r="M21" s="15">
        <f>I21/K21</f>
        <v>7.5719631023914777</v>
      </c>
      <c r="N21" s="15">
        <f>J21/L21</f>
        <v>-0.85921310397820871</v>
      </c>
      <c r="O21" s="23">
        <f>COUNT(L7:L16)-2</f>
        <v>6</v>
      </c>
      <c r="P21" s="32">
        <f>_xlfn.CHISQ.DIST.RT(V17,O21)</f>
        <v>0.74574536116307544</v>
      </c>
      <c r="Q21" s="15">
        <f>V17/O21</f>
        <v>0.5811078804176405</v>
      </c>
      <c r="R21" s="15">
        <f>IF(P21&gt;0.15,1.96^2*K21^2/I21^2,_xlfn.T.INV.2T(0.05,O21)^2*K21^2*Q21/I21^2)</f>
        <v>6.7003141382589879E-2</v>
      </c>
      <c r="S21" s="56"/>
      <c r="T21" s="206"/>
      <c r="U21" s="208"/>
      <c r="V21" s="208"/>
      <c r="W21" s="208"/>
      <c r="X21" s="208"/>
      <c r="Y21" s="31"/>
      <c r="Z21" s="244">
        <f>AL17/AJ17</f>
        <v>1.1191405935434009</v>
      </c>
      <c r="AA21" s="244">
        <f>AE18-AA18*Z21</f>
        <v>-9.5421425351590303E-2</v>
      </c>
      <c r="AB21" s="212">
        <f>SQRT(1/AJ17)</f>
        <v>0.15405996506048089</v>
      </c>
      <c r="AC21" s="211">
        <f>SQRT(1/AG17+AA18^2*AB21^2)</f>
        <v>0.11758852285380289</v>
      </c>
      <c r="AD21" s="211">
        <f>Z21/AB21</f>
        <v>7.2643181056418422</v>
      </c>
      <c r="AE21" s="211">
        <f>AA21/AC21</f>
        <v>-0.81148587494569679</v>
      </c>
      <c r="AF21" s="204">
        <f>COUNT(AC7:AC16)-2</f>
        <v>6</v>
      </c>
      <c r="AG21" s="209">
        <f>_xlfn.CHISQ.DIST.RT(AM17,AF21)</f>
        <v>0.76909077710216445</v>
      </c>
      <c r="AH21" s="211">
        <f>AM17/AF21</f>
        <v>0.55161774242995731</v>
      </c>
      <c r="AI21" s="211">
        <f>IF(AG21&gt;0.15,1.96^2*AB21^2/Z21^2,_xlfn.T.INV.2T(0.05,AF21)^2*AB21^2*AH21/Z21^2)</f>
        <v>7.2798500730856364E-2</v>
      </c>
      <c r="AJ21" s="233"/>
      <c r="AK21" s="206"/>
      <c r="AL21" s="208"/>
      <c r="AM21" s="208"/>
      <c r="AN21" s="208"/>
      <c r="AO21" s="208"/>
      <c r="AP21" s="31"/>
      <c r="AQ21" s="244">
        <f>BC17/BA17</f>
        <v>1.1194476764315795</v>
      </c>
      <c r="AR21" s="244">
        <f>AV18-AR18*AQ21</f>
        <v>-9.5264353960939574E-2</v>
      </c>
      <c r="AS21" s="212">
        <f>SQRT(1/BA17)</f>
        <v>0.1549251468779663</v>
      </c>
      <c r="AT21" s="211">
        <f>SQRT(1/AX17+AR18^2*AS21^2)</f>
        <v>0.11790102995841212</v>
      </c>
      <c r="AU21" s="211">
        <f>AQ21/AS21</f>
        <v>7.2257325488505906</v>
      </c>
      <c r="AV21" s="211">
        <f>AR21/AT21</f>
        <v>-0.80800272902232229</v>
      </c>
      <c r="AW21" s="204">
        <f>COUNT(AT7:AT16)-2</f>
        <v>6</v>
      </c>
      <c r="AX21" s="209">
        <f>_xlfn.CHISQ.DIST.RT(BD17,AW21)</f>
        <v>0.76054679180125917</v>
      </c>
      <c r="AY21" s="211">
        <f>BD17/AW21</f>
        <v>0.56246512029819185</v>
      </c>
      <c r="AZ21" s="211">
        <f>IF(AX21&gt;0.15,1.96^2*AS21^2/AQ21^2,_xlfn.T.INV.2T(0.05,AW21)^2*AS21^2*AY21/AQ21^2)</f>
        <v>7.3578067548513787E-2</v>
      </c>
      <c r="BA21" s="233"/>
      <c r="BB21" s="206"/>
      <c r="BC21" s="208"/>
      <c r="BD21" s="208"/>
      <c r="BE21" s="208"/>
      <c r="BF21" s="208"/>
      <c r="BH21" s="244">
        <f>BT17/BR17</f>
        <v>1.1194557101692324</v>
      </c>
      <c r="BI21" s="244">
        <f>BM18-BI18*BH21</f>
        <v>-9.5260867965378693E-2</v>
      </c>
      <c r="BJ21" s="212">
        <f>SQRT(1/BR17)</f>
        <v>0.15494770277824116</v>
      </c>
      <c r="BK21" s="211">
        <f>SQRT(1/BO17+BI18^2*BJ21^2)</f>
        <v>0.11790861487145873</v>
      </c>
      <c r="BL21" s="211">
        <f>BH21/BJ21</f>
        <v>7.2247325394128667</v>
      </c>
      <c r="BM21" s="211">
        <f>BI21/BK21</f>
        <v>-0.80792118598992879</v>
      </c>
      <c r="BN21" s="204">
        <f>COUNT(BK7:BK16)-2</f>
        <v>6</v>
      </c>
      <c r="BO21" s="209">
        <f>_xlfn.CHISQ.DIST.RT(BU17,BN21)</f>
        <v>0.76025869914644328</v>
      </c>
      <c r="BP21" s="211">
        <f>BU17/BN21</f>
        <v>0.56282969772893854</v>
      </c>
      <c r="BQ21" s="211">
        <f>IF(BO21&gt;0.15,1.96^2*BJ21^2/BH21^2,_xlfn.T.INV.2T(0.05,BN21)^2*BJ21^2*BP21/BH21^2)</f>
        <v>7.3598437535568384E-2</v>
      </c>
      <c r="BR21" s="233"/>
      <c r="BS21" s="206"/>
      <c r="BT21" s="208"/>
      <c r="BU21" s="208"/>
      <c r="BV21" s="208"/>
      <c r="BW21" s="208"/>
      <c r="BY21" s="244">
        <f>CK17/CI17</f>
        <v>1.1194559005039575</v>
      </c>
      <c r="BZ21" s="244">
        <f>CD18-BZ18*BY21</f>
        <v>-9.5260773883565422E-2</v>
      </c>
      <c r="CA21" s="212">
        <f>SQRT(1/CI17)</f>
        <v>0.15494830159033302</v>
      </c>
      <c r="CB21" s="211">
        <f>SQRT(1/CF17+BZ18^2*CA21^2)</f>
        <v>0.11790882108400273</v>
      </c>
      <c r="CC21" s="211">
        <f>BY21/CA21</f>
        <v>7.2247058471391377</v>
      </c>
      <c r="CD21" s="211">
        <f>BZ21/CB21</f>
        <v>-0.80791897508412891</v>
      </c>
      <c r="CE21" s="204">
        <f>COUNT(CB7:CB16)-2</f>
        <v>6</v>
      </c>
      <c r="CF21" s="209">
        <f>_xlfn.CHISQ.DIST.RT(CL17,CE21)</f>
        <v>0.76025139562817445</v>
      </c>
      <c r="CG21" s="211">
        <f>CL17/CE21</f>
        <v>0.56283893927700868</v>
      </c>
      <c r="CH21" s="211">
        <f>IF(CF21&gt;0.15,1.96^2*CA21^2/BY21^2,_xlfn.T.INV.2T(0.05,CE21)^2*CA21^2*CG21/BY21^2)</f>
        <v>7.3598981367611199E-2</v>
      </c>
      <c r="CI21" s="233"/>
      <c r="CJ21" s="206"/>
      <c r="CK21" s="208"/>
      <c r="CL21" s="208"/>
      <c r="CM21" s="208"/>
      <c r="CN21" s="208"/>
      <c r="CP21" s="244">
        <f>DB17/CZ17</f>
        <v>1.119455905343842</v>
      </c>
      <c r="CQ21" s="244">
        <f>CU18-CQ18*CP21</f>
        <v>-9.5260771719233819E-2</v>
      </c>
      <c r="CR21" s="212">
        <f>SQRT(1/CZ17)</f>
        <v>0.15494831561929212</v>
      </c>
      <c r="CS21" s="211">
        <f>SQRT(1/CW17+CQ18^2*CR21^2)</f>
        <v>0.11790882582680179</v>
      </c>
      <c r="CT21" s="211">
        <f>CP21/CR21</f>
        <v>7.2247052242526095</v>
      </c>
      <c r="CU21" s="211">
        <f>CQ21/CS21</f>
        <v>-0.80791892423018385</v>
      </c>
      <c r="CV21" s="204">
        <f>COUNT(CS7:CS16)-2</f>
        <v>6</v>
      </c>
      <c r="CW21" s="209">
        <f>_xlfn.CHISQ.DIST.RT(DC17,CV21)</f>
        <v>0.76025121779594174</v>
      </c>
      <c r="CX21" s="211">
        <f>DC17/CV21</f>
        <v>0.56283916429743874</v>
      </c>
      <c r="CY21" s="211">
        <f>IF(CW21&gt;0.15,1.96^2*CR21^2/CP21^2,_xlfn.T.INV.2T(0.05,CV21)^2*CR21^2*CX21/CP21^2)</f>
        <v>7.3598994058458669E-2</v>
      </c>
      <c r="CZ21" s="233"/>
      <c r="DA21" s="206"/>
      <c r="DB21" s="208"/>
      <c r="DC21" s="208"/>
      <c r="DD21" s="208"/>
      <c r="DE21" s="208"/>
      <c r="DG21" s="244">
        <f>DS17/DQ17</f>
        <v>1.1194559054603321</v>
      </c>
      <c r="DH21" s="244">
        <f>DL18-DH18*DG21</f>
        <v>-9.5260771662922142E-2</v>
      </c>
      <c r="DI21" s="212">
        <f>SQRT(1/DQ17)</f>
        <v>0.15494831597916203</v>
      </c>
      <c r="DJ21" s="211">
        <f>SQRT(1/DN17+DH18^2*DI21^2)</f>
        <v>0.11790882595023613</v>
      </c>
      <c r="DK21" s="211">
        <f>DG21/DI21</f>
        <v>7.2247052082249175</v>
      </c>
      <c r="DL21" s="211">
        <f>DH21/DJ21</f>
        <v>-0.80791892290681711</v>
      </c>
      <c r="DM21" s="204">
        <f>COUNT(DJ7:DJ16)-2</f>
        <v>6</v>
      </c>
      <c r="DN21" s="209">
        <f>_xlfn.CHISQ.DIST.RT(DT17,DM21)</f>
        <v>0.76025121336886714</v>
      </c>
      <c r="DO21" s="211">
        <f>DT17/DM21</f>
        <v>0.56283916989924743</v>
      </c>
      <c r="DP21" s="211">
        <f>IF(DN21&gt;0.15,1.96^2*DI21^2/DG21^2,_xlfn.T.INV.2T(0.05,DM21)^2*DI21^2*DO21/DG21^2)</f>
        <v>7.3598994385010927E-2</v>
      </c>
      <c r="DQ21" s="233"/>
      <c r="DR21" s="206"/>
      <c r="DS21" s="208"/>
      <c r="DT21" s="208"/>
      <c r="DU21" s="208"/>
      <c r="DV21" s="208"/>
      <c r="DX21" s="244">
        <f>EJ17/EH17</f>
        <v>1.1194559054632578</v>
      </c>
      <c r="DY21" s="244">
        <f>EC18-DY18*DX21</f>
        <v>-9.526077166159061E-2</v>
      </c>
      <c r="DZ21" s="212">
        <f>SQRT(1/EH17)</f>
        <v>0.15494831598776559</v>
      </c>
      <c r="EA21" s="211">
        <f>SQRT(1/EE17+DY18^2*DZ21^2)</f>
        <v>0.11790882595315463</v>
      </c>
      <c r="EB21" s="211">
        <f>DX21/DZ21</f>
        <v>7.2247052078426446</v>
      </c>
      <c r="EC21" s="211">
        <f>DY21/EA21</f>
        <v>-0.80791892287552647</v>
      </c>
      <c r="ED21" s="204">
        <f>COUNT(EA7:EA16)-2</f>
        <v>6</v>
      </c>
      <c r="EE21" s="209">
        <f>_xlfn.CHISQ.DIST.RT(EK17,ED21)</f>
        <v>0.76025121326055678</v>
      </c>
      <c r="EF21" s="211">
        <f>EK17/ED21</f>
        <v>0.56283917003629835</v>
      </c>
      <c r="EG21" s="211">
        <f>IF(EE21&gt;0.15,1.96^2*DZ21^2/DX21^2,_xlfn.T.INV.2T(0.05,ED21)^2*DZ21^2*EF21/DX21^2)</f>
        <v>7.3598994392799474E-2</v>
      </c>
      <c r="EH21" s="233"/>
      <c r="EI21" s="206"/>
      <c r="EJ21" s="208"/>
      <c r="EK21" s="208"/>
      <c r="EL21" s="208"/>
      <c r="EM21" s="208"/>
      <c r="EO21" s="244">
        <f>FA17/EY17</f>
        <v>1.1194559054633284</v>
      </c>
      <c r="EP21" s="244">
        <f>ET18-EP18*EO21</f>
        <v>-9.5260771661556665E-2</v>
      </c>
      <c r="EQ21" s="212">
        <f>SQRT(1/EY17)</f>
        <v>0.15494831598798281</v>
      </c>
      <c r="ER21" s="211">
        <f>SQRT(1/EV17+EP18^2*EQ21^2)</f>
        <v>0.11790882595322896</v>
      </c>
      <c r="ES21" s="211">
        <f>EO21/EQ21</f>
        <v>7.2247052078329723</v>
      </c>
      <c r="ET21" s="211">
        <f>EP21/ER21</f>
        <v>-0.80791892287472922</v>
      </c>
      <c r="EU21" s="204">
        <f>COUNT(ER7:ER16)-2</f>
        <v>6</v>
      </c>
      <c r="EV21" s="209">
        <f>_xlfn.CHISQ.DIST.RT(FB17,EU21)</f>
        <v>0.76025121325787115</v>
      </c>
      <c r="EW21" s="211">
        <f>FB17/EU21</f>
        <v>0.56283917003969652</v>
      </c>
      <c r="EX21" s="211">
        <f>IF(EV21&gt;0.15,1.96^2*EQ21^2/EO21^2,_xlfn.T.INV.2T(0.05,EU21)^2*EQ21^2*EW21/EO21^2)</f>
        <v>7.3598994392996553E-2</v>
      </c>
      <c r="EY21" s="233"/>
      <c r="EZ21" s="206"/>
      <c r="FA21" s="208"/>
      <c r="FB21" s="208"/>
      <c r="FC21" s="208"/>
      <c r="FD21" s="208"/>
      <c r="FF21" s="244">
        <f>FR17/FP17</f>
        <v>1.1194559054633302</v>
      </c>
      <c r="FG21" s="244">
        <f>FK18-FG18*FF21</f>
        <v>-9.5260771661555763E-2</v>
      </c>
      <c r="FH21" s="212">
        <f>SQRT(1/FP17)</f>
        <v>0.154948315987988</v>
      </c>
      <c r="FI21" s="211">
        <f>SQRT(1/FM17+FG18^2*FH21^2)</f>
        <v>0.11790882595323073</v>
      </c>
      <c r="FJ21" s="211">
        <f>FF21/FH21</f>
        <v>7.2247052078327414</v>
      </c>
      <c r="FK21" s="211">
        <f>FG21/FI21</f>
        <v>-0.80791892287470957</v>
      </c>
      <c r="FL21" s="204">
        <f>COUNT(FI7:FI16)-2</f>
        <v>6</v>
      </c>
      <c r="FM21" s="209">
        <f>_xlfn.CHISQ.DIST.RT(FS17,FL21)</f>
        <v>0.7602512132578052</v>
      </c>
      <c r="FN21" s="211">
        <f>FS17/FL21</f>
        <v>0.56283917003978001</v>
      </c>
      <c r="FO21" s="211">
        <f>IF(FM21&gt;0.15,1.96^2*FH21^2/FF21^2,_xlfn.T.INV.2T(0.05,FL21)^2*FH21^2*FN21/FF21^2)</f>
        <v>7.3598994393001244E-2</v>
      </c>
      <c r="FP21" s="233"/>
      <c r="FQ21" s="206"/>
      <c r="FR21" s="208"/>
      <c r="FS21" s="208"/>
      <c r="FT21" s="208"/>
      <c r="FU21" s="208"/>
      <c r="FW21" s="244">
        <f>GI17/GG17</f>
        <v>1.1194559054633308</v>
      </c>
      <c r="FX21" s="244">
        <f>GB18-FX18*FW21</f>
        <v>-9.5260771661555818E-2</v>
      </c>
      <c r="FY21" s="212">
        <f>SQRT(1/GG17)</f>
        <v>0.15494831598798814</v>
      </c>
      <c r="FZ21" s="211">
        <f>SQRT(1/GD17+FX18^2*FY21^2)</f>
        <v>0.11790882595323077</v>
      </c>
      <c r="GA21" s="211">
        <f>FW21/FY21</f>
        <v>7.2247052078327396</v>
      </c>
      <c r="GB21" s="211">
        <f>FX21/FZ21</f>
        <v>-0.80791892287470968</v>
      </c>
      <c r="GC21" s="204">
        <f>COUNT(FZ7:FZ16)-2</f>
        <v>6</v>
      </c>
      <c r="GD21" s="209">
        <f>_xlfn.CHISQ.DIST.RT(GJ17,GC21)</f>
        <v>0.76025121325780376</v>
      </c>
      <c r="GE21" s="211">
        <f>GJ17/GC21</f>
        <v>0.56283917003978179</v>
      </c>
      <c r="GF21" s="211">
        <f>IF(GD21&gt;0.15,1.96^2*FY21^2/FW21^2,_xlfn.T.INV.2T(0.05,GC21)^2*FY21^2*GE21/FW21^2)</f>
        <v>7.3598994393001285E-2</v>
      </c>
      <c r="GG21" s="233"/>
      <c r="GH21" s="206"/>
      <c r="GI21" s="208"/>
      <c r="GJ21" s="208"/>
      <c r="GK21" s="208"/>
      <c r="GL21" s="208"/>
      <c r="GN21" s="244">
        <f>GZ17/GX17</f>
        <v>1.1194559054633302</v>
      </c>
      <c r="GO21" s="244">
        <f>GS18-GO18*GN21</f>
        <v>-9.5260771661555915E-2</v>
      </c>
      <c r="GP21" s="212">
        <f>SQRT(1/GX17)</f>
        <v>0.15494831598798822</v>
      </c>
      <c r="GQ21" s="211">
        <f>SQRT(1/GU17+GO18^2*GP21^2)</f>
        <v>0.11790882595323081</v>
      </c>
      <c r="GR21" s="211">
        <f>GN21/GP21</f>
        <v>7.2247052078327316</v>
      </c>
      <c r="GS21" s="211">
        <f>GO21/GQ21</f>
        <v>-0.80791892287471023</v>
      </c>
      <c r="GT21" s="204">
        <f>COUNT(GQ7:GQ16)-2</f>
        <v>6</v>
      </c>
      <c r="GU21" s="209">
        <f>_xlfn.CHISQ.DIST.RT(HA17,GT21)</f>
        <v>0.7602512132578032</v>
      </c>
      <c r="GV21" s="211">
        <f>HA17/GT21</f>
        <v>0.56283917003978268</v>
      </c>
      <c r="GW21" s="211">
        <f>IF(GU21&gt;0.15,1.96^2*GP21^2/GN21^2,_xlfn.T.INV.2T(0.05,GT21)^2*GP21^2*GV21/GN21^2)</f>
        <v>7.3598994393001452E-2</v>
      </c>
      <c r="GX21" s="233"/>
      <c r="GY21" s="206"/>
      <c r="GZ21" s="208"/>
      <c r="HA21" s="208"/>
      <c r="HB21" s="208"/>
      <c r="HC21" s="208"/>
      <c r="HE21" s="244">
        <f>HQ17/HO17</f>
        <v>1.1194559054633306</v>
      </c>
      <c r="HF21" s="244">
        <f>HJ18-HF18*HE21</f>
        <v>-9.5260771661555735E-2</v>
      </c>
      <c r="HG21" s="212">
        <f>SQRT(1/HO17)</f>
        <v>0.15494831598798817</v>
      </c>
      <c r="HH21" s="211">
        <f>SQRT(1/HL17+HF18^2*HG21^2)</f>
        <v>0.11790882595323078</v>
      </c>
      <c r="HI21" s="211">
        <f>HE21/HG21</f>
        <v>7.224705207832737</v>
      </c>
      <c r="HJ21" s="211">
        <f>HF21/HH21</f>
        <v>-0.8079189228747089</v>
      </c>
      <c r="HK21" s="204">
        <f>COUNT(HH7:HH16)-2</f>
        <v>6</v>
      </c>
      <c r="HL21" s="209">
        <f>_xlfn.CHISQ.DIST.RT(HR17,HK21)</f>
        <v>0.76025121325780354</v>
      </c>
      <c r="HM21" s="211">
        <f>HR17/HK21</f>
        <v>0.56283917003978212</v>
      </c>
      <c r="HN21" s="211">
        <f>IF(HL21&gt;0.15,1.96^2*HG21^2/HE21^2,_xlfn.T.INV.2T(0.05,HK21)^2*HG21^2*HM21/HE21^2)</f>
        <v>7.3598994393001327E-2</v>
      </c>
      <c r="HO21" s="233"/>
      <c r="HP21" s="206"/>
      <c r="HQ21" s="208"/>
      <c r="HR21" s="208"/>
      <c r="HS21" s="208"/>
      <c r="HT21" s="208"/>
      <c r="HV21" s="244">
        <f>IH17/IF17</f>
        <v>1.1194559054633302</v>
      </c>
      <c r="HW21" s="244">
        <f>IA18-HW18*HV21</f>
        <v>-9.5260771661555929E-2</v>
      </c>
      <c r="HX21" s="212">
        <f>SQRT(1/IF17)</f>
        <v>0.15494831598798819</v>
      </c>
      <c r="HY21" s="211">
        <f>SQRT(1/IC17+HW18^2*HX21^2)</f>
        <v>0.11790882595323081</v>
      </c>
      <c r="HZ21" s="211">
        <f>HV21/HX21</f>
        <v>7.2247052078327325</v>
      </c>
      <c r="IA21" s="211">
        <f>HW21/HY21</f>
        <v>-0.80791892287471034</v>
      </c>
      <c r="IB21" s="204">
        <f>COUNT(HY7:HY16)-2</f>
        <v>6</v>
      </c>
      <c r="IC21" s="209">
        <f>_xlfn.CHISQ.DIST.RT(II17,IB21)</f>
        <v>0.76025121325780343</v>
      </c>
      <c r="ID21" s="211">
        <f>II17/IB21</f>
        <v>0.56283917003978223</v>
      </c>
      <c r="IE21" s="211">
        <f>IF(IC21&gt;0.15,1.96^2*HX21^2/HV21^2,_xlfn.T.INV.2T(0.05,IB21)^2*HX21^2*ID21/HV21^2)</f>
        <v>7.3598994393001424E-2</v>
      </c>
      <c r="IF21" s="233"/>
      <c r="IG21" s="206"/>
      <c r="IH21" s="208"/>
      <c r="II21" s="208"/>
      <c r="IJ21" s="208"/>
      <c r="IK21" s="208"/>
      <c r="IM21" s="244">
        <f>IY17/IW17</f>
        <v>1.1194559054633308</v>
      </c>
      <c r="IN21" s="244">
        <f>IR18-IN18*IM21</f>
        <v>-9.5260771661555887E-2</v>
      </c>
      <c r="IO21" s="212">
        <f>SQRT(1/IW17)</f>
        <v>0.15494831598798817</v>
      </c>
      <c r="IP21" s="211">
        <f>SQRT(1/IT17+IN18^2*IO21^2)</f>
        <v>0.11790882595323078</v>
      </c>
      <c r="IQ21" s="211">
        <f>IM21/IO21</f>
        <v>7.2247052078327378</v>
      </c>
      <c r="IR21" s="211">
        <f>IN21/IP21</f>
        <v>-0.80791892287471023</v>
      </c>
      <c r="IS21" s="204">
        <f>COUNT(IP7:IP16)-2</f>
        <v>6</v>
      </c>
      <c r="IT21" s="209">
        <f>_xlfn.CHISQ.DIST.RT(IZ17,IS21)</f>
        <v>0.76025121325780354</v>
      </c>
      <c r="IU21" s="211">
        <f>IZ17/IS21</f>
        <v>0.56283917003978212</v>
      </c>
      <c r="IV21" s="211">
        <f>IF(IT21&gt;0.15,1.96^2*IO21^2/IM21^2,_xlfn.T.INV.2T(0.05,IS21)^2*IO21^2*IU21/IM21^2)</f>
        <v>7.3598994393001299E-2</v>
      </c>
      <c r="IW21" s="233"/>
      <c r="IX21" s="206"/>
      <c r="IY21" s="208"/>
      <c r="IZ21" s="208"/>
      <c r="JA21" s="208"/>
      <c r="JB21" s="208"/>
      <c r="JD21" s="244">
        <f>JP17/JN17</f>
        <v>1.1194559054633304</v>
      </c>
      <c r="JE21" s="244">
        <f>JI18-JE18*JD21</f>
        <v>-9.526077166155604E-2</v>
      </c>
      <c r="JF21" s="212">
        <f>SQRT(1/JN17)</f>
        <v>0.15494831598798822</v>
      </c>
      <c r="JG21" s="211">
        <f>SQRT(1/JK17+JE18^2*JF21^2)</f>
        <v>0.11790882595323081</v>
      </c>
      <c r="JH21" s="211">
        <f>JD21/JF21</f>
        <v>7.2247052078327325</v>
      </c>
      <c r="JI21" s="211">
        <f>JE21/JG21</f>
        <v>-0.80791892287471134</v>
      </c>
      <c r="JJ21" s="204">
        <f>COUNT(JG7:JG16)-2</f>
        <v>6</v>
      </c>
      <c r="JK21" s="209">
        <f>_xlfn.CHISQ.DIST.RT(JQ17,JJ21)</f>
        <v>0.7602512132578032</v>
      </c>
      <c r="JL21" s="211">
        <f>JQ17/JJ21</f>
        <v>0.56283917003978268</v>
      </c>
      <c r="JM21" s="211">
        <f>IF(JK21&gt;0.15,1.96^2*JF21^2/JD21^2,_xlfn.T.INV.2T(0.05,JJ21)^2*JF21^2*JL21/JD21^2)</f>
        <v>7.359899439300141E-2</v>
      </c>
      <c r="JN21" s="233"/>
      <c r="JO21" s="206"/>
      <c r="JP21" s="208"/>
      <c r="JQ21" s="208"/>
      <c r="JR21" s="208"/>
      <c r="JS21" s="208"/>
      <c r="JU21" s="244">
        <f>KG17/KE17</f>
        <v>1.1194559054633304</v>
      </c>
      <c r="JV21" s="244">
        <f>JZ18-JV18*JU21</f>
        <v>-9.5260771661555721E-2</v>
      </c>
      <c r="JW21" s="212">
        <f>SQRT(1/KE17)</f>
        <v>0.15494831598798817</v>
      </c>
      <c r="JX21" s="211">
        <f>SQRT(1/KB17+JV18^2*JW21^2)</f>
        <v>0.11790882595323078</v>
      </c>
      <c r="JY21" s="211">
        <f>JU21/JW21</f>
        <v>7.2247052078327352</v>
      </c>
      <c r="JZ21" s="211">
        <f>JV21/JX21</f>
        <v>-0.80791892287470879</v>
      </c>
      <c r="KA21" s="204">
        <f>COUNT(JX7:JX16)-2</f>
        <v>6</v>
      </c>
      <c r="KB21" s="209">
        <f>_xlfn.CHISQ.DIST.RT(KH17,KA21)</f>
        <v>0.76025121325780354</v>
      </c>
      <c r="KC21" s="211">
        <f>KH17/KA21</f>
        <v>0.56283917003978201</v>
      </c>
      <c r="KD21" s="211">
        <f>IF(KB21&gt;0.15,1.96^2*JW21^2/JU21^2,_xlfn.T.INV.2T(0.05,KA21)^2*JW21^2*KC21/JU21^2)</f>
        <v>7.3598994393001355E-2</v>
      </c>
      <c r="KE21" s="233"/>
      <c r="KF21" s="206"/>
      <c r="KG21" s="208"/>
      <c r="KH21" s="208"/>
      <c r="KI21" s="208"/>
      <c r="KJ21" s="208"/>
      <c r="KL21" s="244">
        <f>KX17/KV17</f>
        <v>1.1194559054633304</v>
      </c>
      <c r="KM21" s="244">
        <f>KQ18-KM18*KL21</f>
        <v>-9.5260771661555804E-2</v>
      </c>
      <c r="KN21" s="212">
        <f>SQRT(1/KV17)</f>
        <v>0.15494831598798817</v>
      </c>
      <c r="KO21" s="211">
        <f>SQRT(1/KS17+KM18^2*KN21^2)</f>
        <v>0.11790882595323079</v>
      </c>
      <c r="KP21" s="211">
        <f>KL21/KN21</f>
        <v>7.2247052078327352</v>
      </c>
      <c r="KQ21" s="211">
        <f>KM21/KO21</f>
        <v>-0.80791892287470934</v>
      </c>
      <c r="KR21" s="204">
        <f>COUNT(KO7:KO16)-2</f>
        <v>6</v>
      </c>
      <c r="KS21" s="209">
        <f>_xlfn.CHISQ.DIST.RT(KY17,KR21)</f>
        <v>0.76025121325780376</v>
      </c>
      <c r="KT21" s="211">
        <f>KY17/KR21</f>
        <v>0.56283917003978179</v>
      </c>
      <c r="KU21" s="211">
        <f>IF(KS21&gt;0.15,1.96^2*KN21^2/KL21^2,_xlfn.T.INV.2T(0.05,KR21)^2*KN21^2*KT21/KL21^2)</f>
        <v>7.3598994393001355E-2</v>
      </c>
      <c r="KV21" s="233"/>
      <c r="KW21" s="206"/>
      <c r="KX21" s="208"/>
      <c r="KY21" s="208"/>
      <c r="KZ21" s="208"/>
      <c r="LA21" s="208"/>
      <c r="LC21" s="244">
        <f>LO17/LM17</f>
        <v>1.1194559054633304</v>
      </c>
      <c r="LD21" s="244">
        <f>LH18-LD18*LC21</f>
        <v>-9.5260771661555763E-2</v>
      </c>
      <c r="LE21" s="212">
        <f>SQRT(1/LM17)</f>
        <v>0.15494831598798819</v>
      </c>
      <c r="LF21" s="211">
        <f>SQRT(1/LJ17+LD18^2*LE21^2)</f>
        <v>0.11790882595323078</v>
      </c>
      <c r="LG21" s="211">
        <f>LC21/LE21</f>
        <v>7.2247052078327343</v>
      </c>
      <c r="LH21" s="211">
        <f>LD21/LF21</f>
        <v>-0.80791892287470912</v>
      </c>
      <c r="LI21" s="204">
        <f>COUNT(LF7:LF16)-2</f>
        <v>6</v>
      </c>
      <c r="LJ21" s="209">
        <f>_xlfn.CHISQ.DIST.RT(LP17,LI21)</f>
        <v>0.76025121325780343</v>
      </c>
      <c r="LK21" s="211">
        <f>LP17/LI21</f>
        <v>0.56283917003978245</v>
      </c>
      <c r="LL21" s="211">
        <f>IF(LJ21&gt;0.15,1.96^2*LE21^2/LC21^2,_xlfn.T.INV.2T(0.05,LI21)^2*LE21^2*LK21/LC21^2)</f>
        <v>7.3598994393001382E-2</v>
      </c>
      <c r="LM21" s="233"/>
      <c r="LN21" s="206"/>
      <c r="LO21" s="208"/>
      <c r="LP21" s="208"/>
      <c r="LQ21" s="208"/>
      <c r="LR21" s="208"/>
      <c r="LT21" s="244">
        <f>MF17/MD17</f>
        <v>1.1194559054633304</v>
      </c>
      <c r="LU21" s="244">
        <f>LY18-LU18*LT21</f>
        <v>-9.5260771661555804E-2</v>
      </c>
      <c r="LV21" s="212">
        <f>SQRT(1/MD17)</f>
        <v>0.15494831598798817</v>
      </c>
      <c r="LW21" s="211">
        <f>SQRT(1/MA17+LU18^2*LV21^2)</f>
        <v>0.11790882595323079</v>
      </c>
      <c r="LX21" s="211">
        <f>LT21/LV21</f>
        <v>7.2247052078327352</v>
      </c>
      <c r="LY21" s="211">
        <f>LU21/LW21</f>
        <v>-0.80791892287470934</v>
      </c>
      <c r="LZ21" s="204">
        <f>COUNT(LW7:LW16)-2</f>
        <v>6</v>
      </c>
      <c r="MA21" s="209">
        <f>_xlfn.CHISQ.DIST.RT(MG17,LZ21)</f>
        <v>0.76025121325780376</v>
      </c>
      <c r="MB21" s="211">
        <f>MG17/LZ21</f>
        <v>0.56283917003978179</v>
      </c>
      <c r="MC21" s="211">
        <f>IF(MA21&gt;0.15,1.96^2*LV21^2/LT21^2,_xlfn.T.INV.2T(0.05,LZ21)^2*LV21^2*MB21/LT21^2)</f>
        <v>7.3598994393001355E-2</v>
      </c>
      <c r="MD21" s="233"/>
      <c r="ME21" s="206"/>
      <c r="MF21" s="208"/>
      <c r="MG21" s="208"/>
      <c r="MH21" s="208"/>
      <c r="MI21" s="208"/>
      <c r="ML21" s="374"/>
      <c r="MM21" s="375"/>
    </row>
    <row r="22" spans="1:351" s="11" customFormat="1" ht="14" customHeight="1" outlineLevel="1">
      <c r="A22" s="12"/>
      <c r="B22" s="33"/>
      <c r="C22" s="17"/>
      <c r="L22" s="15"/>
      <c r="M22" s="37"/>
      <c r="N22" s="22"/>
      <c r="O22" s="23"/>
      <c r="P22" s="32"/>
      <c r="Q22" s="15"/>
      <c r="R22" s="15"/>
      <c r="S22" s="56"/>
      <c r="T22" s="206"/>
      <c r="U22" s="208"/>
      <c r="V22" s="208"/>
      <c r="W22" s="208"/>
      <c r="X22" s="208"/>
      <c r="Y22" s="31"/>
      <c r="Z22" s="206"/>
      <c r="AA22" s="206"/>
      <c r="AB22" s="206"/>
      <c r="AC22" s="211"/>
      <c r="AD22" s="227"/>
      <c r="AE22" s="215"/>
      <c r="AF22" s="204"/>
      <c r="AG22" s="209"/>
      <c r="AH22" s="211"/>
      <c r="AI22" s="211"/>
      <c r="AJ22" s="233"/>
      <c r="AK22" s="206"/>
      <c r="AL22" s="208"/>
      <c r="AM22" s="208"/>
      <c r="AN22" s="208"/>
      <c r="AO22" s="208"/>
      <c r="AP22" s="31"/>
      <c r="AQ22" s="206"/>
      <c r="AR22" s="206"/>
      <c r="AS22" s="206"/>
      <c r="AT22" s="211"/>
      <c r="AU22" s="227"/>
      <c r="AV22" s="215"/>
      <c r="AW22" s="204"/>
      <c r="AX22" s="209"/>
      <c r="AY22" s="211"/>
      <c r="AZ22" s="211"/>
      <c r="BA22" s="233"/>
      <c r="BB22" s="206"/>
      <c r="BC22" s="208"/>
      <c r="BD22" s="208"/>
      <c r="BE22" s="208"/>
      <c r="BF22" s="208"/>
      <c r="BH22" s="206"/>
      <c r="BI22" s="206"/>
      <c r="BJ22" s="206"/>
      <c r="BK22" s="211"/>
      <c r="BL22" s="227"/>
      <c r="BM22" s="215"/>
      <c r="BN22" s="204"/>
      <c r="BO22" s="209"/>
      <c r="BP22" s="211"/>
      <c r="BQ22" s="211"/>
      <c r="BR22" s="233"/>
      <c r="BS22" s="206"/>
      <c r="BT22" s="208"/>
      <c r="BU22" s="208"/>
      <c r="BV22" s="208"/>
      <c r="BW22" s="208"/>
      <c r="BY22" s="206"/>
      <c r="BZ22" s="206"/>
      <c r="CA22" s="206"/>
      <c r="CB22" s="211"/>
      <c r="CC22" s="227"/>
      <c r="CD22" s="215"/>
      <c r="CE22" s="204"/>
      <c r="CF22" s="209"/>
      <c r="CG22" s="211"/>
      <c r="CH22" s="211"/>
      <c r="CI22" s="233"/>
      <c r="CJ22" s="206"/>
      <c r="CK22" s="208"/>
      <c r="CL22" s="208"/>
      <c r="CM22" s="208"/>
      <c r="CN22" s="208"/>
      <c r="CP22" s="206"/>
      <c r="CQ22" s="206"/>
      <c r="CR22" s="206"/>
      <c r="CS22" s="211"/>
      <c r="CT22" s="227"/>
      <c r="CU22" s="215"/>
      <c r="CV22" s="204"/>
      <c r="CW22" s="209"/>
      <c r="CX22" s="211"/>
      <c r="CY22" s="211"/>
      <c r="CZ22" s="233"/>
      <c r="DA22" s="206"/>
      <c r="DB22" s="208"/>
      <c r="DC22" s="208"/>
      <c r="DD22" s="208"/>
      <c r="DE22" s="208"/>
      <c r="DG22" s="206"/>
      <c r="DH22" s="206"/>
      <c r="DI22" s="206"/>
      <c r="DJ22" s="211"/>
      <c r="DK22" s="227"/>
      <c r="DL22" s="215"/>
      <c r="DM22" s="204"/>
      <c r="DN22" s="209"/>
      <c r="DO22" s="211"/>
      <c r="DP22" s="211"/>
      <c r="DQ22" s="233"/>
      <c r="DR22" s="206"/>
      <c r="DS22" s="208"/>
      <c r="DT22" s="208"/>
      <c r="DU22" s="208"/>
      <c r="DV22" s="208"/>
      <c r="DX22" s="206"/>
      <c r="DY22" s="206"/>
      <c r="DZ22" s="206"/>
      <c r="EA22" s="211"/>
      <c r="EB22" s="227"/>
      <c r="EC22" s="215"/>
      <c r="ED22" s="204"/>
      <c r="EE22" s="209"/>
      <c r="EF22" s="211"/>
      <c r="EG22" s="211"/>
      <c r="EH22" s="233"/>
      <c r="EI22" s="206"/>
      <c r="EJ22" s="208"/>
      <c r="EK22" s="208"/>
      <c r="EL22" s="208"/>
      <c r="EM22" s="208"/>
      <c r="EO22" s="206"/>
      <c r="EP22" s="206"/>
      <c r="EQ22" s="206"/>
      <c r="ER22" s="211"/>
      <c r="ES22" s="227"/>
      <c r="ET22" s="215"/>
      <c r="EU22" s="204"/>
      <c r="EV22" s="209"/>
      <c r="EW22" s="211"/>
      <c r="EX22" s="211"/>
      <c r="EY22" s="233"/>
      <c r="EZ22" s="206"/>
      <c r="FA22" s="208"/>
      <c r="FB22" s="208"/>
      <c r="FC22" s="208"/>
      <c r="FD22" s="208"/>
      <c r="FF22" s="206"/>
      <c r="FG22" s="206"/>
      <c r="FH22" s="206"/>
      <c r="FI22" s="211"/>
      <c r="FJ22" s="227"/>
      <c r="FK22" s="215"/>
      <c r="FL22" s="204"/>
      <c r="FM22" s="209"/>
      <c r="FN22" s="211"/>
      <c r="FO22" s="211"/>
      <c r="FP22" s="233"/>
      <c r="FQ22" s="206"/>
      <c r="FR22" s="208"/>
      <c r="FS22" s="208"/>
      <c r="FT22" s="208"/>
      <c r="FU22" s="208"/>
      <c r="FW22" s="206"/>
      <c r="FX22" s="206"/>
      <c r="FY22" s="206"/>
      <c r="FZ22" s="211"/>
      <c r="GA22" s="227"/>
      <c r="GB22" s="215"/>
      <c r="GC22" s="204"/>
      <c r="GD22" s="209"/>
      <c r="GE22" s="211"/>
      <c r="GF22" s="211"/>
      <c r="GG22" s="233"/>
      <c r="GH22" s="206"/>
      <c r="GI22" s="208"/>
      <c r="GJ22" s="208"/>
      <c r="GK22" s="208"/>
      <c r="GL22" s="208"/>
      <c r="GN22" s="206"/>
      <c r="GO22" s="206"/>
      <c r="GP22" s="206"/>
      <c r="GQ22" s="211"/>
      <c r="GR22" s="227"/>
      <c r="GS22" s="215"/>
      <c r="GT22" s="204"/>
      <c r="GU22" s="209"/>
      <c r="GV22" s="211"/>
      <c r="GW22" s="211"/>
      <c r="GX22" s="233"/>
      <c r="GY22" s="206"/>
      <c r="GZ22" s="208"/>
      <c r="HA22" s="208"/>
      <c r="HB22" s="208"/>
      <c r="HC22" s="208"/>
      <c r="HE22" s="206"/>
      <c r="HF22" s="206"/>
      <c r="HG22" s="206"/>
      <c r="HH22" s="211"/>
      <c r="HI22" s="227"/>
      <c r="HJ22" s="215"/>
      <c r="HK22" s="204"/>
      <c r="HL22" s="209"/>
      <c r="HM22" s="211"/>
      <c r="HN22" s="211"/>
      <c r="HO22" s="233"/>
      <c r="HP22" s="206"/>
      <c r="HQ22" s="208"/>
      <c r="HR22" s="208"/>
      <c r="HS22" s="208"/>
      <c r="HT22" s="208"/>
      <c r="HV22" s="206"/>
      <c r="HW22" s="206"/>
      <c r="HX22" s="206"/>
      <c r="HY22" s="211"/>
      <c r="HZ22" s="227"/>
      <c r="IA22" s="215"/>
      <c r="IB22" s="204"/>
      <c r="IC22" s="209"/>
      <c r="ID22" s="211"/>
      <c r="IE22" s="211"/>
      <c r="IF22" s="233"/>
      <c r="IG22" s="206"/>
      <c r="IH22" s="208"/>
      <c r="II22" s="208"/>
      <c r="IJ22" s="208"/>
      <c r="IK22" s="208"/>
      <c r="IM22" s="206"/>
      <c r="IN22" s="206"/>
      <c r="IO22" s="206"/>
      <c r="IP22" s="211"/>
      <c r="IQ22" s="227"/>
      <c r="IR22" s="215"/>
      <c r="IS22" s="204"/>
      <c r="IT22" s="209"/>
      <c r="IU22" s="211"/>
      <c r="IV22" s="211"/>
      <c r="IW22" s="233"/>
      <c r="IX22" s="206"/>
      <c r="IY22" s="208"/>
      <c r="IZ22" s="208"/>
      <c r="JA22" s="208"/>
      <c r="JB22" s="208"/>
      <c r="JD22" s="206"/>
      <c r="JE22" s="206"/>
      <c r="JF22" s="206"/>
      <c r="JG22" s="211"/>
      <c r="JH22" s="227"/>
      <c r="JI22" s="215"/>
      <c r="JJ22" s="204"/>
      <c r="JK22" s="209"/>
      <c r="JL22" s="211"/>
      <c r="JM22" s="211"/>
      <c r="JN22" s="233"/>
      <c r="JO22" s="206"/>
      <c r="JP22" s="208"/>
      <c r="JQ22" s="208"/>
      <c r="JR22" s="208"/>
      <c r="JS22" s="208"/>
      <c r="JU22" s="206"/>
      <c r="JV22" s="206"/>
      <c r="JW22" s="206"/>
      <c r="JX22" s="211"/>
      <c r="JY22" s="227"/>
      <c r="JZ22" s="215"/>
      <c r="KA22" s="204"/>
      <c r="KB22" s="209"/>
      <c r="KC22" s="211"/>
      <c r="KD22" s="211"/>
      <c r="KE22" s="233"/>
      <c r="KF22" s="206"/>
      <c r="KG22" s="208"/>
      <c r="KH22" s="208"/>
      <c r="KI22" s="208"/>
      <c r="KJ22" s="208"/>
      <c r="KL22" s="206"/>
      <c r="KM22" s="206"/>
      <c r="KN22" s="206"/>
      <c r="KO22" s="211"/>
      <c r="KP22" s="227"/>
      <c r="KQ22" s="215"/>
      <c r="KR22" s="204"/>
      <c r="KS22" s="209"/>
      <c r="KT22" s="211"/>
      <c r="KU22" s="211"/>
      <c r="KV22" s="233"/>
      <c r="KW22" s="206"/>
      <c r="KX22" s="208"/>
      <c r="KY22" s="208"/>
      <c r="KZ22" s="208"/>
      <c r="LA22" s="208"/>
      <c r="LC22" s="206"/>
      <c r="LD22" s="206"/>
      <c r="LE22" s="206"/>
      <c r="LF22" s="211"/>
      <c r="LG22" s="227"/>
      <c r="LH22" s="215"/>
      <c r="LI22" s="204"/>
      <c r="LJ22" s="209"/>
      <c r="LK22" s="211"/>
      <c r="LL22" s="211"/>
      <c r="LM22" s="233"/>
      <c r="LN22" s="206"/>
      <c r="LO22" s="208"/>
      <c r="LP22" s="208"/>
      <c r="LQ22" s="208"/>
      <c r="LR22" s="208"/>
      <c r="LT22" s="206"/>
      <c r="LU22" s="206"/>
      <c r="LV22" s="206"/>
      <c r="LW22" s="211"/>
      <c r="LX22" s="227"/>
      <c r="LY22" s="215"/>
      <c r="LZ22" s="204"/>
      <c r="MA22" s="209"/>
      <c r="MB22" s="211"/>
      <c r="MC22" s="211"/>
      <c r="MD22" s="233"/>
      <c r="ME22" s="206"/>
      <c r="MF22" s="208"/>
      <c r="MG22" s="208"/>
      <c r="MH22" s="208"/>
      <c r="MI22" s="208"/>
      <c r="ML22" s="210"/>
      <c r="MM22" s="220"/>
    </row>
    <row r="23" spans="1:351" ht="14" customHeight="1" outlineLevel="1">
      <c r="A23" s="12"/>
      <c r="B23" s="54"/>
      <c r="C23" s="54"/>
      <c r="D23" s="54"/>
      <c r="E23" s="54"/>
      <c r="F23" s="12"/>
      <c r="J23" s="17"/>
      <c r="K23" s="15"/>
      <c r="L23" s="33"/>
      <c r="M23" s="47"/>
      <c r="N23" s="22"/>
      <c r="O23" s="20"/>
      <c r="P23" s="38" t="s">
        <v>101</v>
      </c>
      <c r="Q23" s="20"/>
      <c r="R23" s="20"/>
      <c r="S23" s="20"/>
      <c r="T23" s="208"/>
      <c r="U23" s="208"/>
      <c r="V23" s="208"/>
      <c r="W23" s="208"/>
      <c r="X23" s="208"/>
      <c r="Y23" s="31"/>
      <c r="Z23" s="199"/>
      <c r="AA23" s="212"/>
      <c r="AB23" s="211"/>
      <c r="AC23" s="207"/>
      <c r="AD23" s="231"/>
      <c r="AE23" s="215"/>
      <c r="AF23" s="214"/>
      <c r="AG23" s="228" t="s">
        <v>101</v>
      </c>
      <c r="AH23" s="214"/>
      <c r="AI23" s="214"/>
      <c r="AJ23" s="214"/>
      <c r="AK23" s="208"/>
      <c r="AL23" s="208"/>
      <c r="AM23" s="208"/>
      <c r="AN23" s="208"/>
      <c r="AO23" s="208"/>
      <c r="AP23" s="31"/>
      <c r="AQ23" s="199"/>
      <c r="AR23" s="212"/>
      <c r="AS23" s="211"/>
      <c r="AT23" s="207"/>
      <c r="AU23" s="231"/>
      <c r="AV23" s="215"/>
      <c r="AW23" s="214"/>
      <c r="AX23" s="228" t="s">
        <v>101</v>
      </c>
      <c r="AY23" s="214"/>
      <c r="AZ23" s="214"/>
      <c r="BA23" s="214"/>
      <c r="BB23" s="208"/>
      <c r="BC23" s="208"/>
      <c r="BD23" s="208"/>
      <c r="BE23" s="208"/>
      <c r="BF23" s="208"/>
      <c r="BH23" s="199"/>
      <c r="BI23" s="212"/>
      <c r="BJ23" s="211"/>
      <c r="BK23" s="207"/>
      <c r="BL23" s="231"/>
      <c r="BM23" s="215"/>
      <c r="BN23" s="214"/>
      <c r="BO23" s="228" t="s">
        <v>101</v>
      </c>
      <c r="BP23" s="214"/>
      <c r="BQ23" s="214"/>
      <c r="BR23" s="214"/>
      <c r="BS23" s="208"/>
      <c r="BT23" s="208"/>
      <c r="BU23" s="208"/>
      <c r="BV23" s="208"/>
      <c r="BW23" s="208"/>
      <c r="BY23" s="199"/>
      <c r="BZ23" s="212"/>
      <c r="CA23" s="211"/>
      <c r="CB23" s="207"/>
      <c r="CC23" s="231"/>
      <c r="CD23" s="215"/>
      <c r="CE23" s="214"/>
      <c r="CF23" s="228" t="s">
        <v>101</v>
      </c>
      <c r="CG23" s="214"/>
      <c r="CH23" s="214"/>
      <c r="CI23" s="214"/>
      <c r="CJ23" s="208"/>
      <c r="CK23" s="208"/>
      <c r="CL23" s="208"/>
      <c r="CM23" s="208"/>
      <c r="CN23" s="208"/>
      <c r="CP23" s="199"/>
      <c r="CQ23" s="212"/>
      <c r="CR23" s="211"/>
      <c r="CS23" s="207"/>
      <c r="CT23" s="231"/>
      <c r="CU23" s="215"/>
      <c r="CV23" s="214"/>
      <c r="CW23" s="228" t="s">
        <v>101</v>
      </c>
      <c r="CX23" s="214"/>
      <c r="CY23" s="214"/>
      <c r="CZ23" s="214"/>
      <c r="DA23" s="208"/>
      <c r="DB23" s="208"/>
      <c r="DC23" s="208"/>
      <c r="DD23" s="208"/>
      <c r="DE23" s="208"/>
      <c r="DG23" s="199"/>
      <c r="DH23" s="212"/>
      <c r="DI23" s="211"/>
      <c r="DJ23" s="207"/>
      <c r="DK23" s="231"/>
      <c r="DL23" s="215"/>
      <c r="DM23" s="214"/>
      <c r="DN23" s="228" t="s">
        <v>101</v>
      </c>
      <c r="DO23" s="214"/>
      <c r="DP23" s="214"/>
      <c r="DQ23" s="214"/>
      <c r="DR23" s="208"/>
      <c r="DS23" s="208"/>
      <c r="DT23" s="208"/>
      <c r="DU23" s="208"/>
      <c r="DV23" s="208"/>
      <c r="DX23" s="199"/>
      <c r="DY23" s="212"/>
      <c r="DZ23" s="211"/>
      <c r="EA23" s="207"/>
      <c r="EB23" s="231"/>
      <c r="EC23" s="215"/>
      <c r="ED23" s="214"/>
      <c r="EE23" s="228" t="s">
        <v>101</v>
      </c>
      <c r="EF23" s="214"/>
      <c r="EG23" s="214"/>
      <c r="EH23" s="214"/>
      <c r="EI23" s="208"/>
      <c r="EJ23" s="208"/>
      <c r="EK23" s="208"/>
      <c r="EL23" s="208"/>
      <c r="EM23" s="208"/>
      <c r="EO23" s="199"/>
      <c r="EP23" s="212"/>
      <c r="EQ23" s="211"/>
      <c r="ER23" s="207"/>
      <c r="ES23" s="231"/>
      <c r="ET23" s="215"/>
      <c r="EU23" s="214"/>
      <c r="EV23" s="228" t="s">
        <v>101</v>
      </c>
      <c r="EW23" s="214"/>
      <c r="EX23" s="214"/>
      <c r="EY23" s="214"/>
      <c r="EZ23" s="208"/>
      <c r="FA23" s="208"/>
      <c r="FB23" s="208"/>
      <c r="FC23" s="208"/>
      <c r="FD23" s="208"/>
      <c r="FF23" s="199"/>
      <c r="FG23" s="212"/>
      <c r="FH23" s="211"/>
      <c r="FI23" s="207"/>
      <c r="FJ23" s="231"/>
      <c r="FK23" s="215"/>
      <c r="FL23" s="214"/>
      <c r="FM23" s="228" t="s">
        <v>101</v>
      </c>
      <c r="FN23" s="214"/>
      <c r="FO23" s="214"/>
      <c r="FP23" s="214"/>
      <c r="FQ23" s="208"/>
      <c r="FR23" s="208"/>
      <c r="FS23" s="208"/>
      <c r="FT23" s="208"/>
      <c r="FU23" s="208"/>
      <c r="FW23" s="199"/>
      <c r="FX23" s="212"/>
      <c r="FY23" s="211"/>
      <c r="FZ23" s="207"/>
      <c r="GA23" s="231"/>
      <c r="GB23" s="215"/>
      <c r="GC23" s="214"/>
      <c r="GD23" s="228" t="s">
        <v>101</v>
      </c>
      <c r="GE23" s="214"/>
      <c r="GF23" s="214"/>
      <c r="GG23" s="214"/>
      <c r="GH23" s="208"/>
      <c r="GI23" s="208"/>
      <c r="GJ23" s="208"/>
      <c r="GK23" s="208"/>
      <c r="GL23" s="208"/>
      <c r="GN23" s="199"/>
      <c r="GO23" s="212"/>
      <c r="GP23" s="211"/>
      <c r="GQ23" s="207"/>
      <c r="GR23" s="231"/>
      <c r="GS23" s="215"/>
      <c r="GT23" s="214"/>
      <c r="GU23" s="228" t="s">
        <v>101</v>
      </c>
      <c r="GV23" s="214"/>
      <c r="GW23" s="214"/>
      <c r="GX23" s="214"/>
      <c r="GY23" s="208"/>
      <c r="GZ23" s="208"/>
      <c r="HA23" s="208"/>
      <c r="HB23" s="208"/>
      <c r="HC23" s="208"/>
      <c r="HE23" s="199"/>
      <c r="HF23" s="212"/>
      <c r="HG23" s="211"/>
      <c r="HH23" s="207"/>
      <c r="HI23" s="231"/>
      <c r="HJ23" s="215"/>
      <c r="HK23" s="214"/>
      <c r="HL23" s="228" t="s">
        <v>101</v>
      </c>
      <c r="HM23" s="214"/>
      <c r="HN23" s="214"/>
      <c r="HO23" s="214"/>
      <c r="HP23" s="208"/>
      <c r="HQ23" s="208"/>
      <c r="HR23" s="208"/>
      <c r="HS23" s="208"/>
      <c r="HT23" s="208"/>
      <c r="HV23" s="199"/>
      <c r="HW23" s="212"/>
      <c r="HX23" s="211"/>
      <c r="HY23" s="207"/>
      <c r="HZ23" s="231"/>
      <c r="IA23" s="215"/>
      <c r="IB23" s="214"/>
      <c r="IC23" s="228" t="s">
        <v>101</v>
      </c>
      <c r="ID23" s="214"/>
      <c r="IE23" s="214"/>
      <c r="IF23" s="214"/>
      <c r="IG23" s="208"/>
      <c r="IH23" s="208"/>
      <c r="II23" s="208"/>
      <c r="IJ23" s="208"/>
      <c r="IK23" s="208"/>
      <c r="IM23" s="199"/>
      <c r="IN23" s="212"/>
      <c r="IO23" s="211"/>
      <c r="IP23" s="207"/>
      <c r="IQ23" s="231"/>
      <c r="IR23" s="215"/>
      <c r="IS23" s="214"/>
      <c r="IT23" s="228" t="s">
        <v>101</v>
      </c>
      <c r="IU23" s="214"/>
      <c r="IV23" s="214"/>
      <c r="IW23" s="214"/>
      <c r="IX23" s="208"/>
      <c r="IY23" s="208"/>
      <c r="IZ23" s="208"/>
      <c r="JA23" s="208"/>
      <c r="JB23" s="208"/>
      <c r="JD23" s="199"/>
      <c r="JE23" s="212"/>
      <c r="JF23" s="211"/>
      <c r="JG23" s="207"/>
      <c r="JH23" s="231"/>
      <c r="JI23" s="215"/>
      <c r="JJ23" s="214"/>
      <c r="JK23" s="228" t="s">
        <v>101</v>
      </c>
      <c r="JL23" s="214"/>
      <c r="JM23" s="214"/>
      <c r="JN23" s="214"/>
      <c r="JO23" s="208"/>
      <c r="JP23" s="208"/>
      <c r="JQ23" s="208"/>
      <c r="JR23" s="208"/>
      <c r="JS23" s="208"/>
      <c r="JU23" s="199"/>
      <c r="JV23" s="212"/>
      <c r="JW23" s="211"/>
      <c r="JX23" s="207"/>
      <c r="JY23" s="231"/>
      <c r="JZ23" s="215"/>
      <c r="KA23" s="214"/>
      <c r="KB23" s="228" t="s">
        <v>101</v>
      </c>
      <c r="KC23" s="214"/>
      <c r="KD23" s="214"/>
      <c r="KE23" s="214"/>
      <c r="KF23" s="208"/>
      <c r="KG23" s="208"/>
      <c r="KH23" s="208"/>
      <c r="KI23" s="208"/>
      <c r="KJ23" s="208"/>
      <c r="KL23" s="199"/>
      <c r="KM23" s="212"/>
      <c r="KN23" s="211"/>
      <c r="KO23" s="207"/>
      <c r="KP23" s="231"/>
      <c r="KQ23" s="215"/>
      <c r="KR23" s="214"/>
      <c r="KS23" s="228" t="s">
        <v>101</v>
      </c>
      <c r="KT23" s="214"/>
      <c r="KU23" s="214"/>
      <c r="KV23" s="214"/>
      <c r="KW23" s="208"/>
      <c r="KX23" s="208"/>
      <c r="KY23" s="208"/>
      <c r="KZ23" s="208"/>
      <c r="LA23" s="208"/>
      <c r="LC23" s="199"/>
      <c r="LD23" s="212"/>
      <c r="LE23" s="211"/>
      <c r="LF23" s="207"/>
      <c r="LG23" s="231"/>
      <c r="LH23" s="215"/>
      <c r="LI23" s="214"/>
      <c r="LJ23" s="228" t="s">
        <v>101</v>
      </c>
      <c r="LK23" s="214"/>
      <c r="LL23" s="214"/>
      <c r="LM23" s="214"/>
      <c r="LN23" s="208"/>
      <c r="LO23" s="208"/>
      <c r="LP23" s="208"/>
      <c r="LQ23" s="208"/>
      <c r="LR23" s="208"/>
      <c r="LT23" s="199"/>
      <c r="LU23" s="212"/>
      <c r="LV23" s="211"/>
      <c r="LW23" s="207"/>
      <c r="LX23" s="231"/>
      <c r="LY23" s="215"/>
      <c r="LZ23" s="214"/>
      <c r="MA23" s="228" t="s">
        <v>101</v>
      </c>
      <c r="MB23" s="214"/>
      <c r="MC23" s="214"/>
      <c r="MD23" s="214"/>
      <c r="ME23" s="208"/>
      <c r="MF23" s="208"/>
      <c r="MG23" s="208"/>
      <c r="MH23" s="208"/>
      <c r="MI23" s="208"/>
      <c r="ML23" s="209"/>
      <c r="MM23" s="371"/>
    </row>
    <row r="24" spans="1:351" ht="14" customHeight="1" outlineLevel="1" thickBot="1">
      <c r="A24" s="12"/>
      <c r="B24" s="54"/>
      <c r="C24" s="54"/>
      <c r="D24" s="54"/>
      <c r="E24" s="54"/>
      <c r="F24" s="12"/>
      <c r="I24" s="17"/>
      <c r="J24" s="15"/>
      <c r="K24" s="33"/>
      <c r="P24" s="39" t="str">
        <f>K3</f>
        <v>Bactimos-Anopheles</v>
      </c>
      <c r="R24" s="41"/>
      <c r="S24" s="20"/>
      <c r="T24" s="208"/>
      <c r="U24" s="208"/>
      <c r="V24" s="208"/>
      <c r="W24" s="208"/>
      <c r="X24" s="208"/>
      <c r="Y24" s="31"/>
      <c r="Z24" s="212"/>
      <c r="AA24" s="211"/>
      <c r="AB24" s="207"/>
      <c r="AC24" s="199"/>
      <c r="AD24" s="199"/>
      <c r="AE24" s="199"/>
      <c r="AF24" s="199"/>
      <c r="AG24" s="39" t="str">
        <f>AB3</f>
        <v>Bactimos-Anopheles</v>
      </c>
      <c r="AH24" s="217"/>
      <c r="AI24" s="199"/>
      <c r="AJ24" s="214"/>
      <c r="AK24" s="208"/>
      <c r="AL24" s="208"/>
      <c r="AM24" s="208"/>
      <c r="AN24" s="208"/>
      <c r="AO24" s="208"/>
      <c r="AP24" s="31"/>
      <c r="AQ24" s="212"/>
      <c r="AR24" s="211"/>
      <c r="AS24" s="207"/>
      <c r="AT24" s="199"/>
      <c r="AU24" s="199"/>
      <c r="AV24" s="199"/>
      <c r="AW24" s="199"/>
      <c r="AX24" s="39" t="str">
        <f>AS3</f>
        <v>Bactimos-Anopheles</v>
      </c>
      <c r="AY24" s="217"/>
      <c r="AZ24" s="199"/>
      <c r="BA24" s="214"/>
      <c r="BB24" s="208"/>
      <c r="BC24" s="208"/>
      <c r="BD24" s="208"/>
      <c r="BE24" s="208"/>
      <c r="BF24" s="208"/>
      <c r="BH24" s="212"/>
      <c r="BI24" s="211"/>
      <c r="BJ24" s="207"/>
      <c r="BK24" s="199"/>
      <c r="BL24" s="199"/>
      <c r="BM24" s="199"/>
      <c r="BN24" s="199"/>
      <c r="BO24" s="39" t="str">
        <f>BJ3</f>
        <v>Bactimos-Anopheles</v>
      </c>
      <c r="BP24" s="217"/>
      <c r="BQ24" s="199"/>
      <c r="BR24" s="214"/>
      <c r="BS24" s="208"/>
      <c r="BT24" s="208"/>
      <c r="BU24" s="208"/>
      <c r="BV24" s="208"/>
      <c r="BW24" s="208"/>
      <c r="BY24" s="212"/>
      <c r="BZ24" s="211"/>
      <c r="CA24" s="207"/>
      <c r="CB24" s="199"/>
      <c r="CC24" s="199"/>
      <c r="CD24" s="199"/>
      <c r="CE24" s="199"/>
      <c r="CF24" s="39" t="str">
        <f>CA3</f>
        <v>Bactimos-Anopheles</v>
      </c>
      <c r="CG24" s="217"/>
      <c r="CH24" s="199"/>
      <c r="CI24" s="214"/>
      <c r="CJ24" s="208"/>
      <c r="CK24" s="208"/>
      <c r="CL24" s="208"/>
      <c r="CM24" s="208"/>
      <c r="CN24" s="208"/>
      <c r="CP24" s="212"/>
      <c r="CQ24" s="211"/>
      <c r="CR24" s="207"/>
      <c r="CS24" s="199"/>
      <c r="CT24" s="199"/>
      <c r="CU24" s="199"/>
      <c r="CV24" s="199"/>
      <c r="CW24" s="39" t="str">
        <f>CR3</f>
        <v>Bactimos-Anopheles</v>
      </c>
      <c r="CX24" s="217"/>
      <c r="CY24" s="199"/>
      <c r="CZ24" s="214"/>
      <c r="DA24" s="208"/>
      <c r="DB24" s="208"/>
      <c r="DC24" s="208"/>
      <c r="DD24" s="208"/>
      <c r="DE24" s="208"/>
      <c r="DG24" s="212"/>
      <c r="DH24" s="211"/>
      <c r="DI24" s="207"/>
      <c r="DJ24" s="199"/>
      <c r="DK24" s="199"/>
      <c r="DL24" s="199"/>
      <c r="DM24" s="199"/>
      <c r="DN24" s="39" t="str">
        <f>DI3</f>
        <v>Bactimos-Anopheles</v>
      </c>
      <c r="DO24" s="217"/>
      <c r="DP24" s="199"/>
      <c r="DQ24" s="214"/>
      <c r="DR24" s="208"/>
      <c r="DS24" s="208"/>
      <c r="DT24" s="208"/>
      <c r="DU24" s="208"/>
      <c r="DV24" s="208"/>
      <c r="DX24" s="212"/>
      <c r="DY24" s="211"/>
      <c r="DZ24" s="207"/>
      <c r="EA24" s="199"/>
      <c r="EB24" s="199"/>
      <c r="EC24" s="199"/>
      <c r="ED24" s="199"/>
      <c r="EE24" s="39" t="str">
        <f>DZ3</f>
        <v>Bactimos-Anopheles</v>
      </c>
      <c r="EF24" s="217"/>
      <c r="EG24" s="199"/>
      <c r="EH24" s="214"/>
      <c r="EI24" s="208"/>
      <c r="EJ24" s="208"/>
      <c r="EK24" s="208"/>
      <c r="EL24" s="208"/>
      <c r="EM24" s="208"/>
      <c r="EO24" s="212"/>
      <c r="EP24" s="211"/>
      <c r="EQ24" s="207"/>
      <c r="ER24" s="199"/>
      <c r="ES24" s="199"/>
      <c r="ET24" s="199"/>
      <c r="EU24" s="199"/>
      <c r="EV24" s="39" t="str">
        <f>EQ3</f>
        <v>Bactimos-Anopheles</v>
      </c>
      <c r="EW24" s="217"/>
      <c r="EX24" s="199"/>
      <c r="EY24" s="214"/>
      <c r="EZ24" s="208"/>
      <c r="FA24" s="208"/>
      <c r="FB24" s="208"/>
      <c r="FC24" s="208"/>
      <c r="FD24" s="208"/>
      <c r="FF24" s="212"/>
      <c r="FG24" s="211"/>
      <c r="FH24" s="207"/>
      <c r="FI24" s="199"/>
      <c r="FJ24" s="199"/>
      <c r="FK24" s="199"/>
      <c r="FL24" s="199"/>
      <c r="FM24" s="39" t="str">
        <f>FH3</f>
        <v>Bactimos-Anopheles</v>
      </c>
      <c r="FN24" s="217"/>
      <c r="FO24" s="199"/>
      <c r="FP24" s="214"/>
      <c r="FQ24" s="208"/>
      <c r="FR24" s="208"/>
      <c r="FS24" s="208"/>
      <c r="FT24" s="208"/>
      <c r="FU24" s="208"/>
      <c r="FW24" s="212"/>
      <c r="FX24" s="211"/>
      <c r="FY24" s="207"/>
      <c r="FZ24" s="199"/>
      <c r="GA24" s="199"/>
      <c r="GB24" s="199"/>
      <c r="GC24" s="199"/>
      <c r="GD24" s="39" t="str">
        <f>FY3</f>
        <v>Bactimos-Anopheles</v>
      </c>
      <c r="GE24" s="217"/>
      <c r="GF24" s="199"/>
      <c r="GG24" s="214"/>
      <c r="GH24" s="208"/>
      <c r="GI24" s="208"/>
      <c r="GJ24" s="208"/>
      <c r="GK24" s="208"/>
      <c r="GL24" s="208"/>
      <c r="GN24" s="212"/>
      <c r="GO24" s="211"/>
      <c r="GP24" s="207"/>
      <c r="GQ24" s="199"/>
      <c r="GR24" s="199"/>
      <c r="GS24" s="199"/>
      <c r="GT24" s="199"/>
      <c r="GU24" s="39" t="str">
        <f>GP3</f>
        <v>Bactimos-Anopheles</v>
      </c>
      <c r="GV24" s="217"/>
      <c r="GW24" s="199"/>
      <c r="GX24" s="214"/>
      <c r="GY24" s="208"/>
      <c r="GZ24" s="208"/>
      <c r="HA24" s="208"/>
      <c r="HB24" s="208"/>
      <c r="HC24" s="208"/>
      <c r="HE24" s="212"/>
      <c r="HF24" s="211"/>
      <c r="HG24" s="207"/>
      <c r="HH24" s="199"/>
      <c r="HI24" s="199"/>
      <c r="HJ24" s="199"/>
      <c r="HK24" s="199"/>
      <c r="HL24" s="39" t="str">
        <f>HG3</f>
        <v>Bactimos-Anopheles</v>
      </c>
      <c r="HM24" s="217"/>
      <c r="HN24" s="199"/>
      <c r="HO24" s="214"/>
      <c r="HP24" s="208"/>
      <c r="HQ24" s="208"/>
      <c r="HR24" s="208"/>
      <c r="HS24" s="208"/>
      <c r="HT24" s="208"/>
      <c r="HV24" s="212"/>
      <c r="HW24" s="211"/>
      <c r="HX24" s="207"/>
      <c r="HY24" s="199"/>
      <c r="HZ24" s="199"/>
      <c r="IA24" s="199"/>
      <c r="IB24" s="199"/>
      <c r="IC24" s="39" t="str">
        <f>HX3</f>
        <v>Bactimos-Anopheles</v>
      </c>
      <c r="ID24" s="217"/>
      <c r="IE24" s="199"/>
      <c r="IF24" s="214"/>
      <c r="IG24" s="208"/>
      <c r="IH24" s="208"/>
      <c r="II24" s="208"/>
      <c r="IJ24" s="208"/>
      <c r="IK24" s="208"/>
      <c r="IM24" s="212"/>
      <c r="IN24" s="211"/>
      <c r="IO24" s="207"/>
      <c r="IP24" s="199"/>
      <c r="IQ24" s="199"/>
      <c r="IR24" s="199"/>
      <c r="IS24" s="199"/>
      <c r="IT24" s="39" t="str">
        <f>IO3</f>
        <v>Bactimos-Anopheles</v>
      </c>
      <c r="IU24" s="217"/>
      <c r="IV24" s="199"/>
      <c r="IW24" s="214"/>
      <c r="IX24" s="208"/>
      <c r="IY24" s="208"/>
      <c r="IZ24" s="208"/>
      <c r="JA24" s="208"/>
      <c r="JB24" s="208"/>
      <c r="JD24" s="212"/>
      <c r="JE24" s="211"/>
      <c r="JF24" s="207"/>
      <c r="JG24" s="199"/>
      <c r="JH24" s="199"/>
      <c r="JI24" s="199"/>
      <c r="JJ24" s="199"/>
      <c r="JK24" s="39" t="str">
        <f>JF3</f>
        <v>Bactimos-Anopheles</v>
      </c>
      <c r="JL24" s="217"/>
      <c r="JM24" s="199"/>
      <c r="JN24" s="214"/>
      <c r="JO24" s="208"/>
      <c r="JP24" s="208"/>
      <c r="JQ24" s="208"/>
      <c r="JR24" s="208"/>
      <c r="JS24" s="208"/>
      <c r="JU24" s="212"/>
      <c r="JV24" s="211"/>
      <c r="JW24" s="207"/>
      <c r="JX24" s="199"/>
      <c r="JY24" s="199"/>
      <c r="JZ24" s="199"/>
      <c r="KA24" s="199"/>
      <c r="KB24" s="39" t="str">
        <f>JW3</f>
        <v>Bactimos-Anopheles</v>
      </c>
      <c r="KC24" s="217"/>
      <c r="KD24" s="199"/>
      <c r="KE24" s="214"/>
      <c r="KF24" s="208"/>
      <c r="KG24" s="208"/>
      <c r="KH24" s="208"/>
      <c r="KI24" s="208"/>
      <c r="KJ24" s="208"/>
      <c r="KL24" s="212"/>
      <c r="KM24" s="211"/>
      <c r="KN24" s="207"/>
      <c r="KO24" s="199"/>
      <c r="KP24" s="199"/>
      <c r="KQ24" s="199"/>
      <c r="KR24" s="199"/>
      <c r="KS24" s="39" t="str">
        <f>KN3</f>
        <v>Bactimos-Anopheles</v>
      </c>
      <c r="KT24" s="217"/>
      <c r="KU24" s="199"/>
      <c r="KV24" s="214"/>
      <c r="KW24" s="208"/>
      <c r="KX24" s="208"/>
      <c r="KY24" s="208"/>
      <c r="KZ24" s="208"/>
      <c r="LA24" s="208"/>
      <c r="LC24" s="212"/>
      <c r="LD24" s="211"/>
      <c r="LE24" s="207"/>
      <c r="LF24" s="199"/>
      <c r="LG24" s="199"/>
      <c r="LH24" s="199"/>
      <c r="LI24" s="199"/>
      <c r="LJ24" s="39" t="str">
        <f>LE3</f>
        <v>Bactimos-Anopheles</v>
      </c>
      <c r="LK24" s="217"/>
      <c r="LL24" s="199"/>
      <c r="LM24" s="214"/>
      <c r="LN24" s="208"/>
      <c r="LO24" s="208"/>
      <c r="LP24" s="208"/>
      <c r="LQ24" s="208"/>
      <c r="LR24" s="208"/>
      <c r="LT24" s="212"/>
      <c r="LU24" s="211"/>
      <c r="LV24" s="207"/>
      <c r="LW24" s="199"/>
      <c r="LX24" s="199"/>
      <c r="LY24" s="199"/>
      <c r="LZ24" s="199"/>
      <c r="MA24" s="39" t="str">
        <f>LV3</f>
        <v>Bactimos-Anopheles</v>
      </c>
      <c r="MB24" s="217"/>
      <c r="MC24" s="199"/>
      <c r="MD24" s="214"/>
      <c r="ME24" s="208"/>
      <c r="MF24" s="208"/>
      <c r="MG24" s="208"/>
      <c r="MH24" s="208"/>
      <c r="MI24" s="208"/>
      <c r="ML24" s="209"/>
      <c r="MM24" s="371"/>
    </row>
    <row r="25" spans="1:351" ht="14" customHeight="1" outlineLevel="1">
      <c r="A25" s="12"/>
      <c r="B25" s="12"/>
      <c r="C25" s="12"/>
      <c r="D25" s="12"/>
      <c r="E25" s="14"/>
      <c r="F25" s="13"/>
      <c r="G25" s="14"/>
      <c r="H25" s="14"/>
      <c r="I25" s="111"/>
      <c r="J25" s="83"/>
      <c r="K25" s="83"/>
      <c r="L25" s="84"/>
      <c r="M25" s="85" t="s">
        <v>17</v>
      </c>
      <c r="N25" s="84" t="s">
        <v>43</v>
      </c>
      <c r="O25" s="158"/>
      <c r="P25" s="159"/>
      <c r="Q25" s="160" t="s">
        <v>114</v>
      </c>
      <c r="R25" s="161" t="s">
        <v>44</v>
      </c>
      <c r="S25" s="61"/>
      <c r="T25" s="306"/>
      <c r="U25" s="306"/>
      <c r="V25" s="307"/>
      <c r="W25" s="308"/>
      <c r="X25" s="308"/>
      <c r="Y25" s="12"/>
      <c r="Z25" s="273"/>
      <c r="AA25" s="252"/>
      <c r="AB25" s="252"/>
      <c r="AC25" s="253"/>
      <c r="AD25" s="254" t="s">
        <v>17</v>
      </c>
      <c r="AE25" s="253" t="s">
        <v>43</v>
      </c>
      <c r="AF25" s="158"/>
      <c r="AG25" s="159"/>
      <c r="AH25" s="160" t="s">
        <v>114</v>
      </c>
      <c r="AI25" s="161" t="s">
        <v>44</v>
      </c>
      <c r="AJ25" s="238"/>
      <c r="AK25" s="306"/>
      <c r="AL25" s="306"/>
      <c r="AM25" s="307"/>
      <c r="AN25" s="308"/>
      <c r="AO25" s="308"/>
      <c r="AP25" s="12"/>
      <c r="AQ25" s="273"/>
      <c r="AR25" s="252"/>
      <c r="AS25" s="252"/>
      <c r="AT25" s="253"/>
      <c r="AU25" s="254" t="s">
        <v>17</v>
      </c>
      <c r="AV25" s="253" t="s">
        <v>43</v>
      </c>
      <c r="AW25" s="158"/>
      <c r="AX25" s="159"/>
      <c r="AY25" s="160" t="s">
        <v>114</v>
      </c>
      <c r="AZ25" s="161" t="s">
        <v>44</v>
      </c>
      <c r="BA25" s="238"/>
      <c r="BB25" s="306"/>
      <c r="BC25" s="306"/>
      <c r="BD25" s="307"/>
      <c r="BE25" s="308"/>
      <c r="BF25" s="308"/>
      <c r="BH25" s="273"/>
      <c r="BI25" s="252"/>
      <c r="BJ25" s="252"/>
      <c r="BK25" s="253"/>
      <c r="BL25" s="254" t="s">
        <v>17</v>
      </c>
      <c r="BM25" s="253" t="s">
        <v>43</v>
      </c>
      <c r="BN25" s="158"/>
      <c r="BO25" s="159"/>
      <c r="BP25" s="160" t="s">
        <v>114</v>
      </c>
      <c r="BQ25" s="161" t="s">
        <v>44</v>
      </c>
      <c r="BR25" s="238"/>
      <c r="BS25" s="306"/>
      <c r="BT25" s="306"/>
      <c r="BU25" s="307"/>
      <c r="BV25" s="308"/>
      <c r="BW25" s="308"/>
      <c r="BY25" s="273"/>
      <c r="BZ25" s="252"/>
      <c r="CA25" s="252"/>
      <c r="CB25" s="253"/>
      <c r="CC25" s="254" t="s">
        <v>17</v>
      </c>
      <c r="CD25" s="253" t="s">
        <v>43</v>
      </c>
      <c r="CE25" s="158"/>
      <c r="CF25" s="159"/>
      <c r="CG25" s="160" t="s">
        <v>114</v>
      </c>
      <c r="CH25" s="161" t="s">
        <v>44</v>
      </c>
      <c r="CI25" s="238"/>
      <c r="CJ25" s="306"/>
      <c r="CK25" s="306"/>
      <c r="CL25" s="307"/>
      <c r="CM25" s="308"/>
      <c r="CN25" s="308"/>
      <c r="CP25" s="273"/>
      <c r="CQ25" s="252"/>
      <c r="CR25" s="252"/>
      <c r="CS25" s="253"/>
      <c r="CT25" s="254" t="s">
        <v>17</v>
      </c>
      <c r="CU25" s="253" t="s">
        <v>43</v>
      </c>
      <c r="CV25" s="158"/>
      <c r="CW25" s="159"/>
      <c r="CX25" s="160" t="s">
        <v>114</v>
      </c>
      <c r="CY25" s="161" t="s">
        <v>44</v>
      </c>
      <c r="CZ25" s="238"/>
      <c r="DA25" s="306"/>
      <c r="DB25" s="306"/>
      <c r="DC25" s="307"/>
      <c r="DD25" s="308"/>
      <c r="DE25" s="308"/>
      <c r="DG25" s="273"/>
      <c r="DH25" s="252"/>
      <c r="DI25" s="252"/>
      <c r="DJ25" s="253"/>
      <c r="DK25" s="254" t="s">
        <v>17</v>
      </c>
      <c r="DL25" s="253" t="s">
        <v>43</v>
      </c>
      <c r="DM25" s="158"/>
      <c r="DN25" s="159"/>
      <c r="DO25" s="160" t="s">
        <v>114</v>
      </c>
      <c r="DP25" s="161" t="s">
        <v>44</v>
      </c>
      <c r="DQ25" s="238"/>
      <c r="DR25" s="306"/>
      <c r="DS25" s="306"/>
      <c r="DT25" s="307"/>
      <c r="DU25" s="308"/>
      <c r="DV25" s="308"/>
      <c r="DX25" s="273"/>
      <c r="DY25" s="252"/>
      <c r="DZ25" s="252"/>
      <c r="EA25" s="253"/>
      <c r="EB25" s="254" t="s">
        <v>17</v>
      </c>
      <c r="EC25" s="253" t="s">
        <v>43</v>
      </c>
      <c r="ED25" s="158"/>
      <c r="EE25" s="159"/>
      <c r="EF25" s="160" t="s">
        <v>114</v>
      </c>
      <c r="EG25" s="161" t="s">
        <v>44</v>
      </c>
      <c r="EH25" s="238"/>
      <c r="EI25" s="306"/>
      <c r="EJ25" s="306"/>
      <c r="EK25" s="307"/>
      <c r="EL25" s="308"/>
      <c r="EM25" s="308"/>
      <c r="EO25" s="273"/>
      <c r="EP25" s="252"/>
      <c r="EQ25" s="252"/>
      <c r="ER25" s="253"/>
      <c r="ES25" s="254" t="s">
        <v>17</v>
      </c>
      <c r="ET25" s="253" t="s">
        <v>43</v>
      </c>
      <c r="EU25" s="158"/>
      <c r="EV25" s="159"/>
      <c r="EW25" s="160" t="s">
        <v>114</v>
      </c>
      <c r="EX25" s="161" t="s">
        <v>44</v>
      </c>
      <c r="EY25" s="238"/>
      <c r="EZ25" s="306"/>
      <c r="FA25" s="306"/>
      <c r="FB25" s="307"/>
      <c r="FC25" s="308"/>
      <c r="FD25" s="308"/>
      <c r="FF25" s="273"/>
      <c r="FG25" s="252"/>
      <c r="FH25" s="252"/>
      <c r="FI25" s="253"/>
      <c r="FJ25" s="254" t="s">
        <v>17</v>
      </c>
      <c r="FK25" s="253" t="s">
        <v>43</v>
      </c>
      <c r="FL25" s="158"/>
      <c r="FM25" s="159"/>
      <c r="FN25" s="160" t="s">
        <v>114</v>
      </c>
      <c r="FO25" s="161" t="s">
        <v>44</v>
      </c>
      <c r="FP25" s="238"/>
      <c r="FQ25" s="306"/>
      <c r="FR25" s="306"/>
      <c r="FS25" s="307"/>
      <c r="FT25" s="308"/>
      <c r="FU25" s="308"/>
      <c r="FW25" s="273"/>
      <c r="FX25" s="252"/>
      <c r="FY25" s="252"/>
      <c r="FZ25" s="253"/>
      <c r="GA25" s="254" t="s">
        <v>17</v>
      </c>
      <c r="GB25" s="253" t="s">
        <v>43</v>
      </c>
      <c r="GC25" s="158"/>
      <c r="GD25" s="159"/>
      <c r="GE25" s="160" t="s">
        <v>114</v>
      </c>
      <c r="GF25" s="161" t="s">
        <v>44</v>
      </c>
      <c r="GG25" s="238"/>
      <c r="GH25" s="306"/>
      <c r="GI25" s="306"/>
      <c r="GJ25" s="307"/>
      <c r="GK25" s="308"/>
      <c r="GL25" s="308"/>
      <c r="GN25" s="273"/>
      <c r="GO25" s="252"/>
      <c r="GP25" s="252"/>
      <c r="GQ25" s="253"/>
      <c r="GR25" s="254" t="s">
        <v>17</v>
      </c>
      <c r="GS25" s="253" t="s">
        <v>43</v>
      </c>
      <c r="GT25" s="158"/>
      <c r="GU25" s="159"/>
      <c r="GV25" s="160" t="s">
        <v>114</v>
      </c>
      <c r="GW25" s="161" t="s">
        <v>44</v>
      </c>
      <c r="GX25" s="238"/>
      <c r="GY25" s="306"/>
      <c r="GZ25" s="306"/>
      <c r="HA25" s="307"/>
      <c r="HB25" s="308"/>
      <c r="HC25" s="308"/>
      <c r="HE25" s="273"/>
      <c r="HF25" s="252"/>
      <c r="HG25" s="252"/>
      <c r="HH25" s="253"/>
      <c r="HI25" s="254" t="s">
        <v>17</v>
      </c>
      <c r="HJ25" s="253" t="s">
        <v>43</v>
      </c>
      <c r="HK25" s="158"/>
      <c r="HL25" s="159"/>
      <c r="HM25" s="160" t="s">
        <v>114</v>
      </c>
      <c r="HN25" s="161" t="s">
        <v>44</v>
      </c>
      <c r="HO25" s="238"/>
      <c r="HP25" s="306"/>
      <c r="HQ25" s="306"/>
      <c r="HR25" s="307"/>
      <c r="HS25" s="308"/>
      <c r="HT25" s="308"/>
      <c r="HV25" s="273"/>
      <c r="HW25" s="252"/>
      <c r="HX25" s="252"/>
      <c r="HY25" s="253"/>
      <c r="HZ25" s="254" t="s">
        <v>17</v>
      </c>
      <c r="IA25" s="253" t="s">
        <v>43</v>
      </c>
      <c r="IB25" s="158"/>
      <c r="IC25" s="159"/>
      <c r="ID25" s="160" t="s">
        <v>114</v>
      </c>
      <c r="IE25" s="161" t="s">
        <v>44</v>
      </c>
      <c r="IF25" s="238"/>
      <c r="IG25" s="306"/>
      <c r="IH25" s="306"/>
      <c r="II25" s="307"/>
      <c r="IJ25" s="308"/>
      <c r="IK25" s="308"/>
      <c r="IM25" s="273"/>
      <c r="IN25" s="252"/>
      <c r="IO25" s="252"/>
      <c r="IP25" s="253"/>
      <c r="IQ25" s="254" t="s">
        <v>17</v>
      </c>
      <c r="IR25" s="253" t="s">
        <v>43</v>
      </c>
      <c r="IS25" s="158"/>
      <c r="IT25" s="159"/>
      <c r="IU25" s="160" t="s">
        <v>114</v>
      </c>
      <c r="IV25" s="161" t="s">
        <v>44</v>
      </c>
      <c r="IW25" s="238"/>
      <c r="IX25" s="306"/>
      <c r="IY25" s="306"/>
      <c r="IZ25" s="307"/>
      <c r="JA25" s="308"/>
      <c r="JB25" s="308"/>
      <c r="JD25" s="273"/>
      <c r="JE25" s="252"/>
      <c r="JF25" s="252"/>
      <c r="JG25" s="253"/>
      <c r="JH25" s="254" t="s">
        <v>17</v>
      </c>
      <c r="JI25" s="253" t="s">
        <v>43</v>
      </c>
      <c r="JJ25" s="158"/>
      <c r="JK25" s="159"/>
      <c r="JL25" s="160" t="s">
        <v>114</v>
      </c>
      <c r="JM25" s="161" t="s">
        <v>44</v>
      </c>
      <c r="JN25" s="238"/>
      <c r="JO25" s="306"/>
      <c r="JP25" s="306"/>
      <c r="JQ25" s="307"/>
      <c r="JR25" s="308"/>
      <c r="JS25" s="308"/>
      <c r="JU25" s="273"/>
      <c r="JV25" s="252"/>
      <c r="JW25" s="252"/>
      <c r="JX25" s="253"/>
      <c r="JY25" s="254" t="s">
        <v>17</v>
      </c>
      <c r="JZ25" s="253" t="s">
        <v>43</v>
      </c>
      <c r="KA25" s="158"/>
      <c r="KB25" s="159"/>
      <c r="KC25" s="160" t="s">
        <v>114</v>
      </c>
      <c r="KD25" s="161" t="s">
        <v>44</v>
      </c>
      <c r="KE25" s="238"/>
      <c r="KF25" s="306"/>
      <c r="KG25" s="306"/>
      <c r="KH25" s="307"/>
      <c r="KI25" s="308"/>
      <c r="KJ25" s="308"/>
      <c r="KL25" s="273"/>
      <c r="KM25" s="252"/>
      <c r="KN25" s="252"/>
      <c r="KO25" s="253"/>
      <c r="KP25" s="254" t="s">
        <v>17</v>
      </c>
      <c r="KQ25" s="253" t="s">
        <v>43</v>
      </c>
      <c r="KR25" s="158"/>
      <c r="KS25" s="159"/>
      <c r="KT25" s="160" t="s">
        <v>114</v>
      </c>
      <c r="KU25" s="161" t="s">
        <v>44</v>
      </c>
      <c r="KV25" s="238"/>
      <c r="KW25" s="306"/>
      <c r="KX25" s="306"/>
      <c r="KY25" s="307"/>
      <c r="KZ25" s="308"/>
      <c r="LA25" s="308"/>
      <c r="LC25" s="273"/>
      <c r="LD25" s="252"/>
      <c r="LE25" s="252"/>
      <c r="LF25" s="253"/>
      <c r="LG25" s="254" t="s">
        <v>17</v>
      </c>
      <c r="LH25" s="253" t="s">
        <v>43</v>
      </c>
      <c r="LI25" s="158"/>
      <c r="LJ25" s="159"/>
      <c r="LK25" s="160" t="s">
        <v>114</v>
      </c>
      <c r="LL25" s="161" t="s">
        <v>44</v>
      </c>
      <c r="LM25" s="238"/>
      <c r="LN25" s="306"/>
      <c r="LO25" s="306"/>
      <c r="LP25" s="307"/>
      <c r="LQ25" s="308"/>
      <c r="LR25" s="308"/>
      <c r="LT25" s="273"/>
      <c r="LU25" s="252"/>
      <c r="LV25" s="252"/>
      <c r="LW25" s="253"/>
      <c r="LX25" s="254" t="s">
        <v>17</v>
      </c>
      <c r="LY25" s="253" t="s">
        <v>43</v>
      </c>
      <c r="LZ25" s="158"/>
      <c r="MA25" s="159"/>
      <c r="MB25" s="160" t="s">
        <v>114</v>
      </c>
      <c r="MC25" s="161" t="s">
        <v>44</v>
      </c>
      <c r="MD25" s="238"/>
      <c r="ME25" s="306"/>
      <c r="MF25" s="306"/>
      <c r="MG25" s="307"/>
      <c r="MH25" s="308"/>
      <c r="MI25" s="308"/>
      <c r="ML25" s="209"/>
      <c r="MM25" s="371"/>
    </row>
    <row r="26" spans="1:351" ht="14" customHeight="1" outlineLevel="1">
      <c r="A26" s="12"/>
      <c r="B26" s="20"/>
      <c r="C26" s="20"/>
      <c r="D26" s="33"/>
      <c r="E26" s="22"/>
      <c r="F26" s="23"/>
      <c r="G26" s="32"/>
      <c r="H26" s="32"/>
      <c r="I26" s="87" t="s">
        <v>5</v>
      </c>
      <c r="J26" s="305" t="s">
        <v>108</v>
      </c>
      <c r="K26" s="86" t="s">
        <v>45</v>
      </c>
      <c r="L26" s="86" t="s">
        <v>46</v>
      </c>
      <c r="M26" s="86" t="s">
        <v>1</v>
      </c>
      <c r="N26" s="86" t="s">
        <v>0</v>
      </c>
      <c r="O26" s="162" t="s">
        <v>5</v>
      </c>
      <c r="P26" s="112" t="s">
        <v>47</v>
      </c>
      <c r="Q26" s="87" t="s">
        <v>1</v>
      </c>
      <c r="R26" s="163" t="s">
        <v>0</v>
      </c>
      <c r="S26" s="61"/>
      <c r="T26" s="309"/>
      <c r="U26" s="310"/>
      <c r="V26" s="309"/>
      <c r="W26" s="309"/>
      <c r="X26" s="309"/>
      <c r="Y26" s="12"/>
      <c r="Z26" s="256" t="s">
        <v>5</v>
      </c>
      <c r="AA26" s="305" t="s">
        <v>108</v>
      </c>
      <c r="AB26" s="255" t="s">
        <v>45</v>
      </c>
      <c r="AC26" s="255" t="s">
        <v>46</v>
      </c>
      <c r="AD26" s="255" t="s">
        <v>1</v>
      </c>
      <c r="AE26" s="255" t="s">
        <v>0</v>
      </c>
      <c r="AF26" s="162" t="s">
        <v>5</v>
      </c>
      <c r="AG26" s="274" t="s">
        <v>47</v>
      </c>
      <c r="AH26" s="256" t="s">
        <v>1</v>
      </c>
      <c r="AI26" s="163" t="s">
        <v>0</v>
      </c>
      <c r="AJ26" s="238"/>
      <c r="AK26" s="309"/>
      <c r="AL26" s="310"/>
      <c r="AM26" s="309"/>
      <c r="AN26" s="309"/>
      <c r="AO26" s="309"/>
      <c r="AP26" s="12"/>
      <c r="AQ26" s="256" t="s">
        <v>5</v>
      </c>
      <c r="AR26" s="305" t="s">
        <v>108</v>
      </c>
      <c r="AS26" s="255" t="s">
        <v>45</v>
      </c>
      <c r="AT26" s="255" t="s">
        <v>46</v>
      </c>
      <c r="AU26" s="255" t="s">
        <v>1</v>
      </c>
      <c r="AV26" s="255" t="s">
        <v>0</v>
      </c>
      <c r="AW26" s="162" t="s">
        <v>5</v>
      </c>
      <c r="AX26" s="274" t="s">
        <v>47</v>
      </c>
      <c r="AY26" s="256" t="s">
        <v>1</v>
      </c>
      <c r="AZ26" s="163" t="s">
        <v>0</v>
      </c>
      <c r="BA26" s="238"/>
      <c r="BB26" s="309"/>
      <c r="BC26" s="310"/>
      <c r="BD26" s="309"/>
      <c r="BE26" s="309"/>
      <c r="BF26" s="309"/>
      <c r="BH26" s="256" t="s">
        <v>5</v>
      </c>
      <c r="BI26" s="305" t="s">
        <v>108</v>
      </c>
      <c r="BJ26" s="255" t="s">
        <v>45</v>
      </c>
      <c r="BK26" s="255" t="s">
        <v>46</v>
      </c>
      <c r="BL26" s="255" t="s">
        <v>1</v>
      </c>
      <c r="BM26" s="255" t="s">
        <v>0</v>
      </c>
      <c r="BN26" s="162" t="s">
        <v>5</v>
      </c>
      <c r="BO26" s="274" t="s">
        <v>47</v>
      </c>
      <c r="BP26" s="256" t="s">
        <v>1</v>
      </c>
      <c r="BQ26" s="163" t="s">
        <v>0</v>
      </c>
      <c r="BR26" s="238"/>
      <c r="BS26" s="309"/>
      <c r="BT26" s="310"/>
      <c r="BU26" s="309"/>
      <c r="BV26" s="309"/>
      <c r="BW26" s="309"/>
      <c r="BY26" s="256" t="s">
        <v>5</v>
      </c>
      <c r="BZ26" s="305" t="s">
        <v>108</v>
      </c>
      <c r="CA26" s="255" t="s">
        <v>45</v>
      </c>
      <c r="CB26" s="255" t="s">
        <v>46</v>
      </c>
      <c r="CC26" s="255" t="s">
        <v>1</v>
      </c>
      <c r="CD26" s="255" t="s">
        <v>0</v>
      </c>
      <c r="CE26" s="162" t="s">
        <v>5</v>
      </c>
      <c r="CF26" s="274" t="s">
        <v>47</v>
      </c>
      <c r="CG26" s="256" t="s">
        <v>1</v>
      </c>
      <c r="CH26" s="163" t="s">
        <v>0</v>
      </c>
      <c r="CI26" s="238"/>
      <c r="CJ26" s="309"/>
      <c r="CK26" s="310"/>
      <c r="CL26" s="309"/>
      <c r="CM26" s="309"/>
      <c r="CN26" s="309"/>
      <c r="CP26" s="256" t="s">
        <v>5</v>
      </c>
      <c r="CQ26" s="305" t="s">
        <v>108</v>
      </c>
      <c r="CR26" s="255" t="s">
        <v>45</v>
      </c>
      <c r="CS26" s="255" t="s">
        <v>46</v>
      </c>
      <c r="CT26" s="255" t="s">
        <v>1</v>
      </c>
      <c r="CU26" s="255" t="s">
        <v>0</v>
      </c>
      <c r="CV26" s="162" t="s">
        <v>5</v>
      </c>
      <c r="CW26" s="274" t="s">
        <v>47</v>
      </c>
      <c r="CX26" s="256" t="s">
        <v>1</v>
      </c>
      <c r="CY26" s="163" t="s">
        <v>0</v>
      </c>
      <c r="CZ26" s="238"/>
      <c r="DA26" s="309"/>
      <c r="DB26" s="310"/>
      <c r="DC26" s="309"/>
      <c r="DD26" s="309"/>
      <c r="DE26" s="309"/>
      <c r="DG26" s="256" t="s">
        <v>5</v>
      </c>
      <c r="DH26" s="305" t="s">
        <v>108</v>
      </c>
      <c r="DI26" s="255" t="s">
        <v>45</v>
      </c>
      <c r="DJ26" s="255" t="s">
        <v>46</v>
      </c>
      <c r="DK26" s="255" t="s">
        <v>1</v>
      </c>
      <c r="DL26" s="255" t="s">
        <v>0</v>
      </c>
      <c r="DM26" s="162" t="s">
        <v>5</v>
      </c>
      <c r="DN26" s="274" t="s">
        <v>47</v>
      </c>
      <c r="DO26" s="256" t="s">
        <v>1</v>
      </c>
      <c r="DP26" s="163" t="s">
        <v>0</v>
      </c>
      <c r="DQ26" s="238"/>
      <c r="DR26" s="309"/>
      <c r="DS26" s="310"/>
      <c r="DT26" s="309"/>
      <c r="DU26" s="309"/>
      <c r="DV26" s="309"/>
      <c r="DX26" s="256" t="s">
        <v>5</v>
      </c>
      <c r="DY26" s="305" t="s">
        <v>108</v>
      </c>
      <c r="DZ26" s="255" t="s">
        <v>45</v>
      </c>
      <c r="EA26" s="255" t="s">
        <v>46</v>
      </c>
      <c r="EB26" s="255" t="s">
        <v>1</v>
      </c>
      <c r="EC26" s="255" t="s">
        <v>0</v>
      </c>
      <c r="ED26" s="162" t="s">
        <v>5</v>
      </c>
      <c r="EE26" s="274" t="s">
        <v>47</v>
      </c>
      <c r="EF26" s="256" t="s">
        <v>1</v>
      </c>
      <c r="EG26" s="163" t="s">
        <v>0</v>
      </c>
      <c r="EH26" s="238"/>
      <c r="EI26" s="309"/>
      <c r="EJ26" s="310"/>
      <c r="EK26" s="309"/>
      <c r="EL26" s="309"/>
      <c r="EM26" s="309"/>
      <c r="EO26" s="256" t="s">
        <v>5</v>
      </c>
      <c r="EP26" s="305" t="s">
        <v>108</v>
      </c>
      <c r="EQ26" s="255" t="s">
        <v>45</v>
      </c>
      <c r="ER26" s="255" t="s">
        <v>46</v>
      </c>
      <c r="ES26" s="255" t="s">
        <v>1</v>
      </c>
      <c r="ET26" s="255" t="s">
        <v>0</v>
      </c>
      <c r="EU26" s="162" t="s">
        <v>5</v>
      </c>
      <c r="EV26" s="274" t="s">
        <v>47</v>
      </c>
      <c r="EW26" s="256" t="s">
        <v>1</v>
      </c>
      <c r="EX26" s="163" t="s">
        <v>0</v>
      </c>
      <c r="EY26" s="238"/>
      <c r="EZ26" s="309"/>
      <c r="FA26" s="310"/>
      <c r="FB26" s="309"/>
      <c r="FC26" s="309"/>
      <c r="FD26" s="309"/>
      <c r="FF26" s="256" t="s">
        <v>5</v>
      </c>
      <c r="FG26" s="305" t="s">
        <v>108</v>
      </c>
      <c r="FH26" s="255" t="s">
        <v>45</v>
      </c>
      <c r="FI26" s="255" t="s">
        <v>46</v>
      </c>
      <c r="FJ26" s="255" t="s">
        <v>1</v>
      </c>
      <c r="FK26" s="255" t="s">
        <v>0</v>
      </c>
      <c r="FL26" s="162" t="s">
        <v>5</v>
      </c>
      <c r="FM26" s="274" t="s">
        <v>47</v>
      </c>
      <c r="FN26" s="256" t="s">
        <v>1</v>
      </c>
      <c r="FO26" s="163" t="s">
        <v>0</v>
      </c>
      <c r="FP26" s="238"/>
      <c r="FQ26" s="309"/>
      <c r="FR26" s="310"/>
      <c r="FS26" s="309"/>
      <c r="FT26" s="309"/>
      <c r="FU26" s="309"/>
      <c r="FW26" s="256" t="s">
        <v>5</v>
      </c>
      <c r="FX26" s="305" t="s">
        <v>108</v>
      </c>
      <c r="FY26" s="255" t="s">
        <v>45</v>
      </c>
      <c r="FZ26" s="255" t="s">
        <v>46</v>
      </c>
      <c r="GA26" s="255" t="s">
        <v>1</v>
      </c>
      <c r="GB26" s="255" t="s">
        <v>0</v>
      </c>
      <c r="GC26" s="162" t="s">
        <v>5</v>
      </c>
      <c r="GD26" s="274" t="s">
        <v>47</v>
      </c>
      <c r="GE26" s="256" t="s">
        <v>1</v>
      </c>
      <c r="GF26" s="163" t="s">
        <v>0</v>
      </c>
      <c r="GG26" s="238"/>
      <c r="GH26" s="309"/>
      <c r="GI26" s="310"/>
      <c r="GJ26" s="309"/>
      <c r="GK26" s="309"/>
      <c r="GL26" s="309"/>
      <c r="GN26" s="256" t="s">
        <v>5</v>
      </c>
      <c r="GO26" s="305" t="s">
        <v>108</v>
      </c>
      <c r="GP26" s="255" t="s">
        <v>45</v>
      </c>
      <c r="GQ26" s="255" t="s">
        <v>46</v>
      </c>
      <c r="GR26" s="255" t="s">
        <v>1</v>
      </c>
      <c r="GS26" s="255" t="s">
        <v>0</v>
      </c>
      <c r="GT26" s="162" t="s">
        <v>5</v>
      </c>
      <c r="GU26" s="274" t="s">
        <v>47</v>
      </c>
      <c r="GV26" s="256" t="s">
        <v>1</v>
      </c>
      <c r="GW26" s="163" t="s">
        <v>0</v>
      </c>
      <c r="GX26" s="238"/>
      <c r="GY26" s="309"/>
      <c r="GZ26" s="310"/>
      <c r="HA26" s="309"/>
      <c r="HB26" s="309"/>
      <c r="HC26" s="309"/>
      <c r="HE26" s="256" t="s">
        <v>5</v>
      </c>
      <c r="HF26" s="305" t="s">
        <v>108</v>
      </c>
      <c r="HG26" s="255" t="s">
        <v>45</v>
      </c>
      <c r="HH26" s="255" t="s">
        <v>46</v>
      </c>
      <c r="HI26" s="255" t="s">
        <v>1</v>
      </c>
      <c r="HJ26" s="255" t="s">
        <v>0</v>
      </c>
      <c r="HK26" s="162" t="s">
        <v>5</v>
      </c>
      <c r="HL26" s="274" t="s">
        <v>47</v>
      </c>
      <c r="HM26" s="256" t="s">
        <v>1</v>
      </c>
      <c r="HN26" s="163" t="s">
        <v>0</v>
      </c>
      <c r="HO26" s="238"/>
      <c r="HP26" s="309"/>
      <c r="HQ26" s="310"/>
      <c r="HR26" s="309"/>
      <c r="HS26" s="309"/>
      <c r="HT26" s="309"/>
      <c r="HV26" s="256" t="s">
        <v>5</v>
      </c>
      <c r="HW26" s="305" t="s">
        <v>108</v>
      </c>
      <c r="HX26" s="255" t="s">
        <v>45</v>
      </c>
      <c r="HY26" s="255" t="s">
        <v>46</v>
      </c>
      <c r="HZ26" s="255" t="s">
        <v>1</v>
      </c>
      <c r="IA26" s="255" t="s">
        <v>0</v>
      </c>
      <c r="IB26" s="162" t="s">
        <v>5</v>
      </c>
      <c r="IC26" s="274" t="s">
        <v>47</v>
      </c>
      <c r="ID26" s="256" t="s">
        <v>1</v>
      </c>
      <c r="IE26" s="163" t="s">
        <v>0</v>
      </c>
      <c r="IF26" s="238"/>
      <c r="IG26" s="309"/>
      <c r="IH26" s="310"/>
      <c r="II26" s="309"/>
      <c r="IJ26" s="309"/>
      <c r="IK26" s="309"/>
      <c r="IM26" s="256" t="s">
        <v>5</v>
      </c>
      <c r="IN26" s="305" t="s">
        <v>108</v>
      </c>
      <c r="IO26" s="255" t="s">
        <v>45</v>
      </c>
      <c r="IP26" s="255" t="s">
        <v>46</v>
      </c>
      <c r="IQ26" s="255" t="s">
        <v>1</v>
      </c>
      <c r="IR26" s="255" t="s">
        <v>0</v>
      </c>
      <c r="IS26" s="162" t="s">
        <v>5</v>
      </c>
      <c r="IT26" s="274" t="s">
        <v>47</v>
      </c>
      <c r="IU26" s="256" t="s">
        <v>1</v>
      </c>
      <c r="IV26" s="163" t="s">
        <v>0</v>
      </c>
      <c r="IW26" s="238"/>
      <c r="IX26" s="309"/>
      <c r="IY26" s="310"/>
      <c r="IZ26" s="309"/>
      <c r="JA26" s="309"/>
      <c r="JB26" s="309"/>
      <c r="JD26" s="256" t="s">
        <v>5</v>
      </c>
      <c r="JE26" s="305" t="s">
        <v>108</v>
      </c>
      <c r="JF26" s="255" t="s">
        <v>45</v>
      </c>
      <c r="JG26" s="255" t="s">
        <v>46</v>
      </c>
      <c r="JH26" s="255" t="s">
        <v>1</v>
      </c>
      <c r="JI26" s="255" t="s">
        <v>0</v>
      </c>
      <c r="JJ26" s="162" t="s">
        <v>5</v>
      </c>
      <c r="JK26" s="274" t="s">
        <v>47</v>
      </c>
      <c r="JL26" s="256" t="s">
        <v>1</v>
      </c>
      <c r="JM26" s="163" t="s">
        <v>0</v>
      </c>
      <c r="JN26" s="238"/>
      <c r="JO26" s="309"/>
      <c r="JP26" s="310"/>
      <c r="JQ26" s="309"/>
      <c r="JR26" s="309"/>
      <c r="JS26" s="309"/>
      <c r="JU26" s="256" t="s">
        <v>5</v>
      </c>
      <c r="JV26" s="305" t="s">
        <v>108</v>
      </c>
      <c r="JW26" s="255" t="s">
        <v>45</v>
      </c>
      <c r="JX26" s="255" t="s">
        <v>46</v>
      </c>
      <c r="JY26" s="255" t="s">
        <v>1</v>
      </c>
      <c r="JZ26" s="255" t="s">
        <v>0</v>
      </c>
      <c r="KA26" s="162" t="s">
        <v>5</v>
      </c>
      <c r="KB26" s="274" t="s">
        <v>47</v>
      </c>
      <c r="KC26" s="256" t="s">
        <v>1</v>
      </c>
      <c r="KD26" s="163" t="s">
        <v>0</v>
      </c>
      <c r="KE26" s="238"/>
      <c r="KF26" s="309"/>
      <c r="KG26" s="310"/>
      <c r="KH26" s="309"/>
      <c r="KI26" s="309"/>
      <c r="KJ26" s="309"/>
      <c r="KL26" s="256" t="s">
        <v>5</v>
      </c>
      <c r="KM26" s="305" t="s">
        <v>108</v>
      </c>
      <c r="KN26" s="255" t="s">
        <v>45</v>
      </c>
      <c r="KO26" s="255" t="s">
        <v>46</v>
      </c>
      <c r="KP26" s="255" t="s">
        <v>1</v>
      </c>
      <c r="KQ26" s="255" t="s">
        <v>0</v>
      </c>
      <c r="KR26" s="162" t="s">
        <v>5</v>
      </c>
      <c r="KS26" s="274" t="s">
        <v>47</v>
      </c>
      <c r="KT26" s="256" t="s">
        <v>1</v>
      </c>
      <c r="KU26" s="163" t="s">
        <v>0</v>
      </c>
      <c r="KV26" s="238"/>
      <c r="KW26" s="309"/>
      <c r="KX26" s="310"/>
      <c r="KY26" s="309"/>
      <c r="KZ26" s="309"/>
      <c r="LA26" s="309"/>
      <c r="LC26" s="256" t="s">
        <v>5</v>
      </c>
      <c r="LD26" s="305" t="s">
        <v>108</v>
      </c>
      <c r="LE26" s="255" t="s">
        <v>45</v>
      </c>
      <c r="LF26" s="255" t="s">
        <v>46</v>
      </c>
      <c r="LG26" s="255" t="s">
        <v>1</v>
      </c>
      <c r="LH26" s="255" t="s">
        <v>0</v>
      </c>
      <c r="LI26" s="162" t="s">
        <v>5</v>
      </c>
      <c r="LJ26" s="274" t="s">
        <v>47</v>
      </c>
      <c r="LK26" s="256" t="s">
        <v>1</v>
      </c>
      <c r="LL26" s="163" t="s">
        <v>0</v>
      </c>
      <c r="LM26" s="238"/>
      <c r="LN26" s="309"/>
      <c r="LO26" s="310"/>
      <c r="LP26" s="309"/>
      <c r="LQ26" s="309"/>
      <c r="LR26" s="309"/>
      <c r="LT26" s="256" t="s">
        <v>5</v>
      </c>
      <c r="LU26" s="305" t="s">
        <v>108</v>
      </c>
      <c r="LV26" s="255" t="s">
        <v>45</v>
      </c>
      <c r="LW26" s="255" t="s">
        <v>46</v>
      </c>
      <c r="LX26" s="255" t="s">
        <v>1</v>
      </c>
      <c r="LY26" s="255" t="s">
        <v>0</v>
      </c>
      <c r="LZ26" s="162" t="s">
        <v>5</v>
      </c>
      <c r="MA26" s="274" t="s">
        <v>47</v>
      </c>
      <c r="MB26" s="256" t="s">
        <v>1</v>
      </c>
      <c r="MC26" s="163" t="s">
        <v>0</v>
      </c>
      <c r="MD26" s="238"/>
      <c r="ME26" s="309"/>
      <c r="MF26" s="310"/>
      <c r="MG26" s="309"/>
      <c r="MH26" s="309"/>
      <c r="MI26" s="309"/>
      <c r="ML26" s="209"/>
      <c r="MM26" s="371"/>
    </row>
    <row r="27" spans="1:351" ht="14" customHeight="1" outlineLevel="1">
      <c r="A27" s="12"/>
      <c r="B27" s="54"/>
      <c r="C27" s="9"/>
      <c r="D27" s="9"/>
      <c r="E27" s="17"/>
      <c r="F27" s="17"/>
      <c r="I27" s="9">
        <v>10</v>
      </c>
      <c r="J27" s="17">
        <f>_xlfn.NORM.S.INV(I27/100)</f>
        <v>-1.2815515655446006</v>
      </c>
      <c r="K27" s="17">
        <f>(J27-J21)/I21</f>
        <v>-1.0678808765296539</v>
      </c>
      <c r="L27" s="17">
        <f>SQRT(1/P17+(K27-J18)^2/S17)/I21</f>
        <v>0.1921191809307988</v>
      </c>
      <c r="M27" s="17">
        <f>K27-_xlfn.T.INV.2T(0.05,O21)*L27</f>
        <v>-1.5379795771814901</v>
      </c>
      <c r="N27" s="17">
        <f>K27+_xlfn.T.INV.2T(0.05,O21)*L27</f>
        <v>-0.59778217587781768</v>
      </c>
      <c r="O27" s="151">
        <f>I27</f>
        <v>10</v>
      </c>
      <c r="P27" s="24">
        <f>10^K27</f>
        <v>8.5530128294997898E-2</v>
      </c>
      <c r="Q27" s="24">
        <f t="shared" ref="Q27:R30" si="281">10^M27</f>
        <v>2.8974798392910339E-2</v>
      </c>
      <c r="R27" s="152">
        <f t="shared" si="281"/>
        <v>0.25247467633627302</v>
      </c>
      <c r="S27" s="61"/>
      <c r="T27" s="260"/>
      <c r="U27" s="205"/>
      <c r="V27" s="205"/>
      <c r="W27" s="205"/>
      <c r="X27" s="205"/>
      <c r="Y27" s="12"/>
      <c r="Z27" s="219">
        <v>10</v>
      </c>
      <c r="AA27" s="212">
        <f>_xlfn.NORM.S.INV(Z27/100)</f>
        <v>-1.2815515655446006</v>
      </c>
      <c r="AB27" s="212">
        <f>(AA27-AA21)/Z21</f>
        <v>-1.0598580259138919</v>
      </c>
      <c r="AC27" s="212">
        <f>SQRT(1/AG17+(AB27-AA18)^2/AJ17)/Z21</f>
        <v>0.19630237909509923</v>
      </c>
      <c r="AD27" s="212">
        <f>AB27-_xlfn.T.INV.2T(0.05,AF21)*AC27</f>
        <v>-1.5401926437296427</v>
      </c>
      <c r="AE27" s="212">
        <f>AB27+_xlfn.T.INV.2T(0.05,AF21)*AC27</f>
        <v>-0.57952340809814107</v>
      </c>
      <c r="AF27" s="151">
        <f>Z27</f>
        <v>10</v>
      </c>
      <c r="AG27" s="205">
        <f>10^AB27</f>
        <v>8.7124836095553063E-2</v>
      </c>
      <c r="AH27" s="205">
        <f t="shared" ref="AH27:AH30" si="282">10^AD27</f>
        <v>2.8827524922192788E-2</v>
      </c>
      <c r="AI27" s="152">
        <f t="shared" ref="AI27:AI30" si="283">10^AE27</f>
        <v>0.26331560150116379</v>
      </c>
      <c r="AJ27" s="238"/>
      <c r="AK27" s="260"/>
      <c r="AL27" s="205"/>
      <c r="AM27" s="205"/>
      <c r="AN27" s="205"/>
      <c r="AO27" s="205"/>
      <c r="AP27" s="12"/>
      <c r="AQ27" s="219">
        <v>10</v>
      </c>
      <c r="AR27" s="212">
        <f>_xlfn.NORM.S.INV(AQ27/100)</f>
        <v>-1.2815515655446006</v>
      </c>
      <c r="AS27" s="212">
        <f>(AR27-AR21)/AQ21</f>
        <v>-1.0597076009529478</v>
      </c>
      <c r="AT27" s="212">
        <f>SQRT(1/AX17+(AS27-AR18)^2/BA17)/AQ21</f>
        <v>0.19703917031210505</v>
      </c>
      <c r="AU27" s="212">
        <f>AS27-_xlfn.T.INV.2T(0.05,AW21)*AT27</f>
        <v>-1.5418450819294098</v>
      </c>
      <c r="AV27" s="212">
        <f>AS27+_xlfn.T.INV.2T(0.05,AW21)*AT27</f>
        <v>-0.57757011997648589</v>
      </c>
      <c r="AW27" s="151">
        <f>AQ27</f>
        <v>10</v>
      </c>
      <c r="AX27" s="205">
        <f>10^AS27</f>
        <v>8.715501842705875E-2</v>
      </c>
      <c r="AY27" s="205">
        <f t="shared" ref="AY27:AY30" si="284">10^AU27</f>
        <v>2.8718048066882024E-2</v>
      </c>
      <c r="AZ27" s="152">
        <f t="shared" ref="AZ27:AZ30" si="285">10^AV27</f>
        <v>0.26450256017854989</v>
      </c>
      <c r="BA27" s="238"/>
      <c r="BB27" s="260"/>
      <c r="BC27" s="205"/>
      <c r="BD27" s="205"/>
      <c r="BE27" s="205"/>
      <c r="BF27" s="205"/>
      <c r="BH27" s="219">
        <v>10</v>
      </c>
      <c r="BI27" s="212">
        <f>_xlfn.NORM.S.INV(BH27/100)</f>
        <v>-1.2815515655446006</v>
      </c>
      <c r="BJ27" s="212">
        <f>(BI27-BI21)/BH21</f>
        <v>-1.0597031100050274</v>
      </c>
      <c r="BK27" s="212">
        <f>SQRT(1/BO17+(BJ27-BI18)^2/BR17)/BH21</f>
        <v>0.19705429946258549</v>
      </c>
      <c r="BL27" s="212">
        <f>BJ27-_xlfn.T.INV.2T(0.05,BN21)*BK27</f>
        <v>-1.5418776106790977</v>
      </c>
      <c r="BM27" s="212">
        <f>BJ27+_xlfn.T.INV.2T(0.05,BN21)*BK27</f>
        <v>-0.57752860933095707</v>
      </c>
      <c r="BN27" s="151">
        <f>BH27</f>
        <v>10</v>
      </c>
      <c r="BO27" s="205">
        <f>10^BJ27</f>
        <v>8.7155919683438512E-2</v>
      </c>
      <c r="BP27" s="205">
        <f t="shared" ref="BP27:BP30" si="286">10^BL27</f>
        <v>2.8715897159485283E-2</v>
      </c>
      <c r="BQ27" s="152">
        <f t="shared" ref="BQ27:BQ30" si="287">10^BM27</f>
        <v>0.26452784301593246</v>
      </c>
      <c r="BR27" s="238"/>
      <c r="BS27" s="260"/>
      <c r="BT27" s="205"/>
      <c r="BU27" s="205"/>
      <c r="BV27" s="205"/>
      <c r="BW27" s="205"/>
      <c r="BY27" s="219">
        <v>10</v>
      </c>
      <c r="BZ27" s="212">
        <f>_xlfn.NORM.S.INV(BY27/100)</f>
        <v>-1.2815515655446006</v>
      </c>
      <c r="CA27" s="212">
        <f>(BZ27-BZ21)/BY21</f>
        <v>-1.0597030138721766</v>
      </c>
      <c r="CB27" s="212">
        <f>SQRT(1/CF17+(CA27-BZ18)^2/CI17)/BY21</f>
        <v>0.19705474386098595</v>
      </c>
      <c r="CC27" s="212">
        <f>CA27-_xlfn.T.INV.2T(0.05,CE21)*CB27</f>
        <v>-1.5418786019499595</v>
      </c>
      <c r="CD27" s="212">
        <f>CA27+_xlfn.T.INV.2T(0.05,CE21)*CB27</f>
        <v>-0.57752742579439365</v>
      </c>
      <c r="CE27" s="151">
        <f>BY27</f>
        <v>10</v>
      </c>
      <c r="CF27" s="205">
        <f>10^CA27</f>
        <v>8.7155938975758129E-2</v>
      </c>
      <c r="CG27" s="205">
        <f t="shared" ref="CG27:CG30" si="288">10^CC27</f>
        <v>2.8715831615940917E-2</v>
      </c>
      <c r="CH27" s="152">
        <f t="shared" ref="CH27:CH30" si="289">10^CD27</f>
        <v>0.2645285639065123</v>
      </c>
      <c r="CI27" s="238"/>
      <c r="CJ27" s="260"/>
      <c r="CK27" s="205"/>
      <c r="CL27" s="205"/>
      <c r="CM27" s="205"/>
      <c r="CN27" s="205"/>
      <c r="CP27" s="219">
        <v>10</v>
      </c>
      <c r="CQ27" s="212">
        <f>_xlfn.NORM.S.INV(CP27/100)</f>
        <v>-1.2815515655446006</v>
      </c>
      <c r="CR27" s="212">
        <f>(CQ27-CQ21)/CP21</f>
        <v>-1.0597030112240076</v>
      </c>
      <c r="CS27" s="212">
        <f>SQRT(1/CW17+(CR27-CQ18)^2/CZ17)/CP21</f>
        <v>0.19705475350378937</v>
      </c>
      <c r="CT27" s="212">
        <f>CR27-_xlfn.T.INV.2T(0.05,CV21)*CS27</f>
        <v>-1.5418786228968804</v>
      </c>
      <c r="CU27" s="212">
        <f>CR27+_xlfn.T.INV.2T(0.05,CV21)*CS27</f>
        <v>-0.57752739955113463</v>
      </c>
      <c r="CV27" s="151">
        <f>CP27</f>
        <v>10</v>
      </c>
      <c r="CW27" s="205">
        <f>10^CR27</f>
        <v>8.7155939507203184E-2</v>
      </c>
      <c r="CX27" s="205">
        <f t="shared" ref="CX27:CX30" si="290">10^CT27</f>
        <v>2.8715830230917016E-2</v>
      </c>
      <c r="CY27" s="152">
        <f t="shared" ref="CY27:CY30" si="291">10^CU27</f>
        <v>0.26452857989126943</v>
      </c>
      <c r="CZ27" s="238"/>
      <c r="DA27" s="260"/>
      <c r="DB27" s="205"/>
      <c r="DC27" s="205"/>
      <c r="DD27" s="205"/>
      <c r="DE27" s="205"/>
      <c r="DG27" s="219">
        <v>10</v>
      </c>
      <c r="DH27" s="212">
        <f>_xlfn.NORM.S.INV(DG27/100)</f>
        <v>-1.2815515655446006</v>
      </c>
      <c r="DI27" s="212">
        <f>(DH27-DH21)/DG21</f>
        <v>-1.0597030111640378</v>
      </c>
      <c r="DJ27" s="212">
        <f>SQRT(1/DN17+(DI27-DH18)^2/DQ17)/DG21</f>
        <v>0.19705475376657197</v>
      </c>
      <c r="DK27" s="212">
        <f>DI27-_xlfn.T.INV.2T(0.05,DM21)*DJ27</f>
        <v>-1.5418786234799167</v>
      </c>
      <c r="DL27" s="212">
        <f>DI27+_xlfn.T.INV.2T(0.05,DM21)*DJ27</f>
        <v>-0.57752739884815896</v>
      </c>
      <c r="DM27" s="151">
        <f>DG27</f>
        <v>10</v>
      </c>
      <c r="DN27" s="205">
        <f>10^DI27</f>
        <v>8.7155939519238154E-2</v>
      </c>
      <c r="DO27" s="205">
        <f t="shared" ref="DO27:DO30" si="292">10^DK27</f>
        <v>2.8715830192366284E-2</v>
      </c>
      <c r="DP27" s="152">
        <f t="shared" ref="DP27:DP30" si="293">10^DL27</f>
        <v>0.26452858031945159</v>
      </c>
      <c r="DQ27" s="238"/>
      <c r="DR27" s="260"/>
      <c r="DS27" s="205"/>
      <c r="DT27" s="205"/>
      <c r="DU27" s="205"/>
      <c r="DV27" s="205"/>
      <c r="DX27" s="219">
        <v>10</v>
      </c>
      <c r="DY27" s="212">
        <f>_xlfn.NORM.S.INV(DX27/100)</f>
        <v>-1.2815515655446006</v>
      </c>
      <c r="DZ27" s="212">
        <f>(DY27-DY21)/DX21</f>
        <v>-1.0597030111624579</v>
      </c>
      <c r="EA27" s="212">
        <f>SQRT(1/EE17+(DZ27-DY18)^2/EH17)/DX21</f>
        <v>0.19705475377257145</v>
      </c>
      <c r="EB27" s="212">
        <f>DZ27-_xlfn.T.INV.2T(0.05,ED21)*EA27</f>
        <v>-1.5418786234930169</v>
      </c>
      <c r="EC27" s="212">
        <f>DZ27+_xlfn.T.INV.2T(0.05,ED21)*EA27</f>
        <v>-0.57752739883189896</v>
      </c>
      <c r="ED27" s="151">
        <f>DX27</f>
        <v>10</v>
      </c>
      <c r="EE27" s="205">
        <f>10^DZ27</f>
        <v>8.715593951955522E-2</v>
      </c>
      <c r="EF27" s="205">
        <f t="shared" ref="EF27:EF30" si="294">10^EB27</f>
        <v>2.8715830191500088E-2</v>
      </c>
      <c r="EG27" s="152">
        <f t="shared" ref="EG27:EG30" si="295">10^EC27</f>
        <v>0.26452858032935556</v>
      </c>
      <c r="EH27" s="238"/>
      <c r="EI27" s="260"/>
      <c r="EJ27" s="205"/>
      <c r="EK27" s="205"/>
      <c r="EL27" s="205"/>
      <c r="EM27" s="205"/>
      <c r="EO27" s="219">
        <v>10</v>
      </c>
      <c r="EP27" s="212">
        <f>_xlfn.NORM.S.INV(EO27/100)</f>
        <v>-1.2815515655446006</v>
      </c>
      <c r="EQ27" s="212">
        <f>(EP27-EP21)/EO21</f>
        <v>-1.0597030111624213</v>
      </c>
      <c r="ER27" s="212">
        <f>SQRT(1/EV17+(EQ27-EP18)^2/EY17)/EO21</f>
        <v>0.19705475377272863</v>
      </c>
      <c r="ES27" s="212">
        <f>EQ27-_xlfn.T.INV.2T(0.05,EU21)*ER27</f>
        <v>-1.541878623493365</v>
      </c>
      <c r="ET27" s="212">
        <f>EQ27+_xlfn.T.INV.2T(0.05,EU21)*ER27</f>
        <v>-0.57752739883147763</v>
      </c>
      <c r="EU27" s="151">
        <f>EO27</f>
        <v>10</v>
      </c>
      <c r="EV27" s="205">
        <f>10^EQ27</f>
        <v>8.7155939519562575E-2</v>
      </c>
      <c r="EW27" s="205">
        <f t="shared" ref="EW27:EW30" si="296">10^ES27</f>
        <v>2.8715830191477072E-2</v>
      </c>
      <c r="EX27" s="152">
        <f t="shared" ref="EX27:EX30" si="297">10^ET27</f>
        <v>0.26452858032961218</v>
      </c>
      <c r="EY27" s="238"/>
      <c r="EZ27" s="260"/>
      <c r="FA27" s="205"/>
      <c r="FB27" s="205"/>
      <c r="FC27" s="205"/>
      <c r="FD27" s="205"/>
      <c r="FF27" s="219">
        <v>10</v>
      </c>
      <c r="FG27" s="212">
        <f>_xlfn.NORM.S.INV(FF27/100)</f>
        <v>-1.2815515655446006</v>
      </c>
      <c r="FH27" s="212">
        <f>(FG27-FG21)/FF21</f>
        <v>-1.0597030111624206</v>
      </c>
      <c r="FI27" s="212">
        <f>SQRT(1/FM17+(FH27-FG18)^2/FP17)/FF21</f>
        <v>0.19705475377273227</v>
      </c>
      <c r="FJ27" s="212">
        <f>FH27-_xlfn.T.INV.2T(0.05,FL21)*FI27</f>
        <v>-1.541878623493373</v>
      </c>
      <c r="FK27" s="212">
        <f>FH27+_xlfn.T.INV.2T(0.05,FL21)*FI27</f>
        <v>-0.57752739883146809</v>
      </c>
      <c r="FL27" s="151">
        <f>FF27</f>
        <v>10</v>
      </c>
      <c r="FM27" s="205">
        <f>10^FH27</f>
        <v>8.71559395195627E-2</v>
      </c>
      <c r="FN27" s="205">
        <f t="shared" ref="FN27:FN30" si="298">10^FJ27</f>
        <v>2.8715830191476534E-2</v>
      </c>
      <c r="FO27" s="152">
        <f t="shared" ref="FO27:FO30" si="299">10^FK27</f>
        <v>0.26452858032961801</v>
      </c>
      <c r="FP27" s="238"/>
      <c r="FQ27" s="260"/>
      <c r="FR27" s="205"/>
      <c r="FS27" s="205"/>
      <c r="FT27" s="205"/>
      <c r="FU27" s="205"/>
      <c r="FW27" s="219">
        <v>10</v>
      </c>
      <c r="FX27" s="212">
        <f>_xlfn.NORM.S.INV(FW27/100)</f>
        <v>-1.2815515655446006</v>
      </c>
      <c r="FY27" s="212">
        <f>(FX27-FX21)/FW21</f>
        <v>-1.0597030111624197</v>
      </c>
      <c r="FZ27" s="212">
        <f>SQRT(1/GD17+(FY27-FX18)^2/GG17)/FW21</f>
        <v>0.19705475377273218</v>
      </c>
      <c r="GA27" s="212">
        <f>FY27-_xlfn.T.INV.2T(0.05,GC21)*FZ27</f>
        <v>-1.5418786234933721</v>
      </c>
      <c r="GB27" s="212">
        <f>FY27+_xlfn.T.INV.2T(0.05,GC21)*FZ27</f>
        <v>-0.57752739883146742</v>
      </c>
      <c r="GC27" s="151">
        <f>FW27</f>
        <v>10</v>
      </c>
      <c r="GD27" s="205">
        <f>10^FY27</f>
        <v>8.7155939519562894E-2</v>
      </c>
      <c r="GE27" s="205">
        <f t="shared" ref="GE27:GE30" si="300">10^GA27</f>
        <v>2.87158301914766E-2</v>
      </c>
      <c r="GF27" s="152">
        <f t="shared" ref="GF27:GF30" si="301">10^GB27</f>
        <v>0.2645285803296184</v>
      </c>
      <c r="GG27" s="238"/>
      <c r="GH27" s="260"/>
      <c r="GI27" s="205"/>
      <c r="GJ27" s="205"/>
      <c r="GK27" s="205"/>
      <c r="GL27" s="205"/>
      <c r="GN27" s="219">
        <v>10</v>
      </c>
      <c r="GO27" s="212">
        <f>_xlfn.NORM.S.INV(GN27/100)</f>
        <v>-1.2815515655446006</v>
      </c>
      <c r="GP27" s="212">
        <f>(GO27-GO21)/GN21</f>
        <v>-1.0597030111624204</v>
      </c>
      <c r="GQ27" s="212">
        <f>SQRT(1/GU17+(GP27-GO18)^2/GX17)/GN21</f>
        <v>0.19705475377273246</v>
      </c>
      <c r="GR27" s="212">
        <f>GP27-_xlfn.T.INV.2T(0.05,GT21)*GQ27</f>
        <v>-1.5418786234933735</v>
      </c>
      <c r="GS27" s="212">
        <f>GP27+_xlfn.T.INV.2T(0.05,GT21)*GQ27</f>
        <v>-0.57752739883146742</v>
      </c>
      <c r="GT27" s="151">
        <f>GN27</f>
        <v>10</v>
      </c>
      <c r="GU27" s="205">
        <f>10^GP27</f>
        <v>8.7155939519562742E-2</v>
      </c>
      <c r="GV27" s="205">
        <f t="shared" ref="GV27:GV30" si="302">10^GR27</f>
        <v>2.8715830191476509E-2</v>
      </c>
      <c r="GW27" s="152">
        <f t="shared" ref="GW27:GW30" si="303">10^GS27</f>
        <v>0.2645285803296184</v>
      </c>
      <c r="GX27" s="238"/>
      <c r="GY27" s="260"/>
      <c r="GZ27" s="205"/>
      <c r="HA27" s="205"/>
      <c r="HB27" s="205"/>
      <c r="HC27" s="205"/>
      <c r="HE27" s="219">
        <v>10</v>
      </c>
      <c r="HF27" s="212">
        <f>_xlfn.NORM.S.INV(HE27/100)</f>
        <v>-1.2815515655446006</v>
      </c>
      <c r="HG27" s="212">
        <f>(HF27-HF21)/HE21</f>
        <v>-1.0597030111624202</v>
      </c>
      <c r="HH27" s="212">
        <f>SQRT(1/HL17+(HG27-HF18)^2/HO17)/HE21</f>
        <v>0.19705475377273229</v>
      </c>
      <c r="HI27" s="212">
        <f>HG27-_xlfn.T.INV.2T(0.05,HK21)*HH27</f>
        <v>-1.5418786234933728</v>
      </c>
      <c r="HJ27" s="212">
        <f>HG27+_xlfn.T.INV.2T(0.05,HK21)*HH27</f>
        <v>-0.57752739883146753</v>
      </c>
      <c r="HK27" s="151">
        <f>HE27</f>
        <v>10</v>
      </c>
      <c r="HL27" s="205">
        <f>10^HG27</f>
        <v>8.7155939519562783E-2</v>
      </c>
      <c r="HM27" s="205">
        <f t="shared" ref="HM27:HM30" si="304">10^HI27</f>
        <v>2.8715830191476565E-2</v>
      </c>
      <c r="HN27" s="152">
        <f t="shared" ref="HN27:HN30" si="305">10^HJ27</f>
        <v>0.26452858032961835</v>
      </c>
      <c r="HO27" s="238"/>
      <c r="HP27" s="260"/>
      <c r="HQ27" s="205"/>
      <c r="HR27" s="205"/>
      <c r="HS27" s="205"/>
      <c r="HT27" s="205"/>
      <c r="HV27" s="219">
        <v>10</v>
      </c>
      <c r="HW27" s="212">
        <f>_xlfn.NORM.S.INV(HV27/100)</f>
        <v>-1.2815515655446006</v>
      </c>
      <c r="HX27" s="212">
        <f>(HW27-HW21)/HV21</f>
        <v>-1.0597030111624204</v>
      </c>
      <c r="HY27" s="212">
        <f>SQRT(1/IC17+(HX27-HW18)^2/IF17)/HV21</f>
        <v>0.19705475377273243</v>
      </c>
      <c r="HZ27" s="212">
        <f>HX27-_xlfn.T.INV.2T(0.05,IB21)*HY27</f>
        <v>-1.5418786234933732</v>
      </c>
      <c r="IA27" s="212">
        <f>HX27+_xlfn.T.INV.2T(0.05,IB21)*HY27</f>
        <v>-0.57752739883146753</v>
      </c>
      <c r="IB27" s="151">
        <f>HV27</f>
        <v>10</v>
      </c>
      <c r="IC27" s="205">
        <f>10^HX27</f>
        <v>8.7155939519562742E-2</v>
      </c>
      <c r="ID27" s="205">
        <f t="shared" ref="ID27:ID30" si="306">10^HZ27</f>
        <v>2.8715830191476523E-2</v>
      </c>
      <c r="IE27" s="152">
        <f t="shared" ref="IE27:IE30" si="307">10^IA27</f>
        <v>0.26452858032961835</v>
      </c>
      <c r="IF27" s="238"/>
      <c r="IG27" s="260"/>
      <c r="IH27" s="205"/>
      <c r="II27" s="205"/>
      <c r="IJ27" s="205"/>
      <c r="IK27" s="205"/>
      <c r="IM27" s="219">
        <v>10</v>
      </c>
      <c r="IN27" s="212">
        <f>_xlfn.NORM.S.INV(IM27/100)</f>
        <v>-1.2815515655446006</v>
      </c>
      <c r="IO27" s="212">
        <f>(IN27-IN21)/IM21</f>
        <v>-1.0597030111624197</v>
      </c>
      <c r="IP27" s="212">
        <f>SQRT(1/IT17+(IO27-IN18)^2/IW17)/IM21</f>
        <v>0.19705475377273218</v>
      </c>
      <c r="IQ27" s="212">
        <f>IO27-_xlfn.T.INV.2T(0.05,IS21)*IP27</f>
        <v>-1.5418786234933721</v>
      </c>
      <c r="IR27" s="212">
        <f>IO27+_xlfn.T.INV.2T(0.05,IS21)*IP27</f>
        <v>-0.57752739883146742</v>
      </c>
      <c r="IS27" s="151">
        <f>IM27</f>
        <v>10</v>
      </c>
      <c r="IT27" s="205">
        <f>10^IO27</f>
        <v>8.7155939519562894E-2</v>
      </c>
      <c r="IU27" s="205">
        <f t="shared" ref="IU27:IU30" si="308">10^IQ27</f>
        <v>2.87158301914766E-2</v>
      </c>
      <c r="IV27" s="152">
        <f t="shared" ref="IV27:IV30" si="309">10^IR27</f>
        <v>0.2645285803296184</v>
      </c>
      <c r="IW27" s="238"/>
      <c r="IX27" s="260"/>
      <c r="IY27" s="205"/>
      <c r="IZ27" s="205"/>
      <c r="JA27" s="205"/>
      <c r="JB27" s="205"/>
      <c r="JD27" s="219">
        <v>10</v>
      </c>
      <c r="JE27" s="212">
        <f>_xlfn.NORM.S.INV(JD27/100)</f>
        <v>-1.2815515655446006</v>
      </c>
      <c r="JF27" s="212">
        <f>(JE27-JE21)/JD21</f>
        <v>-1.0597030111624199</v>
      </c>
      <c r="JG27" s="212">
        <f>SQRT(1/JK17+(JF27-JE18)^2/JN17)/JD21</f>
        <v>0.19705475377273235</v>
      </c>
      <c r="JH27" s="212">
        <f>JF27-_xlfn.T.INV.2T(0.05,JJ21)*JG27</f>
        <v>-1.5418786234933726</v>
      </c>
      <c r="JI27" s="212">
        <f>JF27+_xlfn.T.INV.2T(0.05,JJ21)*JG27</f>
        <v>-0.57752739883146731</v>
      </c>
      <c r="JJ27" s="151">
        <f>JD27</f>
        <v>10</v>
      </c>
      <c r="JK27" s="205">
        <f>10^JF27</f>
        <v>8.7155939519562811E-2</v>
      </c>
      <c r="JL27" s="205">
        <f t="shared" ref="JL27:JL30" si="310">10^JH27</f>
        <v>2.8715830191476575E-2</v>
      </c>
      <c r="JM27" s="152">
        <f t="shared" ref="JM27:JM30" si="311">10^JI27</f>
        <v>0.26452858032961846</v>
      </c>
      <c r="JN27" s="238"/>
      <c r="JO27" s="260"/>
      <c r="JP27" s="205"/>
      <c r="JQ27" s="205"/>
      <c r="JR27" s="205"/>
      <c r="JS27" s="205"/>
      <c r="JU27" s="219">
        <v>10</v>
      </c>
      <c r="JV27" s="212">
        <f>_xlfn.NORM.S.INV(JU27/100)</f>
        <v>-1.2815515655446006</v>
      </c>
      <c r="JW27" s="212">
        <f>(JV27-JV21)/JU21</f>
        <v>-1.0597030111624204</v>
      </c>
      <c r="JX27" s="212">
        <f>SQRT(1/KB17+(JW27-JV18)^2/KE17)/JU21</f>
        <v>0.19705475377273238</v>
      </c>
      <c r="JY27" s="212">
        <f>JW27-_xlfn.T.INV.2T(0.05,KA21)*JX27</f>
        <v>-1.5418786234933732</v>
      </c>
      <c r="JZ27" s="212">
        <f>JW27+_xlfn.T.INV.2T(0.05,KA21)*JX27</f>
        <v>-0.57752739883146753</v>
      </c>
      <c r="KA27" s="151">
        <f>JU27</f>
        <v>10</v>
      </c>
      <c r="KB27" s="205">
        <f>10^JW27</f>
        <v>8.7155939519562742E-2</v>
      </c>
      <c r="KC27" s="205">
        <f t="shared" ref="KC27:KC30" si="312">10^JY27</f>
        <v>2.8715830191476523E-2</v>
      </c>
      <c r="KD27" s="152">
        <f t="shared" ref="KD27:KD30" si="313">10^JZ27</f>
        <v>0.26452858032961835</v>
      </c>
      <c r="KE27" s="238"/>
      <c r="KF27" s="260"/>
      <c r="KG27" s="205"/>
      <c r="KH27" s="205"/>
      <c r="KI27" s="205"/>
      <c r="KJ27" s="205"/>
      <c r="KL27" s="219">
        <v>10</v>
      </c>
      <c r="KM27" s="212">
        <f>_xlfn.NORM.S.INV(KL27/100)</f>
        <v>-1.2815515655446006</v>
      </c>
      <c r="KN27" s="212">
        <f>(KM27-KM21)/KL21</f>
        <v>-1.0597030111624202</v>
      </c>
      <c r="KO27" s="212">
        <f>SQRT(1/KS17+(KN27-KM18)^2/KV17)/KL21</f>
        <v>0.19705475377273235</v>
      </c>
      <c r="KP27" s="212">
        <f>KN27-_xlfn.T.INV.2T(0.05,KR21)*KO27</f>
        <v>-1.5418786234933728</v>
      </c>
      <c r="KQ27" s="212">
        <f>KN27+_xlfn.T.INV.2T(0.05,KR21)*KO27</f>
        <v>-0.57752739883146753</v>
      </c>
      <c r="KR27" s="151">
        <f>KL27</f>
        <v>10</v>
      </c>
      <c r="KS27" s="205">
        <f>10^KN27</f>
        <v>8.7155939519562783E-2</v>
      </c>
      <c r="KT27" s="205">
        <f t="shared" ref="KT27:KT30" si="314">10^KP27</f>
        <v>2.8715830191476565E-2</v>
      </c>
      <c r="KU27" s="152">
        <f t="shared" ref="KU27:KU30" si="315">10^KQ27</f>
        <v>0.26452858032961835</v>
      </c>
      <c r="KV27" s="238"/>
      <c r="KW27" s="260"/>
      <c r="KX27" s="205"/>
      <c r="KY27" s="205"/>
      <c r="KZ27" s="205"/>
      <c r="LA27" s="205"/>
      <c r="LC27" s="219">
        <v>10</v>
      </c>
      <c r="LD27" s="212">
        <f>_xlfn.NORM.S.INV(LC27/100)</f>
        <v>-1.2815515655446006</v>
      </c>
      <c r="LE27" s="212">
        <f>(LD27-LD21)/LC21</f>
        <v>-1.0597030111624204</v>
      </c>
      <c r="LF27" s="212">
        <f>SQRT(1/LJ17+(LE27-LD18)^2/LM17)/LC21</f>
        <v>0.19705475377273238</v>
      </c>
      <c r="LG27" s="212">
        <f>LE27-_xlfn.T.INV.2T(0.05,LI21)*LF27</f>
        <v>-1.5418786234933732</v>
      </c>
      <c r="LH27" s="212">
        <f>LE27+_xlfn.T.INV.2T(0.05,LI21)*LF27</f>
        <v>-0.57752739883146753</v>
      </c>
      <c r="LI27" s="151">
        <f>LC27</f>
        <v>10</v>
      </c>
      <c r="LJ27" s="205">
        <f>10^LE27</f>
        <v>8.7155939519562742E-2</v>
      </c>
      <c r="LK27" s="205">
        <f t="shared" ref="LK27:LK30" si="316">10^LG27</f>
        <v>2.8715830191476523E-2</v>
      </c>
      <c r="LL27" s="152">
        <f t="shared" ref="LL27:LL30" si="317">10^LH27</f>
        <v>0.26452858032961835</v>
      </c>
      <c r="LM27" s="238"/>
      <c r="LN27" s="260"/>
      <c r="LO27" s="205"/>
      <c r="LP27" s="205"/>
      <c r="LQ27" s="205"/>
      <c r="LR27" s="205"/>
      <c r="LT27" s="219">
        <v>10</v>
      </c>
      <c r="LU27" s="212">
        <f>_xlfn.NORM.S.INV(LT27/100)</f>
        <v>-1.2815515655446006</v>
      </c>
      <c r="LV27" s="212">
        <f>(LU27-LU21)/LT21</f>
        <v>-1.0597030111624202</v>
      </c>
      <c r="LW27" s="212">
        <f>SQRT(1/MA17+(LV27-LU18)^2/MD17)/LT21</f>
        <v>0.19705475377273235</v>
      </c>
      <c r="LX27" s="212">
        <f>LV27-_xlfn.T.INV.2T(0.05,LZ21)*LW27</f>
        <v>-1.5418786234933728</v>
      </c>
      <c r="LY27" s="212">
        <f>LV27+_xlfn.T.INV.2T(0.05,LZ21)*LW27</f>
        <v>-0.57752739883146753</v>
      </c>
      <c r="LZ27" s="151">
        <f>LT27</f>
        <v>10</v>
      </c>
      <c r="MA27" s="205">
        <f>10^LV27</f>
        <v>8.7155939519562783E-2</v>
      </c>
      <c r="MB27" s="205">
        <f t="shared" ref="MB27:MB30" si="318">10^LX27</f>
        <v>2.8715830191476565E-2</v>
      </c>
      <c r="MC27" s="152">
        <f t="shared" ref="MC27:MC30" si="319">10^LY27</f>
        <v>0.26452858032961835</v>
      </c>
      <c r="MD27" s="238"/>
      <c r="ME27" s="260"/>
      <c r="MF27" s="205"/>
      <c r="MG27" s="205"/>
      <c r="MH27" s="205"/>
      <c r="MI27" s="205"/>
      <c r="ML27" s="209"/>
      <c r="MM27" s="371"/>
    </row>
    <row r="28" spans="1:351" ht="14" customHeight="1" outlineLevel="1">
      <c r="A28" s="12"/>
      <c r="B28" s="54"/>
      <c r="C28" s="9"/>
      <c r="D28" s="9"/>
      <c r="E28" s="17"/>
      <c r="F28" s="17"/>
      <c r="I28" s="92">
        <v>50</v>
      </c>
      <c r="J28" s="262">
        <f t="shared" ref="J28:J30" si="320">_xlfn.NORM.S.INV(I28/100)</f>
        <v>0</v>
      </c>
      <c r="K28" s="93">
        <f>(J28-J21)/I21</f>
        <v>8.9001072428642108E-2</v>
      </c>
      <c r="L28" s="93">
        <f>SQRT(1/P17+(K28-J18)^2/S17)/I21</f>
        <v>0.10170361611664976</v>
      </c>
      <c r="M28" s="93">
        <f>K28-_xlfn.T.INV.2T(0.05,O21)*L28</f>
        <v>-0.15985871115148673</v>
      </c>
      <c r="N28" s="93">
        <f>K28+_xlfn.T.INV.2T(0.05,O21)*L28</f>
        <v>0.33786085600877092</v>
      </c>
      <c r="O28" s="153">
        <v>50</v>
      </c>
      <c r="P28" s="88">
        <f>10^K28</f>
        <v>1.2274422621492858</v>
      </c>
      <c r="Q28" s="88">
        <f t="shared" si="281"/>
        <v>0.69205608062491719</v>
      </c>
      <c r="R28" s="154">
        <f t="shared" si="281"/>
        <v>2.1770121657622079</v>
      </c>
      <c r="S28" s="61"/>
      <c r="T28" s="260"/>
      <c r="U28" s="205"/>
      <c r="V28" s="205"/>
      <c r="W28" s="205"/>
      <c r="X28" s="205"/>
      <c r="Y28" s="12"/>
      <c r="Z28" s="261">
        <v>50</v>
      </c>
      <c r="AA28" s="262">
        <f t="shared" ref="AA28:AA30" si="321">_xlfn.NORM.S.INV(Z28/100)</f>
        <v>0</v>
      </c>
      <c r="AB28" s="262">
        <f>(AA28-AA21)/Z21</f>
        <v>8.5263125921890531E-2</v>
      </c>
      <c r="AC28" s="262">
        <f>SQRT(1/AG17+(AB28-AA18)^2/AJ17)/Z21</f>
        <v>0.10333492126534433</v>
      </c>
      <c r="AD28" s="262">
        <f>AB28-_xlfn.T.INV.2T(0.05,AF21)*AC28</f>
        <v>-0.16758831755941286</v>
      </c>
      <c r="AE28" s="262">
        <f>AB28+_xlfn.T.INV.2T(0.05,AF21)*AC28</f>
        <v>0.33811456940319395</v>
      </c>
      <c r="AF28" s="153">
        <v>50</v>
      </c>
      <c r="AG28" s="259">
        <f>10^AB28</f>
        <v>1.2169230743089414</v>
      </c>
      <c r="AH28" s="259">
        <f t="shared" si="282"/>
        <v>0.67984777798745621</v>
      </c>
      <c r="AI28" s="154">
        <f t="shared" si="283"/>
        <v>2.1782843406055079</v>
      </c>
      <c r="AJ28" s="238"/>
      <c r="AK28" s="260"/>
      <c r="AL28" s="205"/>
      <c r="AM28" s="205"/>
      <c r="AN28" s="205"/>
      <c r="AO28" s="205"/>
      <c r="AP28" s="12"/>
      <c r="AQ28" s="261">
        <v>50</v>
      </c>
      <c r="AR28" s="262">
        <f t="shared" ref="AR28:AR30" si="322">_xlfn.NORM.S.INV(AQ28/100)</f>
        <v>0</v>
      </c>
      <c r="AS28" s="262">
        <f>(AR28-AR21)/AQ21</f>
        <v>8.509942533858314E-2</v>
      </c>
      <c r="AT28" s="262">
        <f>SQRT(1/AX17+(AS28-AR18)^2/BA17)/AQ21</f>
        <v>0.10359235359269145</v>
      </c>
      <c r="AU28" s="262">
        <f>AS28-_xlfn.T.INV.2T(0.05,AW21)*AT28</f>
        <v>-0.16838193235537377</v>
      </c>
      <c r="AV28" s="262">
        <f>AS28+_xlfn.T.INV.2T(0.05,AW21)*AT28</f>
        <v>0.33858078303254002</v>
      </c>
      <c r="AW28" s="153">
        <v>50</v>
      </c>
      <c r="AX28" s="259">
        <f>10^AS28</f>
        <v>1.2164644604297281</v>
      </c>
      <c r="AY28" s="259">
        <f t="shared" si="284"/>
        <v>0.678606581950429</v>
      </c>
      <c r="AZ28" s="154">
        <f t="shared" si="285"/>
        <v>2.180623976907853</v>
      </c>
      <c r="BA28" s="238"/>
      <c r="BB28" s="260"/>
      <c r="BC28" s="205"/>
      <c r="BD28" s="205"/>
      <c r="BE28" s="205"/>
      <c r="BF28" s="205"/>
      <c r="BH28" s="261">
        <v>50</v>
      </c>
      <c r="BI28" s="262">
        <f t="shared" ref="BI28:BI30" si="323">_xlfn.NORM.S.INV(BH28/100)</f>
        <v>0</v>
      </c>
      <c r="BJ28" s="262">
        <f>(BI28-BI21)/BH21</f>
        <v>8.5095700615951786E-2</v>
      </c>
      <c r="BK28" s="262">
        <f>SQRT(1/BO17+(BJ28-BI18)^2/BR17)/BH21</f>
        <v>0.10359911356907399</v>
      </c>
      <c r="BL28" s="262">
        <f>BJ28-_xlfn.T.INV.2T(0.05,BN21)*BK28</f>
        <v>-0.168402198144329</v>
      </c>
      <c r="BM28" s="262">
        <f>BJ28+_xlfn.T.INV.2T(0.05,BN21)*BK28</f>
        <v>0.33859359937623257</v>
      </c>
      <c r="BN28" s="153">
        <v>50</v>
      </c>
      <c r="BO28" s="259">
        <f>10^BJ28</f>
        <v>1.2164540274782059</v>
      </c>
      <c r="BP28" s="259">
        <f t="shared" si="286"/>
        <v>0.67857491639288636</v>
      </c>
      <c r="BQ28" s="154">
        <f t="shared" si="287"/>
        <v>2.1806883296452195</v>
      </c>
      <c r="BR28" s="238"/>
      <c r="BS28" s="260"/>
      <c r="BT28" s="205"/>
      <c r="BU28" s="205"/>
      <c r="BV28" s="205"/>
      <c r="BW28" s="205"/>
      <c r="BY28" s="261">
        <v>50</v>
      </c>
      <c r="BZ28" s="262">
        <f t="shared" ref="BZ28:BZ30" si="324">_xlfn.NORM.S.INV(BY28/100)</f>
        <v>0</v>
      </c>
      <c r="CA28" s="262">
        <f>(BZ28-BZ21)/BY21</f>
        <v>8.5095602105166313E-2</v>
      </c>
      <c r="CB28" s="262">
        <f>SQRT(1/CF17+(CA28-BZ18)^2/CI17)/BY21</f>
        <v>0.10359929440967397</v>
      </c>
      <c r="CC28" s="262">
        <f>CA28-_xlfn.T.INV.2T(0.05,CE21)*CB28</f>
        <v>-0.16840273915612175</v>
      </c>
      <c r="CD28" s="262">
        <f>CA28+_xlfn.T.INV.2T(0.05,CE21)*CB28</f>
        <v>0.33859394336645438</v>
      </c>
      <c r="CE28" s="153">
        <v>50</v>
      </c>
      <c r="CF28" s="259">
        <f>10^CA28</f>
        <v>1.2164537515506195</v>
      </c>
      <c r="CG28" s="259">
        <f t="shared" si="288"/>
        <v>0.67857407107520751</v>
      </c>
      <c r="CH28" s="154">
        <f t="shared" si="289"/>
        <v>2.1806900568966365</v>
      </c>
      <c r="CI28" s="238"/>
      <c r="CJ28" s="260"/>
      <c r="CK28" s="205"/>
      <c r="CL28" s="205"/>
      <c r="CM28" s="205"/>
      <c r="CN28" s="205"/>
      <c r="CP28" s="261">
        <v>50</v>
      </c>
      <c r="CQ28" s="262">
        <f t="shared" ref="CQ28:CQ30" si="325">_xlfn.NORM.S.INV(CP28/100)</f>
        <v>0</v>
      </c>
      <c r="CR28" s="262">
        <f>(CQ28-CQ21)/CP21</f>
        <v>8.5095599803883634E-2</v>
      </c>
      <c r="CS28" s="262">
        <f>SQRT(1/CW17+(CR28-CQ18)^2/CZ17)/CP21</f>
        <v>0.10359929862442982</v>
      </c>
      <c r="CT28" s="262">
        <f>CR28-_xlfn.T.INV.2T(0.05,CV21)*CS28</f>
        <v>-0.16840275177054043</v>
      </c>
      <c r="CU28" s="262">
        <f>CR28+_xlfn.T.INV.2T(0.05,CV21)*CS28</f>
        <v>0.33859395137830772</v>
      </c>
      <c r="CV28" s="153">
        <v>50</v>
      </c>
      <c r="CW28" s="259">
        <f>10^CR28</f>
        <v>1.2164537451047539</v>
      </c>
      <c r="CX28" s="259">
        <f t="shared" si="290"/>
        <v>0.67857405136549975</v>
      </c>
      <c r="CY28" s="154">
        <f t="shared" si="291"/>
        <v>2.1806900971259506</v>
      </c>
      <c r="CZ28" s="238"/>
      <c r="DA28" s="260"/>
      <c r="DB28" s="205"/>
      <c r="DC28" s="205"/>
      <c r="DD28" s="205"/>
      <c r="DE28" s="205"/>
      <c r="DG28" s="261">
        <v>50</v>
      </c>
      <c r="DH28" s="262">
        <f t="shared" ref="DH28:DH30" si="326">_xlfn.NORM.S.INV(DG28/100)</f>
        <v>0</v>
      </c>
      <c r="DI28" s="262">
        <f>(DH28-DH21)/DG21</f>
        <v>8.50955997447259E-2</v>
      </c>
      <c r="DJ28" s="262">
        <f>SQRT(1/DN17+(DI28-DH18)^2/DQ17)/DG21</f>
        <v>0.10359929873298929</v>
      </c>
      <c r="DK28" s="262">
        <f>DI28-_xlfn.T.INV.2T(0.05,DM21)*DJ28</f>
        <v>-0.16840275209533362</v>
      </c>
      <c r="DL28" s="262">
        <f>DI28+_xlfn.T.INV.2T(0.05,DM21)*DJ28</f>
        <v>0.33859395158478545</v>
      </c>
      <c r="DM28" s="153">
        <v>50</v>
      </c>
      <c r="DN28" s="259">
        <f>10^DI28</f>
        <v>1.2164537449390538</v>
      </c>
      <c r="DO28" s="259">
        <f t="shared" si="292"/>
        <v>0.6785740508580187</v>
      </c>
      <c r="DP28" s="154">
        <f t="shared" si="293"/>
        <v>2.1806900981627217</v>
      </c>
      <c r="DQ28" s="238"/>
      <c r="DR28" s="260"/>
      <c r="DS28" s="205"/>
      <c r="DT28" s="205"/>
      <c r="DU28" s="205"/>
      <c r="DV28" s="205"/>
      <c r="DX28" s="261">
        <v>50</v>
      </c>
      <c r="DY28" s="262">
        <f t="shared" ref="DY28:DY30" si="327">_xlfn.NORM.S.INV(DX28/100)</f>
        <v>0</v>
      </c>
      <c r="DZ28" s="262">
        <f>(DY28-DY21)/DX21</f>
        <v>8.5095599743314057E-2</v>
      </c>
      <c r="EA28" s="262">
        <f>SQRT(1/EE17+(DZ28-DY18)^2/EH17)/DX21</f>
        <v>0.10359929873557651</v>
      </c>
      <c r="EB28" s="262">
        <f>DZ28-_xlfn.T.INV.2T(0.05,ED21)*EA28</f>
        <v>-0.1684027521030762</v>
      </c>
      <c r="EC28" s="262">
        <f>DZ28+_xlfn.T.INV.2T(0.05,ED21)*EA28</f>
        <v>0.33859395158970429</v>
      </c>
      <c r="ED28" s="153">
        <v>50</v>
      </c>
      <c r="EE28" s="259">
        <f>10^DZ28</f>
        <v>1.2164537449350992</v>
      </c>
      <c r="EF28" s="259">
        <f t="shared" si="294"/>
        <v>0.67857405084592115</v>
      </c>
      <c r="EG28" s="154">
        <f t="shared" si="295"/>
        <v>2.1806900981874202</v>
      </c>
      <c r="EH28" s="238"/>
      <c r="EI28" s="260"/>
      <c r="EJ28" s="205"/>
      <c r="EK28" s="205"/>
      <c r="EL28" s="205"/>
      <c r="EM28" s="205"/>
      <c r="EO28" s="261">
        <v>50</v>
      </c>
      <c r="EP28" s="262">
        <f t="shared" ref="EP28:EP30" si="328">_xlfn.NORM.S.INV(EO28/100)</f>
        <v>0</v>
      </c>
      <c r="EQ28" s="262">
        <f>(EP28-EP21)/EO21</f>
        <v>8.5095599743278377E-2</v>
      </c>
      <c r="ER28" s="262">
        <f>SQRT(1/EV17+(EQ28-EP18)^2/EY17)/EO21</f>
        <v>0.10359929873564205</v>
      </c>
      <c r="ES28" s="262">
        <f>EQ28-_xlfn.T.INV.2T(0.05,EU21)*ER28</f>
        <v>-0.16840275210327224</v>
      </c>
      <c r="ET28" s="262">
        <f>EQ28+_xlfn.T.INV.2T(0.05,EU21)*ER28</f>
        <v>0.33859395158982897</v>
      </c>
      <c r="EU28" s="153">
        <v>50</v>
      </c>
      <c r="EV28" s="259">
        <f>10^EQ28</f>
        <v>1.2164537449349992</v>
      </c>
      <c r="EW28" s="259">
        <f t="shared" si="296"/>
        <v>0.67857405084561484</v>
      </c>
      <c r="EX28" s="154">
        <f t="shared" si="297"/>
        <v>2.1806900981880464</v>
      </c>
      <c r="EY28" s="238"/>
      <c r="EZ28" s="260"/>
      <c r="FA28" s="205"/>
      <c r="FB28" s="205"/>
      <c r="FC28" s="205"/>
      <c r="FD28" s="205"/>
      <c r="FF28" s="261">
        <v>50</v>
      </c>
      <c r="FG28" s="262">
        <f t="shared" ref="FG28:FG30" si="329">_xlfn.NORM.S.INV(FF28/100)</f>
        <v>0</v>
      </c>
      <c r="FH28" s="262">
        <f>(FG28-FG21)/FF21</f>
        <v>8.5095599743277434E-2</v>
      </c>
      <c r="FI28" s="262">
        <f>SQRT(1/FM17+(FH28-FG18)^2/FP17)/FF21</f>
        <v>0.10359929873564362</v>
      </c>
      <c r="FJ28" s="262">
        <f>FH28-_xlfn.T.INV.2T(0.05,FL21)*FI28</f>
        <v>-0.16840275210327701</v>
      </c>
      <c r="FK28" s="262">
        <f>FH28+_xlfn.T.INV.2T(0.05,FL21)*FI28</f>
        <v>0.33859395158983185</v>
      </c>
      <c r="FL28" s="153">
        <v>50</v>
      </c>
      <c r="FM28" s="259">
        <f>10^FH28</f>
        <v>1.2164537449349966</v>
      </c>
      <c r="FN28" s="259">
        <f t="shared" si="298"/>
        <v>0.67857405084560729</v>
      </c>
      <c r="FO28" s="154">
        <f t="shared" si="299"/>
        <v>2.180690098188061</v>
      </c>
      <c r="FP28" s="238"/>
      <c r="FQ28" s="260"/>
      <c r="FR28" s="205"/>
      <c r="FS28" s="205"/>
      <c r="FT28" s="205"/>
      <c r="FU28" s="205"/>
      <c r="FW28" s="261">
        <v>50</v>
      </c>
      <c r="FX28" s="262">
        <f t="shared" ref="FX28:FX30" si="330">_xlfn.NORM.S.INV(FW28/100)</f>
        <v>0</v>
      </c>
      <c r="FY28" s="262">
        <f>(FX28-FX21)/FW21</f>
        <v>8.5095599743277434E-2</v>
      </c>
      <c r="FZ28" s="262">
        <f>SQRT(1/GD17+(FY28-FX18)^2/GG17)/FW21</f>
        <v>0.10359929873564361</v>
      </c>
      <c r="GA28" s="262">
        <f>FY28-_xlfn.T.INV.2T(0.05,GC21)*FZ28</f>
        <v>-0.16840275210327696</v>
      </c>
      <c r="GB28" s="262">
        <f>FY28+_xlfn.T.INV.2T(0.05,GC21)*FZ28</f>
        <v>0.33859395158983185</v>
      </c>
      <c r="GC28" s="153">
        <v>50</v>
      </c>
      <c r="GD28" s="259">
        <f>10^FY28</f>
        <v>1.2164537449349966</v>
      </c>
      <c r="GE28" s="259">
        <f t="shared" si="300"/>
        <v>0.6785740508456074</v>
      </c>
      <c r="GF28" s="154">
        <f t="shared" si="301"/>
        <v>2.180690098188061</v>
      </c>
      <c r="GG28" s="238"/>
      <c r="GH28" s="260"/>
      <c r="GI28" s="205"/>
      <c r="GJ28" s="205"/>
      <c r="GK28" s="205"/>
      <c r="GL28" s="205"/>
      <c r="GN28" s="261">
        <v>50</v>
      </c>
      <c r="GO28" s="262">
        <f t="shared" ref="GO28:GO30" si="331">_xlfn.NORM.S.INV(GN28/100)</f>
        <v>0</v>
      </c>
      <c r="GP28" s="262">
        <f>(GO28-GO21)/GN21</f>
        <v>8.5095599743277572E-2</v>
      </c>
      <c r="GQ28" s="262">
        <f>SQRT(1/GU17+(GP28-GO18)^2/GX17)/GN21</f>
        <v>0.10359929873564369</v>
      </c>
      <c r="GR28" s="262">
        <f>GP28-_xlfn.T.INV.2T(0.05,GT21)*GQ28</f>
        <v>-0.16840275210327704</v>
      </c>
      <c r="GS28" s="262">
        <f>GP28+_xlfn.T.INV.2T(0.05,GT21)*GQ28</f>
        <v>0.33859395158983219</v>
      </c>
      <c r="GT28" s="153">
        <v>50</v>
      </c>
      <c r="GU28" s="259">
        <f>10^GP28</f>
        <v>1.216453744934997</v>
      </c>
      <c r="GV28" s="259">
        <f t="shared" si="302"/>
        <v>0.67857405084560729</v>
      </c>
      <c r="GW28" s="154">
        <f t="shared" si="303"/>
        <v>2.1806900981880624</v>
      </c>
      <c r="GX28" s="238"/>
      <c r="GY28" s="260"/>
      <c r="GZ28" s="205"/>
      <c r="HA28" s="205"/>
      <c r="HB28" s="205"/>
      <c r="HC28" s="205"/>
      <c r="HE28" s="261">
        <v>50</v>
      </c>
      <c r="HF28" s="262">
        <f t="shared" ref="HF28:HF30" si="332">_xlfn.NORM.S.INV(HE28/100)</f>
        <v>0</v>
      </c>
      <c r="HG28" s="262">
        <f>(HF28-HF21)/HE21</f>
        <v>8.5095599743277378E-2</v>
      </c>
      <c r="HH28" s="262">
        <f>SQRT(1/HL17+(HG28-HF18)^2/HO17)/HE21</f>
        <v>0.10359929873564364</v>
      </c>
      <c r="HI28" s="262">
        <f>HG28-_xlfn.T.INV.2T(0.05,HK21)*HH28</f>
        <v>-0.16840275210327713</v>
      </c>
      <c r="HJ28" s="262">
        <f>HG28+_xlfn.T.INV.2T(0.05,HK21)*HH28</f>
        <v>0.33859395158983185</v>
      </c>
      <c r="HK28" s="153">
        <v>50</v>
      </c>
      <c r="HL28" s="259">
        <f>10^HG28</f>
        <v>1.2164537449349964</v>
      </c>
      <c r="HM28" s="259">
        <f t="shared" si="304"/>
        <v>0.67857405084560707</v>
      </c>
      <c r="HN28" s="154">
        <f t="shared" si="305"/>
        <v>2.180690098188061</v>
      </c>
      <c r="HO28" s="238"/>
      <c r="HP28" s="260"/>
      <c r="HQ28" s="205"/>
      <c r="HR28" s="205"/>
      <c r="HS28" s="205"/>
      <c r="HT28" s="205"/>
      <c r="HV28" s="261">
        <v>50</v>
      </c>
      <c r="HW28" s="262">
        <f t="shared" ref="HW28:HW30" si="333">_xlfn.NORM.S.INV(HV28/100)</f>
        <v>0</v>
      </c>
      <c r="HX28" s="262">
        <f>(HW28-HW21)/HV21</f>
        <v>8.5095599743277572E-2</v>
      </c>
      <c r="HY28" s="262">
        <f>SQRT(1/IC17+(HX28-HW18)^2/IF17)/HV21</f>
        <v>0.10359929873564369</v>
      </c>
      <c r="HZ28" s="262">
        <f>HX28-_xlfn.T.INV.2T(0.05,IB21)*HY28</f>
        <v>-0.16840275210327704</v>
      </c>
      <c r="IA28" s="262">
        <f>HX28+_xlfn.T.INV.2T(0.05,IB21)*HY28</f>
        <v>0.33859395158983219</v>
      </c>
      <c r="IB28" s="153">
        <v>50</v>
      </c>
      <c r="IC28" s="259">
        <f>10^HX28</f>
        <v>1.216453744934997</v>
      </c>
      <c r="ID28" s="259">
        <f t="shared" si="306"/>
        <v>0.67857405084560729</v>
      </c>
      <c r="IE28" s="154">
        <f t="shared" si="307"/>
        <v>2.1806900981880624</v>
      </c>
      <c r="IF28" s="238"/>
      <c r="IG28" s="260"/>
      <c r="IH28" s="205"/>
      <c r="II28" s="205"/>
      <c r="IJ28" s="205"/>
      <c r="IK28" s="205"/>
      <c r="IM28" s="261">
        <v>50</v>
      </c>
      <c r="IN28" s="262">
        <f t="shared" ref="IN28:IN30" si="334">_xlfn.NORM.S.INV(IM28/100)</f>
        <v>0</v>
      </c>
      <c r="IO28" s="262">
        <f>(IN28-IN21)/IM21</f>
        <v>8.5095599743277489E-2</v>
      </c>
      <c r="IP28" s="262">
        <f>SQRT(1/IT17+(IO28-IN18)^2/IW17)/IM21</f>
        <v>0.10359929873564361</v>
      </c>
      <c r="IQ28" s="262">
        <f>IO28-_xlfn.T.INV.2T(0.05,IS21)*IP28</f>
        <v>-0.1684027521032769</v>
      </c>
      <c r="IR28" s="262">
        <f>IO28+_xlfn.T.INV.2T(0.05,IS21)*IP28</f>
        <v>0.33859395158983185</v>
      </c>
      <c r="IS28" s="153">
        <v>50</v>
      </c>
      <c r="IT28" s="259">
        <f>10^IO28</f>
        <v>1.2164537449349968</v>
      </c>
      <c r="IU28" s="259">
        <f t="shared" si="308"/>
        <v>0.67857405084560751</v>
      </c>
      <c r="IV28" s="154">
        <f t="shared" si="309"/>
        <v>2.180690098188061</v>
      </c>
      <c r="IW28" s="238"/>
      <c r="IX28" s="260"/>
      <c r="IY28" s="205"/>
      <c r="IZ28" s="205"/>
      <c r="JA28" s="205"/>
      <c r="JB28" s="205"/>
      <c r="JD28" s="261">
        <v>50</v>
      </c>
      <c r="JE28" s="262">
        <f t="shared" ref="JE28:JE30" si="335">_xlfn.NORM.S.INV(JD28/100)</f>
        <v>0</v>
      </c>
      <c r="JF28" s="262">
        <f>(JE28-JE21)/JD21</f>
        <v>8.5095599743277656E-2</v>
      </c>
      <c r="JG28" s="262">
        <f>SQRT(1/JK17+(JF28-JE18)^2/JN17)/JD21</f>
        <v>0.10359929873564366</v>
      </c>
      <c r="JH28" s="262">
        <f>JF28-_xlfn.T.INV.2T(0.05,JJ21)*JG28</f>
        <v>-0.1684027521032769</v>
      </c>
      <c r="JI28" s="262">
        <f>JF28+_xlfn.T.INV.2T(0.05,JJ21)*JG28</f>
        <v>0.33859395158983219</v>
      </c>
      <c r="JJ28" s="153">
        <v>50</v>
      </c>
      <c r="JK28" s="259">
        <f>10^JF28</f>
        <v>1.2164537449349972</v>
      </c>
      <c r="JL28" s="259">
        <f t="shared" si="310"/>
        <v>0.67857405084560751</v>
      </c>
      <c r="JM28" s="154">
        <f t="shared" si="311"/>
        <v>2.1806900981880624</v>
      </c>
      <c r="JN28" s="238"/>
      <c r="JO28" s="260"/>
      <c r="JP28" s="205"/>
      <c r="JQ28" s="205"/>
      <c r="JR28" s="205"/>
      <c r="JS28" s="205"/>
      <c r="JU28" s="261">
        <v>50</v>
      </c>
      <c r="JV28" s="262">
        <f t="shared" ref="JV28:JV30" si="336">_xlfn.NORM.S.INV(JU28/100)</f>
        <v>0</v>
      </c>
      <c r="JW28" s="262">
        <f>(JV28-JV21)/JU21</f>
        <v>8.5095599743277378E-2</v>
      </c>
      <c r="JX28" s="262">
        <f>SQRT(1/KB17+(JW28-JV18)^2/KE17)/JU21</f>
        <v>0.10359929873564364</v>
      </c>
      <c r="JY28" s="262">
        <f>JW28-_xlfn.T.INV.2T(0.05,KA21)*JX28</f>
        <v>-0.16840275210327713</v>
      </c>
      <c r="JZ28" s="262">
        <f>JW28+_xlfn.T.INV.2T(0.05,KA21)*JX28</f>
        <v>0.33859395158983185</v>
      </c>
      <c r="KA28" s="153">
        <v>50</v>
      </c>
      <c r="KB28" s="259">
        <f>10^JW28</f>
        <v>1.2164537449349964</v>
      </c>
      <c r="KC28" s="259">
        <f t="shared" si="312"/>
        <v>0.67857405084560707</v>
      </c>
      <c r="KD28" s="154">
        <f t="shared" si="313"/>
        <v>2.180690098188061</v>
      </c>
      <c r="KE28" s="238"/>
      <c r="KF28" s="260"/>
      <c r="KG28" s="205"/>
      <c r="KH28" s="205"/>
      <c r="KI28" s="205"/>
      <c r="KJ28" s="205"/>
      <c r="KL28" s="261">
        <v>50</v>
      </c>
      <c r="KM28" s="262">
        <f t="shared" ref="KM28:KM30" si="337">_xlfn.NORM.S.INV(KL28/100)</f>
        <v>0</v>
      </c>
      <c r="KN28" s="262">
        <f>(KM28-KM21)/KL21</f>
        <v>8.5095599743277447E-2</v>
      </c>
      <c r="KO28" s="262">
        <f>SQRT(1/KS17+(KN28-KM18)^2/KV17)/KL21</f>
        <v>0.10359929873564365</v>
      </c>
      <c r="KP28" s="262">
        <f>KN28-_xlfn.T.INV.2T(0.05,KR21)*KO28</f>
        <v>-0.16840275210327704</v>
      </c>
      <c r="KQ28" s="262">
        <f>KN28+_xlfn.T.INV.2T(0.05,KR21)*KO28</f>
        <v>0.33859395158983197</v>
      </c>
      <c r="KR28" s="153">
        <v>50</v>
      </c>
      <c r="KS28" s="259">
        <f>10^KN28</f>
        <v>1.2164537449349966</v>
      </c>
      <c r="KT28" s="259">
        <f t="shared" si="314"/>
        <v>0.67857405084560729</v>
      </c>
      <c r="KU28" s="154">
        <f t="shared" si="315"/>
        <v>2.1806900981880615</v>
      </c>
      <c r="KV28" s="238"/>
      <c r="KW28" s="260"/>
      <c r="KX28" s="205"/>
      <c r="KY28" s="205"/>
      <c r="KZ28" s="205"/>
      <c r="LA28" s="205"/>
      <c r="LC28" s="261">
        <v>50</v>
      </c>
      <c r="LD28" s="262">
        <f t="shared" ref="LD28:LD30" si="338">_xlfn.NORM.S.INV(LC28/100)</f>
        <v>0</v>
      </c>
      <c r="LE28" s="262">
        <f>(LD28-LD21)/LC21</f>
        <v>8.509559974327742E-2</v>
      </c>
      <c r="LF28" s="262">
        <f>SQRT(1/LJ17+(LE28-LD18)^2/LM17)/LC21</f>
        <v>0.10359929873564364</v>
      </c>
      <c r="LG28" s="262">
        <f>LE28-_xlfn.T.INV.2T(0.05,LI21)*LF28</f>
        <v>-0.1684027521032771</v>
      </c>
      <c r="LH28" s="262">
        <f>LE28+_xlfn.T.INV.2T(0.05,LI21)*LF28</f>
        <v>0.33859395158983191</v>
      </c>
      <c r="LI28" s="153">
        <v>50</v>
      </c>
      <c r="LJ28" s="259">
        <f>10^LE28</f>
        <v>1.2164537449349966</v>
      </c>
      <c r="LK28" s="259">
        <f t="shared" si="316"/>
        <v>0.67857405084560718</v>
      </c>
      <c r="LL28" s="154">
        <f t="shared" si="317"/>
        <v>2.180690098188061</v>
      </c>
      <c r="LM28" s="238"/>
      <c r="LN28" s="260"/>
      <c r="LO28" s="205"/>
      <c r="LP28" s="205"/>
      <c r="LQ28" s="205"/>
      <c r="LR28" s="205"/>
      <c r="LT28" s="261">
        <v>50</v>
      </c>
      <c r="LU28" s="262">
        <f t="shared" ref="LU28:LU30" si="339">_xlfn.NORM.S.INV(LT28/100)</f>
        <v>0</v>
      </c>
      <c r="LV28" s="262">
        <f>(LU28-LU21)/LT21</f>
        <v>8.5095599743277447E-2</v>
      </c>
      <c r="LW28" s="262">
        <f>SQRT(1/MA17+(LV28-LU18)^2/MD17)/LT21</f>
        <v>0.10359929873564365</v>
      </c>
      <c r="LX28" s="262">
        <f>LV28-_xlfn.T.INV.2T(0.05,LZ21)*LW28</f>
        <v>-0.16840275210327704</v>
      </c>
      <c r="LY28" s="262">
        <f>LV28+_xlfn.T.INV.2T(0.05,LZ21)*LW28</f>
        <v>0.33859395158983197</v>
      </c>
      <c r="LZ28" s="153">
        <v>50</v>
      </c>
      <c r="MA28" s="259">
        <f>10^LV28</f>
        <v>1.2164537449349966</v>
      </c>
      <c r="MB28" s="259">
        <f t="shared" si="318"/>
        <v>0.67857405084560729</v>
      </c>
      <c r="MC28" s="154">
        <f t="shared" si="319"/>
        <v>2.1806900981880615</v>
      </c>
      <c r="MD28" s="238"/>
      <c r="ME28" s="260"/>
      <c r="MF28" s="205"/>
      <c r="MG28" s="205"/>
      <c r="MH28" s="205"/>
      <c r="MI28" s="205"/>
      <c r="ML28" s="209"/>
      <c r="MM28" s="371"/>
    </row>
    <row r="29" spans="1:351" ht="14" customHeight="1" outlineLevel="1">
      <c r="A29" s="12"/>
      <c r="B29" s="54"/>
      <c r="C29" s="9"/>
      <c r="D29" s="9"/>
      <c r="E29" s="17"/>
      <c r="F29" s="17"/>
      <c r="I29" s="9">
        <v>90</v>
      </c>
      <c r="J29" s="17">
        <f t="shared" si="320"/>
        <v>1.2815515655446006</v>
      </c>
      <c r="K29" s="17">
        <f>(J29-J21)/I21</f>
        <v>1.2458830213869383</v>
      </c>
      <c r="L29" s="17">
        <f>SQRT(1/P17+(K29-J18)^2/S17)/I21</f>
        <v>0.17453924725220646</v>
      </c>
      <c r="M29" s="17">
        <f>K29-_xlfn.T.INV.2T(0.05,O21)*L29</f>
        <v>0.81880086879559222</v>
      </c>
      <c r="N29" s="17">
        <f>K29+_xlfn.T.INV.2T(0.05,O21)*L29</f>
        <v>1.6729651739782843</v>
      </c>
      <c r="O29" s="151">
        <v>90</v>
      </c>
      <c r="P29" s="24">
        <f>10^K29</f>
        <v>17.615015164174242</v>
      </c>
      <c r="Q29" s="24">
        <f t="shared" si="281"/>
        <v>6.5887172238967766</v>
      </c>
      <c r="R29" s="152">
        <f t="shared" si="281"/>
        <v>47.093956029664589</v>
      </c>
      <c r="S29" s="61"/>
      <c r="T29" s="260"/>
      <c r="U29" s="205"/>
      <c r="V29" s="205"/>
      <c r="W29" s="205"/>
      <c r="X29" s="205"/>
      <c r="Y29" s="12"/>
      <c r="Z29" s="219">
        <v>90</v>
      </c>
      <c r="AA29" s="212">
        <f t="shared" si="321"/>
        <v>1.2815515655446006</v>
      </c>
      <c r="AB29" s="212">
        <f>(AA29-AA21)/Z21</f>
        <v>1.2303842777576732</v>
      </c>
      <c r="AC29" s="212">
        <f>SQRT(1/AG17+(AB29-AA18)^2/AJ17)/Z21</f>
        <v>0.18033323097823414</v>
      </c>
      <c r="AD29" s="212">
        <f>AB29-_xlfn.T.INV.2T(0.05,AF21)*AC29</f>
        <v>0.78912475772176893</v>
      </c>
      <c r="AE29" s="212">
        <f>AB29+_xlfn.T.INV.2T(0.05,AF21)*AC29</f>
        <v>1.6716437977935774</v>
      </c>
      <c r="AF29" s="151">
        <v>90</v>
      </c>
      <c r="AG29" s="205">
        <f>10^AB29</f>
        <v>16.997469781881325</v>
      </c>
      <c r="AH29" s="205">
        <f t="shared" si="282"/>
        <v>6.1535361704557863</v>
      </c>
      <c r="AI29" s="152">
        <f t="shared" si="283"/>
        <v>46.950886609409373</v>
      </c>
      <c r="AJ29" s="238"/>
      <c r="AK29" s="260"/>
      <c r="AL29" s="205"/>
      <c r="AM29" s="205"/>
      <c r="AN29" s="205"/>
      <c r="AO29" s="205"/>
      <c r="AP29" s="12"/>
      <c r="AQ29" s="219">
        <v>90</v>
      </c>
      <c r="AR29" s="212">
        <f t="shared" si="322"/>
        <v>1.2815515655446006</v>
      </c>
      <c r="AS29" s="212">
        <f>(AR29-AR21)/AQ21</f>
        <v>1.2299064516301144</v>
      </c>
      <c r="AT29" s="212">
        <f>SQRT(1/AX17+(AS29-AR18)^2/BA17)/AQ21</f>
        <v>0.18122209504544659</v>
      </c>
      <c r="AU29" s="212">
        <f>AS29-_xlfn.T.INV.2T(0.05,AW21)*AT29</f>
        <v>0.786471959574091</v>
      </c>
      <c r="AV29" s="212">
        <f>AS29+_xlfn.T.INV.2T(0.05,AW21)*AT29</f>
        <v>1.6733409436861377</v>
      </c>
      <c r="AW29" s="151">
        <v>90</v>
      </c>
      <c r="AX29" s="205">
        <f>10^AS29</f>
        <v>16.97877884940204</v>
      </c>
      <c r="AY29" s="205">
        <f t="shared" si="284"/>
        <v>6.1160631303279613</v>
      </c>
      <c r="AZ29" s="152">
        <f t="shared" si="285"/>
        <v>47.134721318915453</v>
      </c>
      <c r="BA29" s="238"/>
      <c r="BB29" s="260"/>
      <c r="BC29" s="205"/>
      <c r="BD29" s="205"/>
      <c r="BE29" s="205"/>
      <c r="BF29" s="205"/>
      <c r="BH29" s="219">
        <v>90</v>
      </c>
      <c r="BI29" s="212">
        <f t="shared" si="323"/>
        <v>1.2815515655446006</v>
      </c>
      <c r="BJ29" s="212">
        <f>(BI29-BI21)/BH21</f>
        <v>1.2298945112369306</v>
      </c>
      <c r="BK29" s="212">
        <f>SQRT(1/BO17+(BJ29-BI18)^2/BR17)/BH21</f>
        <v>0.18124972982279217</v>
      </c>
      <c r="BL29" s="212">
        <f>BJ29-_xlfn.T.INV.2T(0.05,BN21)*BK29</f>
        <v>0.78639239931671656</v>
      </c>
      <c r="BM29" s="212">
        <f>BJ29+_xlfn.T.INV.2T(0.05,BN21)*BK29</f>
        <v>1.6733966231571447</v>
      </c>
      <c r="BN29" s="151">
        <v>90</v>
      </c>
      <c r="BO29" s="205">
        <f>10^BJ29</f>
        <v>16.9783120451557</v>
      </c>
      <c r="BP29" s="205">
        <f t="shared" si="286"/>
        <v>6.1149428052743264</v>
      </c>
      <c r="BQ29" s="152">
        <f t="shared" si="287"/>
        <v>47.140764694322776</v>
      </c>
      <c r="BR29" s="238"/>
      <c r="BS29" s="260"/>
      <c r="BT29" s="205"/>
      <c r="BU29" s="205"/>
      <c r="BV29" s="205"/>
      <c r="BW29" s="205"/>
      <c r="BY29" s="219">
        <v>90</v>
      </c>
      <c r="BZ29" s="212">
        <f t="shared" si="324"/>
        <v>1.2815515655446006</v>
      </c>
      <c r="CA29" s="212">
        <f>(BZ29-BZ21)/BY21</f>
        <v>1.2298942180825092</v>
      </c>
      <c r="CB29" s="212">
        <f>SQRT(1/CF17+(CA29-BZ18)^2/CI17)/BY21</f>
        <v>0.18125042990395265</v>
      </c>
      <c r="CC29" s="212">
        <f>CA29-_xlfn.T.INV.2T(0.05,CE21)*CB29</f>
        <v>0.78639039312540682</v>
      </c>
      <c r="CD29" s="212">
        <f>CA29+_xlfn.T.INV.2T(0.05,CE21)*CB29</f>
        <v>1.6733980430396116</v>
      </c>
      <c r="CE29" s="151">
        <v>90</v>
      </c>
      <c r="CF29" s="205">
        <f>10^CA29</f>
        <v>16.978300584578207</v>
      </c>
      <c r="CG29" s="205">
        <f t="shared" si="288"/>
        <v>6.1149145578125417</v>
      </c>
      <c r="CH29" s="152">
        <f t="shared" si="289"/>
        <v>47.140918816600362</v>
      </c>
      <c r="CI29" s="238"/>
      <c r="CJ29" s="260"/>
      <c r="CK29" s="205"/>
      <c r="CL29" s="205"/>
      <c r="CM29" s="205"/>
      <c r="CN29" s="205"/>
      <c r="CP29" s="219">
        <v>90</v>
      </c>
      <c r="CQ29" s="212">
        <f t="shared" si="325"/>
        <v>1.2815515655446006</v>
      </c>
      <c r="CR29" s="212">
        <f>(CQ29-CQ21)/CP21</f>
        <v>1.2298942108317745</v>
      </c>
      <c r="CS29" s="212">
        <f>SQRT(1/CW17+(CR29-CQ18)^2/CZ17)/CP21</f>
        <v>0.18125044692742889</v>
      </c>
      <c r="CT29" s="212">
        <f>CR29-_xlfn.T.INV.2T(0.05,CV21)*CS29</f>
        <v>0.78639034421972642</v>
      </c>
      <c r="CU29" s="212">
        <f>CR29+_xlfn.T.INV.2T(0.05,CV21)*CS29</f>
        <v>1.6733980774438226</v>
      </c>
      <c r="CV29" s="151">
        <v>90</v>
      </c>
      <c r="CW29" s="205">
        <f>10^CR29</f>
        <v>16.978300301118121</v>
      </c>
      <c r="CX29" s="205">
        <f t="shared" si="290"/>
        <v>6.114913869215167</v>
      </c>
      <c r="CY29" s="152">
        <f t="shared" si="291"/>
        <v>47.140922551039189</v>
      </c>
      <c r="CZ29" s="238"/>
      <c r="DA29" s="260"/>
      <c r="DB29" s="205"/>
      <c r="DC29" s="205"/>
      <c r="DD29" s="205"/>
      <c r="DE29" s="205"/>
      <c r="DG29" s="219">
        <v>90</v>
      </c>
      <c r="DH29" s="212">
        <f t="shared" si="326"/>
        <v>1.2815515655446006</v>
      </c>
      <c r="DI29" s="212">
        <f>(DH29-DH21)/DG21</f>
        <v>1.2298942106534896</v>
      </c>
      <c r="DJ29" s="212">
        <f>SQRT(1/DN17+(DI29-DH18)^2/DQ17)/DG21</f>
        <v>0.18125044735164175</v>
      </c>
      <c r="DK29" s="212">
        <f>DI29-_xlfn.T.INV.2T(0.05,DM21)*DJ29</f>
        <v>0.78639034300343003</v>
      </c>
      <c r="DL29" s="212">
        <f>DI29+_xlfn.T.INV.2T(0.05,DM21)*DJ29</f>
        <v>1.6733980783035491</v>
      </c>
      <c r="DM29" s="151">
        <v>90</v>
      </c>
      <c r="DN29" s="205">
        <f>10^DI29</f>
        <v>16.978300294148251</v>
      </c>
      <c r="DO29" s="205">
        <f t="shared" si="292"/>
        <v>6.1149138520895807</v>
      </c>
      <c r="DP29" s="152">
        <f t="shared" si="293"/>
        <v>47.140922644359051</v>
      </c>
      <c r="DQ29" s="238"/>
      <c r="DR29" s="260"/>
      <c r="DS29" s="205"/>
      <c r="DT29" s="205"/>
      <c r="DU29" s="205"/>
      <c r="DV29" s="205"/>
      <c r="DX29" s="219">
        <v>90</v>
      </c>
      <c r="DY29" s="212">
        <f t="shared" si="327"/>
        <v>1.2815515655446006</v>
      </c>
      <c r="DZ29" s="212">
        <f>(DY29-DY21)/DX21</f>
        <v>1.2298942106490858</v>
      </c>
      <c r="EA29" s="212">
        <f>SQRT(1/EE17+(DZ29-DY18)^2/EH17)/DX21</f>
        <v>0.18125044736201229</v>
      </c>
      <c r="EB29" s="212">
        <f>DZ29-_xlfn.T.INV.2T(0.05,ED21)*EA29</f>
        <v>0.7863903429736504</v>
      </c>
      <c r="EC29" s="212">
        <f>DZ29+_xlfn.T.INV.2T(0.05,ED21)*EA29</f>
        <v>1.6733980783245213</v>
      </c>
      <c r="ED29" s="151">
        <v>90</v>
      </c>
      <c r="EE29" s="205">
        <f>10^DZ29</f>
        <v>16.978300293976091</v>
      </c>
      <c r="EF29" s="205">
        <f t="shared" si="294"/>
        <v>6.1149138516702806</v>
      </c>
      <c r="EG29" s="152">
        <f t="shared" si="295"/>
        <v>47.140922646635495</v>
      </c>
      <c r="EH29" s="238"/>
      <c r="EI29" s="260"/>
      <c r="EJ29" s="205"/>
      <c r="EK29" s="205"/>
      <c r="EL29" s="205"/>
      <c r="EM29" s="205"/>
      <c r="EO29" s="219">
        <v>90</v>
      </c>
      <c r="EP29" s="212">
        <f t="shared" si="328"/>
        <v>1.2815515655446006</v>
      </c>
      <c r="EQ29" s="212">
        <f>(EP29-EP21)/EO21</f>
        <v>1.2298942106489781</v>
      </c>
      <c r="ER29" s="212">
        <f>SQRT(1/EV17+(EQ29-EP18)^2/EY17)/EO21</f>
        <v>0.18125044736226978</v>
      </c>
      <c r="ES29" s="212">
        <f>EQ29-_xlfn.T.INV.2T(0.05,EU21)*ER29</f>
        <v>0.78639034297291266</v>
      </c>
      <c r="ET29" s="212">
        <f>EQ29+_xlfn.T.INV.2T(0.05,EU21)*ER29</f>
        <v>1.6733980783250435</v>
      </c>
      <c r="EU29" s="151">
        <v>90</v>
      </c>
      <c r="EV29" s="205">
        <f>10^EQ29</f>
        <v>16.978300293971877</v>
      </c>
      <c r="EW29" s="205">
        <f t="shared" si="296"/>
        <v>6.1149138516598924</v>
      </c>
      <c r="EX29" s="152">
        <f t="shared" si="297"/>
        <v>47.140922646692189</v>
      </c>
      <c r="EY29" s="238"/>
      <c r="EZ29" s="260"/>
      <c r="FA29" s="205"/>
      <c r="FB29" s="205"/>
      <c r="FC29" s="205"/>
      <c r="FD29" s="205"/>
      <c r="FF29" s="219">
        <v>90</v>
      </c>
      <c r="FG29" s="212">
        <f t="shared" si="329"/>
        <v>1.2815515655446006</v>
      </c>
      <c r="FH29" s="212">
        <f>(FG29-FG21)/FF21</f>
        <v>1.2298942106489752</v>
      </c>
      <c r="FI29" s="212">
        <f>SQRT(1/FM17+(FH29-FG18)^2/FP17)/FF21</f>
        <v>0.18125044736227602</v>
      </c>
      <c r="FJ29" s="212">
        <f>FH29-_xlfn.T.INV.2T(0.05,FL21)*FI29</f>
        <v>0.78639034297289445</v>
      </c>
      <c r="FK29" s="212">
        <f>FH29+_xlfn.T.INV.2T(0.05,FL21)*FI29</f>
        <v>1.6733980783250559</v>
      </c>
      <c r="FL29" s="151">
        <v>90</v>
      </c>
      <c r="FM29" s="205">
        <f>10^FH29</f>
        <v>16.978300293971763</v>
      </c>
      <c r="FN29" s="205">
        <f t="shared" si="298"/>
        <v>6.1149138516596375</v>
      </c>
      <c r="FO29" s="152">
        <f t="shared" si="299"/>
        <v>47.140922646693532</v>
      </c>
      <c r="FP29" s="238"/>
      <c r="FQ29" s="260"/>
      <c r="FR29" s="205"/>
      <c r="FS29" s="205"/>
      <c r="FT29" s="205"/>
      <c r="FU29" s="205"/>
      <c r="FW29" s="219">
        <v>90</v>
      </c>
      <c r="FX29" s="212">
        <f t="shared" si="330"/>
        <v>1.2815515655446006</v>
      </c>
      <c r="FY29" s="212">
        <f>(FX29-FX21)/FW21</f>
        <v>1.2298942106489748</v>
      </c>
      <c r="FZ29" s="212">
        <f>SQRT(1/GD17+(FY29-FX18)^2/GG17)/FW21</f>
        <v>0.18125044736227602</v>
      </c>
      <c r="GA29" s="212">
        <f>FY29-_xlfn.T.INV.2T(0.05,GC21)*FZ29</f>
        <v>0.78639034297289401</v>
      </c>
      <c r="GB29" s="212">
        <f>FY29+_xlfn.T.INV.2T(0.05,GC21)*FZ29</f>
        <v>1.6733980783250555</v>
      </c>
      <c r="GC29" s="151">
        <v>90</v>
      </c>
      <c r="GD29" s="205">
        <f>10^FY29</f>
        <v>16.978300293971749</v>
      </c>
      <c r="GE29" s="205">
        <f t="shared" si="300"/>
        <v>6.1149138516596304</v>
      </c>
      <c r="GF29" s="152">
        <f t="shared" si="301"/>
        <v>47.14092264669349</v>
      </c>
      <c r="GG29" s="238"/>
      <c r="GH29" s="260"/>
      <c r="GI29" s="205"/>
      <c r="GJ29" s="205"/>
      <c r="GK29" s="205"/>
      <c r="GL29" s="205"/>
      <c r="GN29" s="219">
        <v>90</v>
      </c>
      <c r="GO29" s="212">
        <f t="shared" si="331"/>
        <v>1.2815515655446006</v>
      </c>
      <c r="GP29" s="212">
        <f>(GO29-GO21)/GN21</f>
        <v>1.2298942106489754</v>
      </c>
      <c r="GQ29" s="212">
        <f>SQRT(1/GU17+(GP29-GO18)^2/GX17)/GN21</f>
        <v>0.18125044736227627</v>
      </c>
      <c r="GR29" s="212">
        <f>GP29-_xlfn.T.INV.2T(0.05,GT21)*GQ29</f>
        <v>0.78639034297289412</v>
      </c>
      <c r="GS29" s="212">
        <f>GP29+_xlfn.T.INV.2T(0.05,GT21)*GQ29</f>
        <v>1.6733980783250568</v>
      </c>
      <c r="GT29" s="151">
        <v>90</v>
      </c>
      <c r="GU29" s="205">
        <f>10^GP29</f>
        <v>16.97830029397177</v>
      </c>
      <c r="GV29" s="205">
        <f t="shared" si="302"/>
        <v>6.1149138516596313</v>
      </c>
      <c r="GW29" s="152">
        <f t="shared" si="303"/>
        <v>47.140922646693632</v>
      </c>
      <c r="GX29" s="238"/>
      <c r="GY29" s="260"/>
      <c r="GZ29" s="205"/>
      <c r="HA29" s="205"/>
      <c r="HB29" s="205"/>
      <c r="HC29" s="205"/>
      <c r="HE29" s="219">
        <v>90</v>
      </c>
      <c r="HF29" s="212">
        <f t="shared" si="332"/>
        <v>1.2815515655446006</v>
      </c>
      <c r="HG29" s="212">
        <f>(HF29-HF21)/HE21</f>
        <v>1.2298942106489748</v>
      </c>
      <c r="HH29" s="212">
        <f>SQRT(1/HL17+(HG29-HF18)^2/HO17)/HE21</f>
        <v>0.18125044736227611</v>
      </c>
      <c r="HI29" s="212">
        <f>HG29-_xlfn.T.INV.2T(0.05,HK21)*HH29</f>
        <v>0.78639034297289379</v>
      </c>
      <c r="HJ29" s="212">
        <f>HG29+_xlfn.T.INV.2T(0.05,HK21)*HH29</f>
        <v>1.6733980783250557</v>
      </c>
      <c r="HK29" s="151">
        <v>90</v>
      </c>
      <c r="HL29" s="205">
        <f>10^HG29</f>
        <v>16.978300293971749</v>
      </c>
      <c r="HM29" s="205">
        <f t="shared" si="304"/>
        <v>6.1149138516596278</v>
      </c>
      <c r="HN29" s="152">
        <f t="shared" si="305"/>
        <v>47.140922646693511</v>
      </c>
      <c r="HO29" s="238"/>
      <c r="HP29" s="260"/>
      <c r="HQ29" s="205"/>
      <c r="HR29" s="205"/>
      <c r="HS29" s="205"/>
      <c r="HT29" s="205"/>
      <c r="HV29" s="219">
        <v>90</v>
      </c>
      <c r="HW29" s="212">
        <f t="shared" si="333"/>
        <v>1.2815515655446006</v>
      </c>
      <c r="HX29" s="212">
        <f>(HW29-HW21)/HV21</f>
        <v>1.2298942106489754</v>
      </c>
      <c r="HY29" s="212">
        <f>SQRT(1/IC17+(HX29-HW18)^2/IF17)/HV21</f>
        <v>0.1812504473622763</v>
      </c>
      <c r="HZ29" s="212">
        <f>HX29-_xlfn.T.INV.2T(0.05,IB21)*HY29</f>
        <v>0.78639034297289401</v>
      </c>
      <c r="IA29" s="212">
        <f>HX29+_xlfn.T.INV.2T(0.05,IB21)*HY29</f>
        <v>1.6733980783250568</v>
      </c>
      <c r="IB29" s="151">
        <v>90</v>
      </c>
      <c r="IC29" s="205">
        <f>10^HX29</f>
        <v>16.97830029397177</v>
      </c>
      <c r="ID29" s="205">
        <f t="shared" si="306"/>
        <v>6.1149138516596304</v>
      </c>
      <c r="IE29" s="152">
        <f t="shared" si="307"/>
        <v>47.140922646693632</v>
      </c>
      <c r="IF29" s="238"/>
      <c r="IG29" s="260"/>
      <c r="IH29" s="205"/>
      <c r="II29" s="205"/>
      <c r="IJ29" s="205"/>
      <c r="IK29" s="205"/>
      <c r="IM29" s="219">
        <v>90</v>
      </c>
      <c r="IN29" s="212">
        <f t="shared" si="334"/>
        <v>1.2815515655446006</v>
      </c>
      <c r="IO29" s="212">
        <f>(IN29-IN21)/IM21</f>
        <v>1.2298942106489748</v>
      </c>
      <c r="IP29" s="212">
        <f>SQRT(1/IT17+(IO29-IN18)^2/IW17)/IM21</f>
        <v>0.18125044736227605</v>
      </c>
      <c r="IQ29" s="212">
        <f>IO29-_xlfn.T.INV.2T(0.05,IS21)*IP29</f>
        <v>0.78639034297289401</v>
      </c>
      <c r="IR29" s="212">
        <f>IO29+_xlfn.T.INV.2T(0.05,IS21)*IP29</f>
        <v>1.6733980783250555</v>
      </c>
      <c r="IS29" s="151">
        <v>90</v>
      </c>
      <c r="IT29" s="205">
        <f>10^IO29</f>
        <v>16.978300293971749</v>
      </c>
      <c r="IU29" s="205">
        <f t="shared" si="308"/>
        <v>6.1149138516596304</v>
      </c>
      <c r="IV29" s="152">
        <f t="shared" si="309"/>
        <v>47.14092264669349</v>
      </c>
      <c r="IW29" s="238"/>
      <c r="IX29" s="260"/>
      <c r="IY29" s="205"/>
      <c r="IZ29" s="205"/>
      <c r="JA29" s="205"/>
      <c r="JB29" s="205"/>
      <c r="JD29" s="219">
        <v>90</v>
      </c>
      <c r="JE29" s="212">
        <f t="shared" si="335"/>
        <v>1.2815515655446006</v>
      </c>
      <c r="JF29" s="212">
        <f>(JE29-JE21)/JD21</f>
        <v>1.2298942106489754</v>
      </c>
      <c r="JG29" s="212">
        <f>SQRT(1/JK17+(JF29-JE18)^2/JN17)/JD21</f>
        <v>0.18125044736227622</v>
      </c>
      <c r="JH29" s="212">
        <f>JF29-_xlfn.T.INV.2T(0.05,JJ21)*JG29</f>
        <v>0.78639034297289423</v>
      </c>
      <c r="JI29" s="212">
        <f>JF29+_xlfn.T.INV.2T(0.05,JJ21)*JG29</f>
        <v>1.6733980783250566</v>
      </c>
      <c r="JJ29" s="151">
        <v>90</v>
      </c>
      <c r="JK29" s="205">
        <f>10^JF29</f>
        <v>16.97830029397177</v>
      </c>
      <c r="JL29" s="205">
        <f t="shared" si="310"/>
        <v>6.1149138516596331</v>
      </c>
      <c r="JM29" s="152">
        <f t="shared" si="311"/>
        <v>47.14092264669361</v>
      </c>
      <c r="JN29" s="238"/>
      <c r="JO29" s="260"/>
      <c r="JP29" s="205"/>
      <c r="JQ29" s="205"/>
      <c r="JR29" s="205"/>
      <c r="JS29" s="205"/>
      <c r="JU29" s="219">
        <v>90</v>
      </c>
      <c r="JV29" s="212">
        <f t="shared" si="336"/>
        <v>1.2815515655446006</v>
      </c>
      <c r="JW29" s="212">
        <f>(JV29-JV21)/JU21</f>
        <v>1.229894210648975</v>
      </c>
      <c r="JX29" s="212">
        <f>SQRT(1/KB17+(JW29-JV18)^2/KE17)/JU21</f>
        <v>0.18125044736227611</v>
      </c>
      <c r="JY29" s="212">
        <f>JW29-_xlfn.T.INV.2T(0.05,KA21)*JX29</f>
        <v>0.78639034297289401</v>
      </c>
      <c r="JZ29" s="212">
        <f>JW29+_xlfn.T.INV.2T(0.05,KA21)*JX29</f>
        <v>1.6733980783250559</v>
      </c>
      <c r="KA29" s="151">
        <v>90</v>
      </c>
      <c r="KB29" s="205">
        <f>10^JW29</f>
        <v>16.978300293971756</v>
      </c>
      <c r="KC29" s="205">
        <f t="shared" si="312"/>
        <v>6.1149138516596304</v>
      </c>
      <c r="KD29" s="152">
        <f t="shared" si="313"/>
        <v>47.140922646693532</v>
      </c>
      <c r="KE29" s="238"/>
      <c r="KF29" s="260"/>
      <c r="KG29" s="205"/>
      <c r="KH29" s="205"/>
      <c r="KI29" s="205"/>
      <c r="KJ29" s="205"/>
      <c r="KL29" s="219">
        <v>90</v>
      </c>
      <c r="KM29" s="212">
        <f t="shared" si="337"/>
        <v>1.2815515655446006</v>
      </c>
      <c r="KN29" s="212">
        <f>(KM29-KM21)/KL21</f>
        <v>1.2298942106489752</v>
      </c>
      <c r="KO29" s="212">
        <f>SQRT(1/KS17+(KN29-KM18)^2/KV17)/KL21</f>
        <v>0.18125044736227619</v>
      </c>
      <c r="KP29" s="212">
        <f>KN29-_xlfn.T.INV.2T(0.05,KR21)*KO29</f>
        <v>0.78639034297289401</v>
      </c>
      <c r="KQ29" s="212">
        <f>KN29+_xlfn.T.INV.2T(0.05,KR21)*KO29</f>
        <v>1.6733980783250564</v>
      </c>
      <c r="KR29" s="151">
        <v>90</v>
      </c>
      <c r="KS29" s="205">
        <f>10^KN29</f>
        <v>16.978300293971763</v>
      </c>
      <c r="KT29" s="205">
        <f t="shared" si="314"/>
        <v>6.1149138516596304</v>
      </c>
      <c r="KU29" s="152">
        <f t="shared" si="315"/>
        <v>47.140922646693568</v>
      </c>
      <c r="KV29" s="238"/>
      <c r="KW29" s="260"/>
      <c r="KX29" s="205"/>
      <c r="KY29" s="205"/>
      <c r="KZ29" s="205"/>
      <c r="LA29" s="205"/>
      <c r="LC29" s="219">
        <v>90</v>
      </c>
      <c r="LD29" s="212">
        <f t="shared" si="338"/>
        <v>1.2815515655446006</v>
      </c>
      <c r="LE29" s="212">
        <f>(LD29-LD21)/LC21</f>
        <v>1.229894210648975</v>
      </c>
      <c r="LF29" s="212">
        <f>SQRT(1/LJ17+(LE29-LD18)^2/LM17)/LC21</f>
        <v>0.18125044736227613</v>
      </c>
      <c r="LG29" s="212">
        <f>LE29-_xlfn.T.INV.2T(0.05,LI21)*LF29</f>
        <v>0.78639034297289401</v>
      </c>
      <c r="LH29" s="212">
        <f>LE29+_xlfn.T.INV.2T(0.05,LI21)*LF29</f>
        <v>1.6733980783250559</v>
      </c>
      <c r="LI29" s="151">
        <v>90</v>
      </c>
      <c r="LJ29" s="205">
        <f>10^LE29</f>
        <v>16.978300293971756</v>
      </c>
      <c r="LK29" s="205">
        <f t="shared" si="316"/>
        <v>6.1149138516596304</v>
      </c>
      <c r="LL29" s="152">
        <f t="shared" si="317"/>
        <v>47.140922646693532</v>
      </c>
      <c r="LM29" s="238"/>
      <c r="LN29" s="260"/>
      <c r="LO29" s="205"/>
      <c r="LP29" s="205"/>
      <c r="LQ29" s="205"/>
      <c r="LR29" s="205"/>
      <c r="LT29" s="219">
        <v>90</v>
      </c>
      <c r="LU29" s="212">
        <f t="shared" si="339"/>
        <v>1.2815515655446006</v>
      </c>
      <c r="LV29" s="212">
        <f>(LU29-LU21)/LT21</f>
        <v>1.2298942106489752</v>
      </c>
      <c r="LW29" s="212">
        <f>SQRT(1/MA17+(LV29-LU18)^2/MD17)/LT21</f>
        <v>0.18125044736227619</v>
      </c>
      <c r="LX29" s="212">
        <f>LV29-_xlfn.T.INV.2T(0.05,LZ21)*LW29</f>
        <v>0.78639034297289401</v>
      </c>
      <c r="LY29" s="212">
        <f>LV29+_xlfn.T.INV.2T(0.05,LZ21)*LW29</f>
        <v>1.6733980783250564</v>
      </c>
      <c r="LZ29" s="151">
        <v>90</v>
      </c>
      <c r="MA29" s="205">
        <f>10^LV29</f>
        <v>16.978300293971763</v>
      </c>
      <c r="MB29" s="205">
        <f t="shared" si="318"/>
        <v>6.1149138516596304</v>
      </c>
      <c r="MC29" s="152">
        <f t="shared" si="319"/>
        <v>47.140922646693568</v>
      </c>
      <c r="MD29" s="238"/>
      <c r="ME29" s="260"/>
      <c r="MF29" s="205"/>
      <c r="MG29" s="205"/>
      <c r="MH29" s="205"/>
      <c r="MI29" s="205"/>
      <c r="ML29" s="209"/>
      <c r="MM29" s="371"/>
    </row>
    <row r="30" spans="1:351" ht="14" customHeight="1" thickBot="1">
      <c r="A30" s="20"/>
      <c r="B30" s="22"/>
      <c r="C30" s="22"/>
      <c r="D30" s="22"/>
      <c r="E30" s="22"/>
      <c r="F30" s="22"/>
      <c r="G30" s="22"/>
      <c r="H30" s="22"/>
      <c r="I30" s="144">
        <v>99</v>
      </c>
      <c r="J30" s="262">
        <f t="shared" si="320"/>
        <v>2.3263478740408408</v>
      </c>
      <c r="K30" s="93">
        <f>(J30-J21)/I21</f>
        <v>2.1890413164836469</v>
      </c>
      <c r="L30" s="93">
        <f>SQRT(1/P17+(K30-J18)^2/S17)/I21</f>
        <v>0.28532966759136491</v>
      </c>
      <c r="M30" s="93">
        <f>K30-_xlfn.T.INV.2T(0.05,O21)*L30</f>
        <v>1.4908647713710814</v>
      </c>
      <c r="N30" s="93">
        <f>K30+_xlfn.T.INV.2T(0.05,O21)*L30</f>
        <v>2.8872178615962123</v>
      </c>
      <c r="O30" s="155">
        <v>99</v>
      </c>
      <c r="P30" s="156">
        <f>10^K30</f>
        <v>154.54014538788016</v>
      </c>
      <c r="Q30" s="156">
        <f t="shared" si="281"/>
        <v>30.964549891046197</v>
      </c>
      <c r="R30" s="157">
        <f t="shared" si="281"/>
        <v>771.29028584436628</v>
      </c>
      <c r="S30" s="61"/>
      <c r="T30" s="311"/>
      <c r="U30" s="205"/>
      <c r="V30" s="205"/>
      <c r="W30" s="205"/>
      <c r="X30" s="205"/>
      <c r="Y30" s="20"/>
      <c r="Z30" s="144">
        <v>99</v>
      </c>
      <c r="AA30" s="262">
        <f t="shared" si="321"/>
        <v>2.3263478740408408</v>
      </c>
      <c r="AB30" s="262">
        <f>(AA30-AA21)/Z21</f>
        <v>2.1639544784312337</v>
      </c>
      <c r="AC30" s="262">
        <f>SQRT(1/AG17+(AB30-AA18)^2/AJ17)/Z21</f>
        <v>0.29512959161914853</v>
      </c>
      <c r="AD30" s="262">
        <f>AB30-_xlfn.T.INV.2T(0.05,AF21)*AC30</f>
        <v>1.441798383074764</v>
      </c>
      <c r="AE30" s="262">
        <f>AB30+_xlfn.T.INV.2T(0.05,AF21)*AC30</f>
        <v>2.8861105737877031</v>
      </c>
      <c r="AF30" s="155">
        <v>99</v>
      </c>
      <c r="AG30" s="156">
        <f>10^AB30</f>
        <v>145.86613593377891</v>
      </c>
      <c r="AH30" s="156">
        <f t="shared" si="282"/>
        <v>27.656574181898758</v>
      </c>
      <c r="AI30" s="157">
        <f t="shared" si="283"/>
        <v>769.32629010057906</v>
      </c>
      <c r="AJ30" s="238"/>
      <c r="AK30" s="311"/>
      <c r="AL30" s="205"/>
      <c r="AM30" s="205"/>
      <c r="AN30" s="205"/>
      <c r="AO30" s="205"/>
      <c r="AP30" s="20"/>
      <c r="AQ30" s="144">
        <v>99</v>
      </c>
      <c r="AR30" s="262">
        <f t="shared" si="322"/>
        <v>2.3263478740408408</v>
      </c>
      <c r="AS30" s="262">
        <f>(AR30-AR21)/AQ21</f>
        <v>2.1632205586607323</v>
      </c>
      <c r="AT30" s="262">
        <f>SQRT(1/AX17+(AS30-AR18)^2/BA17)/AQ21</f>
        <v>0.29667294557834872</v>
      </c>
      <c r="AU30" s="262">
        <f>AS30-_xlfn.T.INV.2T(0.05,AW21)*AT30</f>
        <v>1.4372880122109841</v>
      </c>
      <c r="AV30" s="262">
        <f>AS30+_xlfn.T.INV.2T(0.05,AW21)*AT30</f>
        <v>2.8891531051104806</v>
      </c>
      <c r="AW30" s="155">
        <v>99</v>
      </c>
      <c r="AX30" s="156">
        <f>10^AS30</f>
        <v>145.61984306015208</v>
      </c>
      <c r="AY30" s="156">
        <f t="shared" si="284"/>
        <v>27.370832832599675</v>
      </c>
      <c r="AZ30" s="157">
        <f t="shared" si="285"/>
        <v>774.73487279521987</v>
      </c>
      <c r="BA30" s="238"/>
      <c r="BB30" s="311"/>
      <c r="BC30" s="205"/>
      <c r="BD30" s="205"/>
      <c r="BE30" s="205"/>
      <c r="BF30" s="205"/>
      <c r="BH30" s="144">
        <v>99</v>
      </c>
      <c r="BI30" s="262">
        <f t="shared" si="323"/>
        <v>2.3263478740408408</v>
      </c>
      <c r="BJ30" s="262">
        <f>(BI30-BI21)/BH21</f>
        <v>2.1632019203690835</v>
      </c>
      <c r="BK30" s="262">
        <f>SQRT(1/BO17+(BJ30-BI18)^2/BR17)/BH21</f>
        <v>0.29671809676531735</v>
      </c>
      <c r="BL30" s="262">
        <f>BJ30-_xlfn.T.INV.2T(0.05,BN21)*BK30</f>
        <v>1.4371588929448487</v>
      </c>
      <c r="BM30" s="262">
        <f>BJ30+_xlfn.T.INV.2T(0.05,BN21)*BK30</f>
        <v>2.8892449477933182</v>
      </c>
      <c r="BN30" s="155">
        <v>99</v>
      </c>
      <c r="BO30" s="156">
        <f>10^BJ30</f>
        <v>145.61359373629671</v>
      </c>
      <c r="BP30" s="156">
        <f t="shared" si="286"/>
        <v>27.362696471928246</v>
      </c>
      <c r="BQ30" s="157">
        <f t="shared" si="287"/>
        <v>774.89872763643871</v>
      </c>
      <c r="BR30" s="238"/>
      <c r="BS30" s="311"/>
      <c r="BT30" s="205"/>
      <c r="BU30" s="205"/>
      <c r="BV30" s="205"/>
      <c r="BW30" s="205"/>
      <c r="BY30" s="144">
        <v>99</v>
      </c>
      <c r="BZ30" s="262">
        <f t="shared" si="324"/>
        <v>2.3263478740408408</v>
      </c>
      <c r="CA30" s="262">
        <f>(BZ30-BZ21)/BY21</f>
        <v>2.1632014685297065</v>
      </c>
      <c r="CB30" s="262">
        <f>SQRT(1/CF17+(CA30-BZ18)^2/CI17)/BY21</f>
        <v>0.29671926294961859</v>
      </c>
      <c r="CC30" s="262">
        <f>CA30-_xlfn.T.INV.2T(0.05,CE21)*CB30</f>
        <v>1.4371555875552842</v>
      </c>
      <c r="CD30" s="262">
        <f>CA30+_xlfn.T.INV.2T(0.05,CE21)*CB30</f>
        <v>2.8892473495041289</v>
      </c>
      <c r="CE30" s="155">
        <v>99</v>
      </c>
      <c r="CF30" s="156">
        <f>10^CA30</f>
        <v>145.61344224019447</v>
      </c>
      <c r="CG30" s="156">
        <f t="shared" si="288"/>
        <v>27.362488216859486</v>
      </c>
      <c r="CH30" s="157">
        <f t="shared" si="289"/>
        <v>774.90301294945755</v>
      </c>
      <c r="CI30" s="238"/>
      <c r="CJ30" s="311"/>
      <c r="CK30" s="205"/>
      <c r="CL30" s="205"/>
      <c r="CM30" s="205"/>
      <c r="CN30" s="205"/>
      <c r="CP30" s="144">
        <v>99</v>
      </c>
      <c r="CQ30" s="262">
        <f t="shared" si="325"/>
        <v>2.3263478740408408</v>
      </c>
      <c r="CR30" s="262">
        <f>(CQ30-CQ21)/CP21</f>
        <v>2.163201457243888</v>
      </c>
      <c r="CS30" s="262">
        <f>SQRT(1/CW17+(CR30-CQ18)^2/CZ17)/CP21</f>
        <v>0.29671929088172205</v>
      </c>
      <c r="CT30" s="262">
        <f>CR30-_xlfn.T.INV.2T(0.05,CV21)*CS30</f>
        <v>1.4371555079220708</v>
      </c>
      <c r="CU30" s="262">
        <f>CR30+_xlfn.T.INV.2T(0.05,CV21)*CS30</f>
        <v>2.8892474065657052</v>
      </c>
      <c r="CV30" s="155">
        <v>99</v>
      </c>
      <c r="CW30" s="156">
        <f>10^CR30</f>
        <v>145.6134384562024</v>
      </c>
      <c r="CX30" s="156">
        <f t="shared" si="290"/>
        <v>27.362483199612544</v>
      </c>
      <c r="CY30" s="157">
        <f t="shared" si="291"/>
        <v>774.90311476330101</v>
      </c>
      <c r="CZ30" s="238"/>
      <c r="DA30" s="311"/>
      <c r="DB30" s="205"/>
      <c r="DC30" s="205"/>
      <c r="DD30" s="205"/>
      <c r="DE30" s="205"/>
      <c r="DG30" s="144">
        <v>99</v>
      </c>
      <c r="DH30" s="262">
        <f t="shared" si="326"/>
        <v>2.3263478740408408</v>
      </c>
      <c r="DI30" s="262">
        <f>(DH30-DH21)/DG21</f>
        <v>2.163201456968483</v>
      </c>
      <c r="DJ30" s="262">
        <f>SQRT(1/DN17+(DI30-DH18)^2/DQ17)/DG21</f>
        <v>0.29671929158599281</v>
      </c>
      <c r="DK30" s="262">
        <f>DI30-_xlfn.T.INV.2T(0.05,DM21)*DJ30</f>
        <v>1.4371555059233772</v>
      </c>
      <c r="DL30" s="262">
        <f>DI30+_xlfn.T.INV.2T(0.05,DM21)*DJ30</f>
        <v>2.8892474080135888</v>
      </c>
      <c r="DM30" s="155">
        <v>99</v>
      </c>
      <c r="DN30" s="156">
        <f>10^DI30</f>
        <v>145.6134383638626</v>
      </c>
      <c r="DO30" s="156">
        <f t="shared" si="292"/>
        <v>27.362483073685958</v>
      </c>
      <c r="DP30" s="157">
        <f t="shared" si="293"/>
        <v>774.90311734673071</v>
      </c>
      <c r="DQ30" s="238"/>
      <c r="DR30" s="311"/>
      <c r="DS30" s="205"/>
      <c r="DT30" s="205"/>
      <c r="DU30" s="205"/>
      <c r="DV30" s="205"/>
      <c r="DX30" s="144">
        <v>99</v>
      </c>
      <c r="DY30" s="262">
        <f t="shared" si="327"/>
        <v>2.3263478740408408</v>
      </c>
      <c r="DZ30" s="262">
        <f>(DY30-DY21)/DX21</f>
        <v>2.1632014569616405</v>
      </c>
      <c r="EA30" s="262">
        <f>SQRT(1/EE17+(DZ30-DY18)^2/EH17)/DX21</f>
        <v>0.2967192916030546</v>
      </c>
      <c r="EB30" s="262">
        <f>DZ30-_xlfn.T.INV.2T(0.05,ED21)*EA30</f>
        <v>1.437155505874786</v>
      </c>
      <c r="EC30" s="262">
        <f>DZ30+_xlfn.T.INV.2T(0.05,ED21)*EA30</f>
        <v>2.8892474080484947</v>
      </c>
      <c r="ED30" s="155">
        <v>99</v>
      </c>
      <c r="EE30" s="156">
        <f>10^DZ30</f>
        <v>145.6134383615684</v>
      </c>
      <c r="EF30" s="156">
        <f t="shared" si="294"/>
        <v>27.362483070624489</v>
      </c>
      <c r="EG30" s="157">
        <f t="shared" si="295"/>
        <v>774.90311740901268</v>
      </c>
      <c r="EH30" s="238"/>
      <c r="EI30" s="311"/>
      <c r="EJ30" s="205"/>
      <c r="EK30" s="205"/>
      <c r="EL30" s="205"/>
      <c r="EM30" s="205"/>
      <c r="EO30" s="144">
        <v>99</v>
      </c>
      <c r="EP30" s="262">
        <f t="shared" si="328"/>
        <v>2.3263478740408408</v>
      </c>
      <c r="EQ30" s="262">
        <f>(EP30-EP21)/EO21</f>
        <v>2.1632014569614735</v>
      </c>
      <c r="ER30" s="262">
        <f>SQRT(1/EV17+(EQ30-EP18)^2/EY17)/EO21</f>
        <v>0.29671929160348121</v>
      </c>
      <c r="ES30" s="262">
        <f>EQ30-_xlfn.T.INV.2T(0.05,EU21)*ER30</f>
        <v>1.4371555058735752</v>
      </c>
      <c r="ET30" s="262">
        <f>EQ30+_xlfn.T.INV.2T(0.05,EU21)*ER30</f>
        <v>2.8892474080493717</v>
      </c>
      <c r="EU30" s="155">
        <v>99</v>
      </c>
      <c r="EV30" s="156">
        <f>10^EQ30</f>
        <v>145.61343836151241</v>
      </c>
      <c r="EW30" s="156">
        <f t="shared" si="296"/>
        <v>27.362483070548205</v>
      </c>
      <c r="EX30" s="157">
        <f t="shared" si="297"/>
        <v>774.90311741057781</v>
      </c>
      <c r="EY30" s="238"/>
      <c r="EZ30" s="311"/>
      <c r="FA30" s="205"/>
      <c r="FB30" s="205"/>
      <c r="FC30" s="205"/>
      <c r="FD30" s="205"/>
      <c r="FF30" s="144">
        <v>99</v>
      </c>
      <c r="FG30" s="262">
        <f t="shared" si="329"/>
        <v>2.3263478740408408</v>
      </c>
      <c r="FH30" s="262">
        <f>(FG30-FG21)/FF21</f>
        <v>2.163201456961469</v>
      </c>
      <c r="FI30" s="262">
        <f>SQRT(1/FM17+(FH30-FG18)^2/FP17)/FF21</f>
        <v>0.29671929160349148</v>
      </c>
      <c r="FJ30" s="262">
        <f>FH30-_xlfn.T.INV.2T(0.05,FL21)*FI30</f>
        <v>1.4371555058735457</v>
      </c>
      <c r="FK30" s="262">
        <f>FH30+_xlfn.T.INV.2T(0.05,FL21)*FI30</f>
        <v>2.8892474080493926</v>
      </c>
      <c r="FL30" s="155">
        <v>99</v>
      </c>
      <c r="FM30" s="156">
        <f>10^FH30</f>
        <v>145.61343836151084</v>
      </c>
      <c r="FN30" s="156">
        <f t="shared" si="298"/>
        <v>27.362483070546343</v>
      </c>
      <c r="FO30" s="157">
        <f t="shared" si="299"/>
        <v>774.90311741061498</v>
      </c>
      <c r="FP30" s="238"/>
      <c r="FQ30" s="311"/>
      <c r="FR30" s="205"/>
      <c r="FS30" s="205"/>
      <c r="FT30" s="205"/>
      <c r="FU30" s="205"/>
      <c r="FW30" s="144">
        <v>99</v>
      </c>
      <c r="FX30" s="262">
        <f t="shared" si="330"/>
        <v>2.3263478740408408</v>
      </c>
      <c r="FY30" s="262">
        <f>(FX30-FX21)/FW21</f>
        <v>2.1632014569614677</v>
      </c>
      <c r="FZ30" s="262">
        <f>SQRT(1/GD17+(FY30-FX18)^2/GG17)/FW21</f>
        <v>0.29671929160349136</v>
      </c>
      <c r="GA30" s="262">
        <f>FY30-_xlfn.T.INV.2T(0.05,GC21)*FZ30</f>
        <v>1.4371555058735446</v>
      </c>
      <c r="GB30" s="262">
        <f>FY30+_xlfn.T.INV.2T(0.05,GC21)*FZ30</f>
        <v>2.8892474080493908</v>
      </c>
      <c r="GC30" s="155">
        <v>99</v>
      </c>
      <c r="GD30" s="156">
        <f>10^FY30</f>
        <v>145.61343836151048</v>
      </c>
      <c r="GE30" s="156">
        <f t="shared" si="300"/>
        <v>27.362483070546283</v>
      </c>
      <c r="GF30" s="157">
        <f t="shared" si="301"/>
        <v>774.90311741061157</v>
      </c>
      <c r="GG30" s="238"/>
      <c r="GH30" s="311"/>
      <c r="GI30" s="205"/>
      <c r="GJ30" s="205"/>
      <c r="GK30" s="205"/>
      <c r="GL30" s="205"/>
      <c r="GN30" s="144">
        <v>99</v>
      </c>
      <c r="GO30" s="262">
        <f t="shared" si="331"/>
        <v>2.3263478740408408</v>
      </c>
      <c r="GP30" s="262">
        <f>(GO30-GO21)/GN21</f>
        <v>2.1632014569614695</v>
      </c>
      <c r="GQ30" s="262">
        <f>SQRT(1/GU17+(GP30-GO18)^2/GX17)/GN21</f>
        <v>0.29671929160349186</v>
      </c>
      <c r="GR30" s="262">
        <f>GP30-_xlfn.T.INV.2T(0.05,GT21)*GQ30</f>
        <v>1.437155505873545</v>
      </c>
      <c r="GS30" s="262">
        <f>GP30+_xlfn.T.INV.2T(0.05,GT21)*GQ30</f>
        <v>2.889247408049394</v>
      </c>
      <c r="GT30" s="155">
        <v>99</v>
      </c>
      <c r="GU30" s="156">
        <f>10^GP30</f>
        <v>145.61343836151099</v>
      </c>
      <c r="GV30" s="156">
        <f t="shared" si="302"/>
        <v>27.362483070546308</v>
      </c>
      <c r="GW30" s="157">
        <f t="shared" si="303"/>
        <v>774.90311741061771</v>
      </c>
      <c r="GX30" s="238"/>
      <c r="GY30" s="311"/>
      <c r="GZ30" s="205"/>
      <c r="HA30" s="205"/>
      <c r="HB30" s="205"/>
      <c r="HC30" s="205"/>
      <c r="HE30" s="144">
        <v>99</v>
      </c>
      <c r="HF30" s="262">
        <f t="shared" si="332"/>
        <v>2.3263478740408408</v>
      </c>
      <c r="HG30" s="262">
        <f>(HF30-HF21)/HE21</f>
        <v>2.1632014569614681</v>
      </c>
      <c r="HH30" s="262">
        <f>SQRT(1/HL17+(HG30-HF18)^2/HO17)/HE21</f>
        <v>0.29671929160349159</v>
      </c>
      <c r="HI30" s="262">
        <f>HG30-_xlfn.T.INV.2T(0.05,HK21)*HH30</f>
        <v>1.4371555058735446</v>
      </c>
      <c r="HJ30" s="262">
        <f>HG30+_xlfn.T.INV.2T(0.05,HK21)*HH30</f>
        <v>2.8892474080493917</v>
      </c>
      <c r="HK30" s="155">
        <v>99</v>
      </c>
      <c r="HL30" s="156">
        <f>10^HG30</f>
        <v>145.61343836151059</v>
      </c>
      <c r="HM30" s="156">
        <f t="shared" si="304"/>
        <v>27.362483070546283</v>
      </c>
      <c r="HN30" s="157">
        <f t="shared" si="305"/>
        <v>774.90311741061362</v>
      </c>
      <c r="HO30" s="238"/>
      <c r="HP30" s="311"/>
      <c r="HQ30" s="205"/>
      <c r="HR30" s="205"/>
      <c r="HS30" s="205"/>
      <c r="HT30" s="205"/>
      <c r="HV30" s="144">
        <v>99</v>
      </c>
      <c r="HW30" s="262">
        <f t="shared" si="333"/>
        <v>2.3263478740408408</v>
      </c>
      <c r="HX30" s="262">
        <f>(HW30-HW21)/HV21</f>
        <v>2.1632014569614695</v>
      </c>
      <c r="HY30" s="262">
        <f>SQRT(1/IC17+(HX30-HW18)^2/IF17)/HV21</f>
        <v>0.29671929160349186</v>
      </c>
      <c r="HZ30" s="262">
        <f>HX30-_xlfn.T.INV.2T(0.05,IB21)*HY30</f>
        <v>1.437155505873545</v>
      </c>
      <c r="IA30" s="262">
        <f>HX30+_xlfn.T.INV.2T(0.05,IB21)*HY30</f>
        <v>2.889247408049394</v>
      </c>
      <c r="IB30" s="155">
        <v>99</v>
      </c>
      <c r="IC30" s="156">
        <f>10^HX30</f>
        <v>145.61343836151099</v>
      </c>
      <c r="ID30" s="156">
        <f t="shared" si="306"/>
        <v>27.362483070546308</v>
      </c>
      <c r="IE30" s="157">
        <f t="shared" si="307"/>
        <v>774.90311741061771</v>
      </c>
      <c r="IF30" s="238"/>
      <c r="IG30" s="311"/>
      <c r="IH30" s="205"/>
      <c r="II30" s="205"/>
      <c r="IJ30" s="205"/>
      <c r="IK30" s="205"/>
      <c r="IM30" s="144">
        <v>99</v>
      </c>
      <c r="IN30" s="262">
        <f t="shared" si="334"/>
        <v>2.3263478740408408</v>
      </c>
      <c r="IO30" s="262">
        <f>(IN30-IN21)/IM21</f>
        <v>2.1632014569614677</v>
      </c>
      <c r="IP30" s="262">
        <f>SQRT(1/IT17+(IO30-IN18)^2/IW17)/IM21</f>
        <v>0.29671929160349142</v>
      </c>
      <c r="IQ30" s="262">
        <f>IO30-_xlfn.T.INV.2T(0.05,IS21)*IP30</f>
        <v>1.4371555058735446</v>
      </c>
      <c r="IR30" s="262">
        <f>IO30+_xlfn.T.INV.2T(0.05,IS21)*IP30</f>
        <v>2.8892474080493908</v>
      </c>
      <c r="IS30" s="155">
        <v>99</v>
      </c>
      <c r="IT30" s="156">
        <f>10^IO30</f>
        <v>145.61343836151048</v>
      </c>
      <c r="IU30" s="156">
        <f t="shared" si="308"/>
        <v>27.362483070546283</v>
      </c>
      <c r="IV30" s="157">
        <f t="shared" si="309"/>
        <v>774.90311741061157</v>
      </c>
      <c r="IW30" s="238"/>
      <c r="IX30" s="311"/>
      <c r="IY30" s="205"/>
      <c r="IZ30" s="205"/>
      <c r="JA30" s="205"/>
      <c r="JB30" s="205"/>
      <c r="JD30" s="144">
        <v>99</v>
      </c>
      <c r="JE30" s="262">
        <f t="shared" si="335"/>
        <v>2.3263478740408408</v>
      </c>
      <c r="JF30" s="262">
        <f>(JE30-JE21)/JD21</f>
        <v>2.163201456961469</v>
      </c>
      <c r="JG30" s="262">
        <f>SQRT(1/JK17+(JF30-JE18)^2/JN17)/JD21</f>
        <v>0.29671929160349175</v>
      </c>
      <c r="JH30" s="262">
        <f>JF30-_xlfn.T.INV.2T(0.05,JJ21)*JG30</f>
        <v>1.437155505873545</v>
      </c>
      <c r="JI30" s="262">
        <f>JF30+_xlfn.T.INV.2T(0.05,JJ21)*JG30</f>
        <v>2.8892474080493931</v>
      </c>
      <c r="JJ30" s="155">
        <v>99</v>
      </c>
      <c r="JK30" s="156">
        <f>10^JF30</f>
        <v>145.61343836151084</v>
      </c>
      <c r="JL30" s="156">
        <f t="shared" si="310"/>
        <v>27.362483070546308</v>
      </c>
      <c r="JM30" s="157">
        <f t="shared" si="311"/>
        <v>774.90311741061566</v>
      </c>
      <c r="JN30" s="238"/>
      <c r="JO30" s="311"/>
      <c r="JP30" s="205"/>
      <c r="JQ30" s="205"/>
      <c r="JR30" s="205"/>
      <c r="JS30" s="205"/>
      <c r="JU30" s="144">
        <v>99</v>
      </c>
      <c r="JV30" s="262">
        <f t="shared" si="336"/>
        <v>2.3263478740408408</v>
      </c>
      <c r="JW30" s="262">
        <f>(JV30-JV21)/JU21</f>
        <v>2.1632014569614686</v>
      </c>
      <c r="JX30" s="262">
        <f>SQRT(1/KB17+(JW30-JV18)^2/KE17)/JU21</f>
        <v>0.29671929160349164</v>
      </c>
      <c r="JY30" s="262">
        <f>JW30-_xlfn.T.INV.2T(0.05,KA21)*JX30</f>
        <v>1.4371555058735448</v>
      </c>
      <c r="JZ30" s="262">
        <f>JW30+_xlfn.T.INV.2T(0.05,KA21)*JX30</f>
        <v>2.8892474080493926</v>
      </c>
      <c r="KA30" s="155">
        <v>99</v>
      </c>
      <c r="KB30" s="156">
        <f>10^JW30</f>
        <v>145.61343836151073</v>
      </c>
      <c r="KC30" s="156">
        <f t="shared" si="312"/>
        <v>27.362483070546297</v>
      </c>
      <c r="KD30" s="157">
        <f t="shared" si="313"/>
        <v>774.90311741061498</v>
      </c>
      <c r="KE30" s="238"/>
      <c r="KF30" s="311"/>
      <c r="KG30" s="205"/>
      <c r="KH30" s="205"/>
      <c r="KI30" s="205"/>
      <c r="KJ30" s="205"/>
      <c r="KL30" s="144">
        <v>99</v>
      </c>
      <c r="KM30" s="262">
        <f t="shared" si="337"/>
        <v>2.3263478740408408</v>
      </c>
      <c r="KN30" s="262">
        <f>(KM30-KM21)/KL21</f>
        <v>2.1632014569614686</v>
      </c>
      <c r="KO30" s="262">
        <f>SQRT(1/KS17+(KN30-KM18)^2/KV17)/KL21</f>
        <v>0.2967192916034917</v>
      </c>
      <c r="KP30" s="262">
        <f>KN30-_xlfn.T.INV.2T(0.05,KR21)*KO30</f>
        <v>1.4371555058735446</v>
      </c>
      <c r="KQ30" s="262">
        <f>KN30+_xlfn.T.INV.2T(0.05,KR21)*KO30</f>
        <v>2.8892474080493926</v>
      </c>
      <c r="KR30" s="155">
        <v>99</v>
      </c>
      <c r="KS30" s="156">
        <f>10^KN30</f>
        <v>145.61343836151073</v>
      </c>
      <c r="KT30" s="156">
        <f t="shared" si="314"/>
        <v>27.362483070546283</v>
      </c>
      <c r="KU30" s="157">
        <f t="shared" si="315"/>
        <v>774.90311741061498</v>
      </c>
      <c r="KV30" s="238"/>
      <c r="KW30" s="311"/>
      <c r="KX30" s="205"/>
      <c r="KY30" s="205"/>
      <c r="KZ30" s="205"/>
      <c r="LA30" s="205"/>
      <c r="LC30" s="144">
        <v>99</v>
      </c>
      <c r="LD30" s="262">
        <f t="shared" si="338"/>
        <v>2.3263478740408408</v>
      </c>
      <c r="LE30" s="262">
        <f>(LD30-LD21)/LC21</f>
        <v>2.1632014569614686</v>
      </c>
      <c r="LF30" s="262">
        <f>SQRT(1/LJ17+(LE30-LD18)^2/LM17)/LC21</f>
        <v>0.2967192916034917</v>
      </c>
      <c r="LG30" s="262">
        <f>LE30-_xlfn.T.INV.2T(0.05,LI21)*LF30</f>
        <v>1.4371555058735446</v>
      </c>
      <c r="LH30" s="262">
        <f>LE30+_xlfn.T.INV.2T(0.05,LI21)*LF30</f>
        <v>2.8892474080493926</v>
      </c>
      <c r="LI30" s="155">
        <v>99</v>
      </c>
      <c r="LJ30" s="156">
        <f>10^LE30</f>
        <v>145.61343836151073</v>
      </c>
      <c r="LK30" s="156">
        <f t="shared" si="316"/>
        <v>27.362483070546283</v>
      </c>
      <c r="LL30" s="157">
        <f t="shared" si="317"/>
        <v>774.90311741061498</v>
      </c>
      <c r="LM30" s="238"/>
      <c r="LN30" s="311"/>
      <c r="LO30" s="205"/>
      <c r="LP30" s="205"/>
      <c r="LQ30" s="205"/>
      <c r="LR30" s="205"/>
      <c r="LT30" s="144">
        <v>99</v>
      </c>
      <c r="LU30" s="262">
        <f t="shared" si="339"/>
        <v>2.3263478740408408</v>
      </c>
      <c r="LV30" s="262">
        <f>(LU30-LU21)/LT21</f>
        <v>2.1632014569614686</v>
      </c>
      <c r="LW30" s="262">
        <f>SQRT(1/MA17+(LV30-LU18)^2/MD17)/LT21</f>
        <v>0.2967192916034917</v>
      </c>
      <c r="LX30" s="262">
        <f>LV30-_xlfn.T.INV.2T(0.05,LZ21)*LW30</f>
        <v>1.4371555058735446</v>
      </c>
      <c r="LY30" s="262">
        <f>LV30+_xlfn.T.INV.2T(0.05,LZ21)*LW30</f>
        <v>2.8892474080493926</v>
      </c>
      <c r="LZ30" s="155">
        <v>99</v>
      </c>
      <c r="MA30" s="156">
        <f>10^LV30</f>
        <v>145.61343836151073</v>
      </c>
      <c r="MB30" s="156">
        <f t="shared" si="318"/>
        <v>27.362483070546283</v>
      </c>
      <c r="MC30" s="157">
        <f t="shared" si="319"/>
        <v>774.90311741061498</v>
      </c>
      <c r="MD30" s="238"/>
      <c r="ME30" s="311"/>
      <c r="MF30" s="205"/>
      <c r="MG30" s="205"/>
      <c r="MH30" s="205"/>
      <c r="MI30" s="205"/>
      <c r="ML30" s="209"/>
      <c r="MM30" s="371"/>
    </row>
    <row r="31" spans="1:351" ht="14" customHeight="1">
      <c r="A31" s="20"/>
      <c r="B31" s="22"/>
      <c r="C31" s="22"/>
      <c r="D31" s="22"/>
      <c r="E31" s="22"/>
      <c r="F31" s="22"/>
      <c r="G31" s="22"/>
      <c r="H31" s="22"/>
      <c r="J31" s="29"/>
      <c r="K31" s="15"/>
      <c r="L31" s="15"/>
      <c r="M31" s="17"/>
      <c r="N31" s="17"/>
      <c r="O31" s="17"/>
      <c r="P31" s="24"/>
      <c r="Q31" s="24"/>
      <c r="R31" s="24"/>
      <c r="S31" s="61"/>
      <c r="T31" s="20"/>
      <c r="U31" s="20"/>
      <c r="V31" s="20"/>
      <c r="W31" s="20"/>
      <c r="X31" s="20"/>
      <c r="Y31" s="20"/>
      <c r="Z31" s="199"/>
      <c r="AA31" s="225"/>
      <c r="AB31" s="211"/>
      <c r="AC31" s="211"/>
      <c r="AD31" s="212"/>
      <c r="AE31" s="212"/>
      <c r="AF31" s="212"/>
      <c r="AG31" s="205"/>
      <c r="AH31" s="205"/>
      <c r="AI31" s="205"/>
      <c r="AJ31" s="238"/>
      <c r="AK31" s="214"/>
      <c r="AL31" s="214"/>
      <c r="AM31" s="214"/>
      <c r="AN31" s="214"/>
      <c r="AO31" s="214"/>
      <c r="AP31" s="20"/>
      <c r="AQ31" s="199"/>
      <c r="AR31" s="225"/>
      <c r="AS31" s="211"/>
      <c r="AT31" s="211"/>
      <c r="AU31" s="212"/>
      <c r="AV31" s="212"/>
      <c r="AW31" s="212"/>
      <c r="AX31" s="205"/>
      <c r="AY31" s="205"/>
      <c r="AZ31" s="205"/>
      <c r="BA31" s="238"/>
      <c r="BB31" s="214"/>
      <c r="BC31" s="214"/>
      <c r="BD31" s="214"/>
      <c r="BE31" s="214"/>
      <c r="BF31" s="214"/>
      <c r="BH31" s="199"/>
      <c r="BI31" s="225"/>
      <c r="BJ31" s="211"/>
      <c r="BK31" s="211"/>
      <c r="BL31" s="212"/>
      <c r="BM31" s="212"/>
      <c r="BN31" s="212"/>
      <c r="BO31" s="205"/>
      <c r="BP31" s="205"/>
      <c r="BQ31" s="205"/>
      <c r="BR31" s="238"/>
      <c r="BS31" s="214"/>
      <c r="BT31" s="214"/>
      <c r="BU31" s="214"/>
      <c r="BV31" s="214"/>
      <c r="BW31" s="214"/>
      <c r="BY31" s="199"/>
      <c r="BZ31" s="225"/>
      <c r="CA31" s="211"/>
      <c r="CB31" s="211"/>
      <c r="CC31" s="212"/>
      <c r="CD31" s="212"/>
      <c r="CE31" s="212"/>
      <c r="CF31" s="205"/>
      <c r="CG31" s="205"/>
      <c r="CH31" s="205"/>
      <c r="CI31" s="238"/>
      <c r="CJ31" s="214"/>
      <c r="CK31" s="214"/>
      <c r="CL31" s="214"/>
      <c r="CM31" s="214"/>
      <c r="CN31" s="214"/>
      <c r="CP31" s="199"/>
      <c r="CQ31" s="225"/>
      <c r="CR31" s="211"/>
      <c r="CS31" s="211"/>
      <c r="CT31" s="212"/>
      <c r="CU31" s="212"/>
      <c r="CV31" s="212"/>
      <c r="CW31" s="205"/>
      <c r="CX31" s="205"/>
      <c r="CY31" s="205"/>
      <c r="CZ31" s="238"/>
      <c r="DA31" s="214"/>
      <c r="DB31" s="214"/>
      <c r="DC31" s="214"/>
      <c r="DD31" s="214"/>
      <c r="DE31" s="214"/>
      <c r="DG31" s="199"/>
      <c r="DH31" s="225"/>
      <c r="DI31" s="211"/>
      <c r="DJ31" s="211"/>
      <c r="DK31" s="212"/>
      <c r="DL31" s="212"/>
      <c r="DM31" s="212"/>
      <c r="DN31" s="205"/>
      <c r="DO31" s="205"/>
      <c r="DP31" s="205"/>
      <c r="DQ31" s="238"/>
      <c r="DR31" s="214"/>
      <c r="DS31" s="214"/>
      <c r="DT31" s="214"/>
      <c r="DU31" s="214"/>
      <c r="DV31" s="214"/>
      <c r="DX31" s="199"/>
      <c r="DY31" s="225"/>
      <c r="DZ31" s="211"/>
      <c r="EA31" s="211"/>
      <c r="EB31" s="212"/>
      <c r="EC31" s="212"/>
      <c r="ED31" s="212"/>
      <c r="EE31" s="205"/>
      <c r="EF31" s="205"/>
      <c r="EG31" s="205"/>
      <c r="EH31" s="238"/>
      <c r="EI31" s="214"/>
      <c r="EJ31" s="214"/>
      <c r="EK31" s="214"/>
      <c r="EL31" s="214"/>
      <c r="EM31" s="214"/>
      <c r="EO31" s="199"/>
      <c r="EP31" s="225"/>
      <c r="EQ31" s="211"/>
      <c r="ER31" s="211"/>
      <c r="ES31" s="212"/>
      <c r="ET31" s="212"/>
      <c r="EU31" s="212"/>
      <c r="EV31" s="205"/>
      <c r="EW31" s="205"/>
      <c r="EX31" s="205"/>
      <c r="EY31" s="238"/>
      <c r="EZ31" s="214"/>
      <c r="FA31" s="214"/>
      <c r="FB31" s="214"/>
      <c r="FC31" s="214"/>
      <c r="FD31" s="214"/>
      <c r="FF31" s="199"/>
      <c r="FG31" s="225"/>
      <c r="FH31" s="211"/>
      <c r="FI31" s="211"/>
      <c r="FJ31" s="212"/>
      <c r="FK31" s="212"/>
      <c r="FL31" s="212"/>
      <c r="FM31" s="205"/>
      <c r="FN31" s="205"/>
      <c r="FO31" s="205"/>
      <c r="FP31" s="238"/>
      <c r="FQ31" s="214"/>
      <c r="FR31" s="214"/>
      <c r="FS31" s="214"/>
      <c r="FT31" s="214"/>
      <c r="FU31" s="214"/>
      <c r="FW31" s="199"/>
      <c r="FX31" s="225"/>
      <c r="FY31" s="211"/>
      <c r="FZ31" s="211"/>
      <c r="GA31" s="212"/>
      <c r="GB31" s="212"/>
      <c r="GC31" s="212"/>
      <c r="GD31" s="205"/>
      <c r="GE31" s="205"/>
      <c r="GF31" s="205"/>
      <c r="GG31" s="238"/>
      <c r="GH31" s="214"/>
      <c r="GI31" s="214"/>
      <c r="GJ31" s="214"/>
      <c r="GK31" s="214"/>
      <c r="GL31" s="214"/>
      <c r="GN31" s="199"/>
      <c r="GO31" s="225"/>
      <c r="GP31" s="211"/>
      <c r="GQ31" s="211"/>
      <c r="GR31" s="212"/>
      <c r="GS31" s="212"/>
      <c r="GT31" s="212"/>
      <c r="GU31" s="205"/>
      <c r="GV31" s="205"/>
      <c r="GW31" s="205"/>
      <c r="GX31" s="238"/>
      <c r="GY31" s="214"/>
      <c r="GZ31" s="214"/>
      <c r="HA31" s="214"/>
      <c r="HB31" s="214"/>
      <c r="HC31" s="214"/>
      <c r="HE31" s="199"/>
      <c r="HF31" s="225"/>
      <c r="HG31" s="211"/>
      <c r="HH31" s="211"/>
      <c r="HI31" s="212"/>
      <c r="HJ31" s="212"/>
      <c r="HK31" s="212"/>
      <c r="HL31" s="205"/>
      <c r="HM31" s="205"/>
      <c r="HN31" s="205"/>
      <c r="HO31" s="238"/>
      <c r="HP31" s="214"/>
      <c r="HQ31" s="214"/>
      <c r="HR31" s="214"/>
      <c r="HS31" s="214"/>
      <c r="HT31" s="214"/>
      <c r="HV31" s="199"/>
      <c r="HW31" s="225"/>
      <c r="HX31" s="211"/>
      <c r="HY31" s="211"/>
      <c r="HZ31" s="212"/>
      <c r="IA31" s="212"/>
      <c r="IB31" s="212"/>
      <c r="IC31" s="205"/>
      <c r="ID31" s="205"/>
      <c r="IE31" s="205"/>
      <c r="IF31" s="238"/>
      <c r="IG31" s="214"/>
      <c r="IH31" s="214"/>
      <c r="II31" s="214"/>
      <c r="IJ31" s="214"/>
      <c r="IK31" s="214"/>
      <c r="IM31" s="199"/>
      <c r="IN31" s="225"/>
      <c r="IO31" s="211"/>
      <c r="IP31" s="211"/>
      <c r="IQ31" s="212"/>
      <c r="IR31" s="212"/>
      <c r="IS31" s="212"/>
      <c r="IT31" s="205"/>
      <c r="IU31" s="205"/>
      <c r="IV31" s="205"/>
      <c r="IW31" s="238"/>
      <c r="IX31" s="214"/>
      <c r="IY31" s="214"/>
      <c r="IZ31" s="214"/>
      <c r="JA31" s="214"/>
      <c r="JB31" s="214"/>
      <c r="JD31" s="199"/>
      <c r="JE31" s="225"/>
      <c r="JF31" s="211"/>
      <c r="JG31" s="211"/>
      <c r="JH31" s="212"/>
      <c r="JI31" s="212"/>
      <c r="JJ31" s="212"/>
      <c r="JK31" s="205"/>
      <c r="JL31" s="205"/>
      <c r="JM31" s="205"/>
      <c r="JN31" s="238"/>
      <c r="JO31" s="214"/>
      <c r="JP31" s="214"/>
      <c r="JQ31" s="214"/>
      <c r="JR31" s="214"/>
      <c r="JS31" s="214"/>
      <c r="JU31" s="199"/>
      <c r="JV31" s="225"/>
      <c r="JW31" s="211"/>
      <c r="JX31" s="211"/>
      <c r="JY31" s="212"/>
      <c r="JZ31" s="212"/>
      <c r="KA31" s="212"/>
      <c r="KB31" s="205"/>
      <c r="KC31" s="205"/>
      <c r="KD31" s="205"/>
      <c r="KE31" s="238"/>
      <c r="KF31" s="214"/>
      <c r="KG31" s="214"/>
      <c r="KH31" s="214"/>
      <c r="KI31" s="214"/>
      <c r="KJ31" s="214"/>
      <c r="KL31" s="199"/>
      <c r="KM31" s="225"/>
      <c r="KN31" s="211"/>
      <c r="KO31" s="211"/>
      <c r="KP31" s="212"/>
      <c r="KQ31" s="212"/>
      <c r="KR31" s="212"/>
      <c r="KS31" s="205"/>
      <c r="KT31" s="205"/>
      <c r="KU31" s="205"/>
      <c r="KV31" s="238"/>
      <c r="KW31" s="214"/>
      <c r="KX31" s="214"/>
      <c r="KY31" s="214"/>
      <c r="KZ31" s="214"/>
      <c r="LA31" s="214"/>
      <c r="LC31" s="199"/>
      <c r="LD31" s="225"/>
      <c r="LE31" s="211"/>
      <c r="LF31" s="211"/>
      <c r="LG31" s="212"/>
      <c r="LH31" s="212"/>
      <c r="LI31" s="212"/>
      <c r="LJ31" s="205"/>
      <c r="LK31" s="205"/>
      <c r="LL31" s="205"/>
      <c r="LM31" s="238"/>
      <c r="LN31" s="214"/>
      <c r="LO31" s="214"/>
      <c r="LP31" s="214"/>
      <c r="LQ31" s="214"/>
      <c r="LR31" s="214"/>
      <c r="LT31" s="199"/>
      <c r="LU31" s="225"/>
      <c r="LV31" s="211"/>
      <c r="LW31" s="211"/>
      <c r="LX31" s="212"/>
      <c r="LY31" s="212"/>
      <c r="LZ31" s="212"/>
      <c r="MA31" s="205"/>
      <c r="MB31" s="205"/>
      <c r="MC31" s="205"/>
      <c r="MD31" s="238"/>
      <c r="ME31" s="214"/>
      <c r="MF31" s="214"/>
      <c r="MG31" s="214"/>
      <c r="MH31" s="214"/>
      <c r="MI31" s="214"/>
    </row>
    <row r="32" spans="1:351" ht="14" customHeight="1">
      <c r="A32" s="20"/>
      <c r="B32" s="20"/>
      <c r="C32" s="20"/>
      <c r="D32" s="20"/>
      <c r="E32" s="20"/>
      <c r="F32" s="20"/>
      <c r="J32" s="29"/>
      <c r="K32" s="15"/>
      <c r="L32" s="15"/>
      <c r="M32" s="17"/>
      <c r="N32" s="17"/>
      <c r="O32" s="17"/>
      <c r="P32" s="76"/>
      <c r="Q32" s="24"/>
      <c r="R32" s="24"/>
      <c r="S32" s="61"/>
      <c r="T32" s="20"/>
      <c r="U32" s="20"/>
      <c r="V32" s="20"/>
      <c r="W32" s="20"/>
      <c r="X32" s="20"/>
      <c r="Y32" s="20"/>
      <c r="Z32" s="199"/>
      <c r="AA32" s="225"/>
      <c r="AB32" s="211"/>
      <c r="AC32" s="211"/>
      <c r="AD32" s="212"/>
      <c r="AE32" s="212"/>
      <c r="AF32" s="212"/>
      <c r="AG32" s="250"/>
      <c r="AH32" s="205"/>
      <c r="AI32" s="205"/>
      <c r="AJ32" s="238"/>
      <c r="AK32" s="214"/>
      <c r="AL32" s="214"/>
      <c r="AM32" s="214"/>
      <c r="AN32" s="214"/>
      <c r="AO32" s="214"/>
      <c r="AP32" s="20"/>
      <c r="AQ32" s="199"/>
      <c r="AR32" s="225"/>
      <c r="AS32" s="211"/>
      <c r="AT32" s="211"/>
      <c r="AU32" s="212"/>
      <c r="AV32" s="212"/>
      <c r="AW32" s="212"/>
      <c r="AX32" s="250"/>
      <c r="AY32" s="205"/>
      <c r="AZ32" s="205"/>
      <c r="BA32" s="238"/>
      <c r="BB32" s="214"/>
      <c r="BC32" s="214"/>
      <c r="BD32" s="214"/>
      <c r="BE32" s="214"/>
      <c r="BF32" s="214"/>
      <c r="BH32" s="199"/>
      <c r="BI32" s="225"/>
      <c r="BJ32" s="211"/>
      <c r="BK32" s="211"/>
      <c r="BL32" s="212"/>
      <c r="BM32" s="212"/>
      <c r="BN32" s="212"/>
      <c r="BO32" s="250"/>
      <c r="BP32" s="205"/>
      <c r="BQ32" s="205"/>
      <c r="BR32" s="238"/>
      <c r="BS32" s="214"/>
      <c r="BT32" s="214"/>
      <c r="BU32" s="214"/>
      <c r="BV32" s="214"/>
      <c r="BW32" s="214"/>
      <c r="BY32" s="199"/>
      <c r="BZ32" s="225"/>
      <c r="CA32" s="211"/>
      <c r="CB32" s="211"/>
      <c r="CC32" s="212"/>
      <c r="CD32" s="212"/>
      <c r="CE32" s="212"/>
      <c r="CF32" s="250"/>
      <c r="CG32" s="205"/>
      <c r="CH32" s="205"/>
      <c r="CI32" s="238"/>
      <c r="CJ32" s="214"/>
      <c r="CK32" s="214"/>
      <c r="CL32" s="214"/>
      <c r="CM32" s="214"/>
      <c r="CN32" s="214"/>
      <c r="CP32" s="199"/>
      <c r="CQ32" s="225"/>
      <c r="CR32" s="211"/>
      <c r="CS32" s="211"/>
      <c r="CT32" s="212"/>
      <c r="CU32" s="212"/>
      <c r="CV32" s="212"/>
      <c r="CW32" s="250"/>
      <c r="CX32" s="205"/>
      <c r="CY32" s="205"/>
      <c r="CZ32" s="238"/>
      <c r="DA32" s="214"/>
      <c r="DB32" s="214"/>
      <c r="DC32" s="214"/>
      <c r="DD32" s="214"/>
      <c r="DE32" s="214"/>
      <c r="DG32" s="199"/>
      <c r="DH32" s="225"/>
      <c r="DI32" s="211"/>
      <c r="DJ32" s="211"/>
      <c r="DK32" s="212"/>
      <c r="DL32" s="212"/>
      <c r="DM32" s="212"/>
      <c r="DN32" s="250"/>
      <c r="DO32" s="205"/>
      <c r="DP32" s="205"/>
      <c r="DQ32" s="238"/>
      <c r="DR32" s="214"/>
      <c r="DS32" s="214"/>
      <c r="DT32" s="214"/>
      <c r="DU32" s="214"/>
      <c r="DV32" s="214"/>
      <c r="DX32" s="199"/>
      <c r="DY32" s="225"/>
      <c r="DZ32" s="211"/>
      <c r="EA32" s="211"/>
      <c r="EB32" s="212"/>
      <c r="EC32" s="212"/>
      <c r="ED32" s="212"/>
      <c r="EE32" s="250"/>
      <c r="EF32" s="205"/>
      <c r="EG32" s="205"/>
      <c r="EH32" s="238"/>
      <c r="EI32" s="214"/>
      <c r="EJ32" s="214"/>
      <c r="EK32" s="214"/>
      <c r="EL32" s="214"/>
      <c r="EM32" s="214"/>
      <c r="EO32" s="199"/>
      <c r="EP32" s="225"/>
      <c r="EQ32" s="211"/>
      <c r="ER32" s="211"/>
      <c r="ES32" s="212"/>
      <c r="ET32" s="212"/>
      <c r="EU32" s="212"/>
      <c r="EV32" s="250"/>
      <c r="EW32" s="205"/>
      <c r="EX32" s="205"/>
      <c r="EY32" s="238"/>
      <c r="EZ32" s="214"/>
      <c r="FA32" s="214"/>
      <c r="FB32" s="214"/>
      <c r="FC32" s="214"/>
      <c r="FD32" s="214"/>
      <c r="FF32" s="199"/>
      <c r="FG32" s="225"/>
      <c r="FH32" s="211"/>
      <c r="FI32" s="211"/>
      <c r="FJ32" s="212"/>
      <c r="FK32" s="212"/>
      <c r="FL32" s="212"/>
      <c r="FM32" s="250"/>
      <c r="FN32" s="205"/>
      <c r="FO32" s="205"/>
      <c r="FP32" s="238"/>
      <c r="FQ32" s="214"/>
      <c r="FR32" s="214"/>
      <c r="FS32" s="214"/>
      <c r="FT32" s="214"/>
      <c r="FU32" s="214"/>
      <c r="FW32" s="199"/>
      <c r="FX32" s="225"/>
      <c r="FY32" s="211"/>
      <c r="FZ32" s="211"/>
      <c r="GA32" s="212"/>
      <c r="GB32" s="212"/>
      <c r="GC32" s="212"/>
      <c r="GD32" s="250"/>
      <c r="GE32" s="205"/>
      <c r="GF32" s="205"/>
      <c r="GG32" s="238"/>
      <c r="GH32" s="214"/>
      <c r="GI32" s="214"/>
      <c r="GJ32" s="214"/>
      <c r="GK32" s="214"/>
      <c r="GL32" s="214"/>
      <c r="GN32" s="199"/>
      <c r="GO32" s="225"/>
      <c r="GP32" s="211"/>
      <c r="GQ32" s="211"/>
      <c r="GR32" s="212"/>
      <c r="GS32" s="212"/>
      <c r="GT32" s="212"/>
      <c r="GU32" s="250"/>
      <c r="GV32" s="205"/>
      <c r="GW32" s="205"/>
      <c r="GX32" s="238"/>
      <c r="GY32" s="214"/>
      <c r="GZ32" s="214"/>
      <c r="HA32" s="214"/>
      <c r="HB32" s="214"/>
      <c r="HC32" s="214"/>
      <c r="HE32" s="199"/>
      <c r="HF32" s="225"/>
      <c r="HG32" s="211"/>
      <c r="HH32" s="211"/>
      <c r="HI32" s="212"/>
      <c r="HJ32" s="212"/>
      <c r="HK32" s="212"/>
      <c r="HL32" s="250"/>
      <c r="HM32" s="205"/>
      <c r="HN32" s="205"/>
      <c r="HO32" s="238"/>
      <c r="HP32" s="214"/>
      <c r="HQ32" s="214"/>
      <c r="HR32" s="214"/>
      <c r="HS32" s="214"/>
      <c r="HT32" s="214"/>
      <c r="HV32" s="199"/>
      <c r="HW32" s="225"/>
      <c r="HX32" s="211"/>
      <c r="HY32" s="211"/>
      <c r="HZ32" s="212"/>
      <c r="IA32" s="212"/>
      <c r="IB32" s="212"/>
      <c r="IC32" s="250"/>
      <c r="ID32" s="205"/>
      <c r="IE32" s="205"/>
      <c r="IF32" s="238"/>
      <c r="IG32" s="214"/>
      <c r="IH32" s="214"/>
      <c r="II32" s="214"/>
      <c r="IJ32" s="214"/>
      <c r="IK32" s="214"/>
      <c r="IM32" s="199"/>
      <c r="IN32" s="225"/>
      <c r="IO32" s="211"/>
      <c r="IP32" s="211"/>
      <c r="IQ32" s="212"/>
      <c r="IR32" s="212"/>
      <c r="IS32" s="212"/>
      <c r="IT32" s="250"/>
      <c r="IU32" s="205"/>
      <c r="IV32" s="205"/>
      <c r="IW32" s="238"/>
      <c r="IX32" s="214"/>
      <c r="IY32" s="214"/>
      <c r="IZ32" s="214"/>
      <c r="JA32" s="214"/>
      <c r="JB32" s="214"/>
      <c r="JD32" s="199"/>
      <c r="JE32" s="225"/>
      <c r="JF32" s="211"/>
      <c r="JG32" s="211"/>
      <c r="JH32" s="212"/>
      <c r="JI32" s="212"/>
      <c r="JJ32" s="212"/>
      <c r="JK32" s="250"/>
      <c r="JL32" s="205"/>
      <c r="JM32" s="205"/>
      <c r="JN32" s="238"/>
      <c r="JO32" s="214"/>
      <c r="JP32" s="214"/>
      <c r="JQ32" s="214"/>
      <c r="JR32" s="214"/>
      <c r="JS32" s="214"/>
      <c r="JU32" s="199"/>
      <c r="JV32" s="225"/>
      <c r="JW32" s="211"/>
      <c r="JX32" s="211"/>
      <c r="JY32" s="212"/>
      <c r="JZ32" s="212"/>
      <c r="KA32" s="212"/>
      <c r="KB32" s="250"/>
      <c r="KC32" s="205"/>
      <c r="KD32" s="205"/>
      <c r="KE32" s="238"/>
      <c r="KF32" s="214"/>
      <c r="KG32" s="214"/>
      <c r="KH32" s="214"/>
      <c r="KI32" s="214"/>
      <c r="KJ32" s="214"/>
      <c r="KL32" s="199"/>
      <c r="KM32" s="225"/>
      <c r="KN32" s="211"/>
      <c r="KO32" s="211"/>
      <c r="KP32" s="212"/>
      <c r="KQ32" s="212"/>
      <c r="KR32" s="212"/>
      <c r="KS32" s="250"/>
      <c r="KT32" s="205"/>
      <c r="KU32" s="205"/>
      <c r="KV32" s="238"/>
      <c r="KW32" s="214"/>
      <c r="KX32" s="214"/>
      <c r="KY32" s="214"/>
      <c r="KZ32" s="214"/>
      <c r="LA32" s="214"/>
      <c r="LC32" s="199"/>
      <c r="LD32" s="225"/>
      <c r="LE32" s="211"/>
      <c r="LF32" s="211"/>
      <c r="LG32" s="212"/>
      <c r="LH32" s="212"/>
      <c r="LI32" s="212"/>
      <c r="LJ32" s="250"/>
      <c r="LK32" s="205"/>
      <c r="LL32" s="205"/>
      <c r="LM32" s="238"/>
      <c r="LN32" s="214"/>
      <c r="LO32" s="214"/>
      <c r="LP32" s="214"/>
      <c r="LQ32" s="214"/>
      <c r="LR32" s="214"/>
      <c r="LT32" s="199"/>
      <c r="LU32" s="225"/>
      <c r="LV32" s="211"/>
      <c r="LW32" s="211"/>
      <c r="LX32" s="212"/>
      <c r="LY32" s="212"/>
      <c r="LZ32" s="212"/>
      <c r="MA32" s="250"/>
      <c r="MB32" s="205"/>
      <c r="MC32" s="205"/>
      <c r="MD32" s="238"/>
      <c r="ME32" s="214"/>
      <c r="MF32" s="214"/>
      <c r="MG32" s="214"/>
      <c r="MH32" s="214"/>
      <c r="MI32" s="214"/>
    </row>
    <row r="33" spans="1:347" ht="15.75" customHeight="1" outlineLevel="1">
      <c r="A33" s="12"/>
      <c r="B33" s="40" t="s">
        <v>129</v>
      </c>
      <c r="C33" s="9"/>
      <c r="D33" s="58" t="s">
        <v>125</v>
      </c>
      <c r="E33" s="12"/>
      <c r="F33" s="12"/>
      <c r="G33" s="30"/>
      <c r="H33" s="30"/>
      <c r="I33" s="40" t="s">
        <v>26</v>
      </c>
      <c r="J33" s="12"/>
      <c r="K33" s="60" t="str">
        <f>D33</f>
        <v>Vectobac-Anopheles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229" t="s">
        <v>26</v>
      </c>
      <c r="AA33" s="210"/>
      <c r="AB33" s="237" t="str">
        <f>K33</f>
        <v>Vectobac-Anopheles</v>
      </c>
      <c r="AC33" s="199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12"/>
      <c r="AQ33" s="229" t="s">
        <v>26</v>
      </c>
      <c r="AR33" s="210"/>
      <c r="AS33" s="237" t="str">
        <f>AB33</f>
        <v>Vectobac-Anopheles</v>
      </c>
      <c r="AT33" s="199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H33" s="229" t="s">
        <v>26</v>
      </c>
      <c r="BI33" s="210"/>
      <c r="BJ33" s="237" t="str">
        <f>AS33</f>
        <v>Vectobac-Anopheles</v>
      </c>
      <c r="BK33" s="199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Y33" s="229" t="s">
        <v>26</v>
      </c>
      <c r="BZ33" s="210"/>
      <c r="CA33" s="237" t="str">
        <f>BJ33</f>
        <v>Vectobac-Anopheles</v>
      </c>
      <c r="CB33" s="199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P33" s="229" t="s">
        <v>26</v>
      </c>
      <c r="CQ33" s="210"/>
      <c r="CR33" s="237" t="str">
        <f>CA33</f>
        <v>Vectobac-Anopheles</v>
      </c>
      <c r="CS33" s="199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G33" s="229" t="s">
        <v>26</v>
      </c>
      <c r="DH33" s="210"/>
      <c r="DI33" s="237" t="str">
        <f>CR33</f>
        <v>Vectobac-Anopheles</v>
      </c>
      <c r="DJ33" s="199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X33" s="229" t="s">
        <v>26</v>
      </c>
      <c r="DY33" s="210"/>
      <c r="DZ33" s="237" t="str">
        <f>DI33</f>
        <v>Vectobac-Anopheles</v>
      </c>
      <c r="EA33" s="199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O33" s="229" t="s">
        <v>26</v>
      </c>
      <c r="EP33" s="210"/>
      <c r="EQ33" s="237" t="str">
        <f>DZ33</f>
        <v>Vectobac-Anopheles</v>
      </c>
      <c r="ER33" s="199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F33" s="229" t="s">
        <v>26</v>
      </c>
      <c r="FG33" s="210"/>
      <c r="FH33" s="237" t="str">
        <f>EQ33</f>
        <v>Vectobac-Anopheles</v>
      </c>
      <c r="FI33" s="199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W33" s="229" t="s">
        <v>26</v>
      </c>
      <c r="FX33" s="210"/>
      <c r="FY33" s="237" t="str">
        <f>FH33</f>
        <v>Vectobac-Anopheles</v>
      </c>
      <c r="FZ33" s="199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N33" s="229" t="s">
        <v>26</v>
      </c>
      <c r="GO33" s="210"/>
      <c r="GP33" s="237" t="str">
        <f>FY33</f>
        <v>Vectobac-Anopheles</v>
      </c>
      <c r="GQ33" s="199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E33" s="229" t="s">
        <v>26</v>
      </c>
      <c r="HF33" s="210"/>
      <c r="HG33" s="237" t="str">
        <f>GP33</f>
        <v>Vectobac-Anopheles</v>
      </c>
      <c r="HH33" s="199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V33" s="229" t="s">
        <v>26</v>
      </c>
      <c r="HW33" s="210"/>
      <c r="HX33" s="237" t="str">
        <f>HG33</f>
        <v>Vectobac-Anopheles</v>
      </c>
      <c r="HY33" s="199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M33" s="229" t="s">
        <v>26</v>
      </c>
      <c r="IN33" s="210"/>
      <c r="IO33" s="237" t="str">
        <f>HX33</f>
        <v>Vectobac-Anopheles</v>
      </c>
      <c r="IP33" s="199"/>
      <c r="IQ33" s="210"/>
      <c r="IR33" s="210"/>
      <c r="IS33" s="210"/>
      <c r="IT33" s="210"/>
      <c r="IU33" s="210"/>
      <c r="IV33" s="210"/>
      <c r="IW33" s="210"/>
      <c r="IX33" s="210"/>
      <c r="IY33" s="210"/>
      <c r="IZ33" s="210"/>
      <c r="JA33" s="210"/>
      <c r="JB33" s="210"/>
      <c r="JD33" s="229" t="s">
        <v>26</v>
      </c>
      <c r="JE33" s="210"/>
      <c r="JF33" s="237" t="str">
        <f>IO33</f>
        <v>Vectobac-Anopheles</v>
      </c>
      <c r="JG33" s="199"/>
      <c r="JH33" s="210"/>
      <c r="JI33" s="210"/>
      <c r="JJ33" s="210"/>
      <c r="JK33" s="210"/>
      <c r="JL33" s="210"/>
      <c r="JM33" s="210"/>
      <c r="JN33" s="210"/>
      <c r="JO33" s="210"/>
      <c r="JP33" s="210"/>
      <c r="JQ33" s="210"/>
      <c r="JR33" s="210"/>
      <c r="JS33" s="210"/>
      <c r="JU33" s="229" t="s">
        <v>26</v>
      </c>
      <c r="JV33" s="210"/>
      <c r="JW33" s="237" t="str">
        <f>JF33</f>
        <v>Vectobac-Anopheles</v>
      </c>
      <c r="JX33" s="199"/>
      <c r="JY33" s="210"/>
      <c r="JZ33" s="210"/>
      <c r="KA33" s="210"/>
      <c r="KB33" s="210"/>
      <c r="KC33" s="210"/>
      <c r="KD33" s="210"/>
      <c r="KE33" s="210"/>
      <c r="KF33" s="210"/>
      <c r="KG33" s="210"/>
      <c r="KH33" s="210"/>
      <c r="KI33" s="210"/>
      <c r="KJ33" s="210"/>
      <c r="KL33" s="229" t="s">
        <v>26</v>
      </c>
      <c r="KM33" s="210"/>
      <c r="KN33" s="237" t="str">
        <f>JW33</f>
        <v>Vectobac-Anopheles</v>
      </c>
      <c r="KO33" s="199"/>
      <c r="KP33" s="210"/>
      <c r="KQ33" s="210"/>
      <c r="KR33" s="210"/>
      <c r="KS33" s="210"/>
      <c r="KT33" s="210"/>
      <c r="KU33" s="210"/>
      <c r="KV33" s="210"/>
      <c r="KW33" s="210"/>
      <c r="KX33" s="210"/>
      <c r="KY33" s="210"/>
      <c r="KZ33" s="210"/>
      <c r="LA33" s="210"/>
      <c r="LC33" s="229" t="s">
        <v>26</v>
      </c>
      <c r="LD33" s="210"/>
      <c r="LE33" s="237" t="str">
        <f>KN33</f>
        <v>Vectobac-Anopheles</v>
      </c>
      <c r="LF33" s="199"/>
      <c r="LG33" s="210"/>
      <c r="LH33" s="210"/>
      <c r="LI33" s="210"/>
      <c r="LJ33" s="210"/>
      <c r="LK33" s="210"/>
      <c r="LL33" s="210"/>
      <c r="LM33" s="210"/>
      <c r="LN33" s="210"/>
      <c r="LO33" s="210"/>
      <c r="LP33" s="210"/>
      <c r="LQ33" s="210"/>
      <c r="LR33" s="210"/>
      <c r="LT33" s="229" t="s">
        <v>26</v>
      </c>
      <c r="LU33" s="210"/>
      <c r="LV33" s="237" t="str">
        <f>LE33</f>
        <v>Vectobac-Anopheles</v>
      </c>
      <c r="LW33" s="199"/>
      <c r="LX33" s="210"/>
      <c r="LY33" s="210"/>
      <c r="LZ33" s="210"/>
      <c r="MA33" s="210"/>
      <c r="MB33" s="210"/>
      <c r="MC33" s="210"/>
      <c r="MD33" s="210"/>
      <c r="ME33" s="210"/>
      <c r="MF33" s="210"/>
      <c r="MG33" s="210"/>
      <c r="MH33" s="210"/>
      <c r="MI33" s="210"/>
    </row>
    <row r="34" spans="1:347" s="44" customFormat="1" ht="15" customHeight="1" outlineLevel="1" thickBot="1">
      <c r="A34" s="12"/>
      <c r="B34" s="39" t="s">
        <v>15</v>
      </c>
      <c r="C34" s="12"/>
      <c r="D34" s="12"/>
      <c r="E34" s="12"/>
      <c r="F34" s="12"/>
      <c r="G34" s="12"/>
      <c r="H34" s="12"/>
      <c r="I34" s="228" t="s">
        <v>72</v>
      </c>
      <c r="J34" s="237"/>
      <c r="K34" s="237"/>
      <c r="L34" s="218"/>
      <c r="M34" s="237"/>
      <c r="N34" s="237"/>
      <c r="O34" s="237"/>
      <c r="P34" s="237"/>
      <c r="Q34" s="242"/>
      <c r="R34" s="242"/>
      <c r="S34" s="237"/>
      <c r="T34" s="237"/>
      <c r="U34" s="237"/>
      <c r="V34" s="237"/>
      <c r="W34" s="237"/>
      <c r="X34" s="237"/>
      <c r="Y34" s="237"/>
      <c r="Z34" s="228" t="s">
        <v>74</v>
      </c>
      <c r="AA34" s="237"/>
      <c r="AB34" s="237"/>
      <c r="AC34" s="218"/>
      <c r="AD34" s="237"/>
      <c r="AE34" s="237"/>
      <c r="AF34" s="237"/>
      <c r="AG34" s="237"/>
      <c r="AH34" s="242"/>
      <c r="AI34" s="242"/>
      <c r="AJ34" s="237"/>
      <c r="AK34" s="237"/>
      <c r="AL34" s="237"/>
      <c r="AM34" s="237"/>
      <c r="AN34" s="237"/>
      <c r="AO34" s="237"/>
      <c r="AP34" s="241"/>
      <c r="AQ34" s="228" t="s">
        <v>75</v>
      </c>
      <c r="AR34" s="237"/>
      <c r="AS34" s="237"/>
      <c r="AT34" s="218"/>
      <c r="AU34" s="237"/>
      <c r="AV34" s="237"/>
      <c r="AW34" s="237"/>
      <c r="AX34" s="237"/>
      <c r="AY34" s="242"/>
      <c r="AZ34" s="242"/>
      <c r="BA34" s="237"/>
      <c r="BB34" s="237"/>
      <c r="BC34" s="237"/>
      <c r="BD34" s="237"/>
      <c r="BE34" s="237"/>
      <c r="BF34" s="237"/>
      <c r="BG34" s="241"/>
      <c r="BH34" s="228" t="s">
        <v>89</v>
      </c>
      <c r="BI34" s="237"/>
      <c r="BJ34" s="237"/>
      <c r="BK34" s="218"/>
      <c r="BL34" s="237"/>
      <c r="BM34" s="237"/>
      <c r="BN34" s="237"/>
      <c r="BO34" s="237"/>
      <c r="BP34" s="242"/>
      <c r="BQ34" s="242"/>
      <c r="BR34" s="237"/>
      <c r="BS34" s="237"/>
      <c r="BT34" s="237"/>
      <c r="BU34" s="237"/>
      <c r="BV34" s="237"/>
      <c r="BW34" s="237"/>
      <c r="BX34" s="241"/>
      <c r="BY34" s="228" t="s">
        <v>76</v>
      </c>
      <c r="BZ34" s="237"/>
      <c r="CA34" s="237"/>
      <c r="CB34" s="218"/>
      <c r="CC34" s="237"/>
      <c r="CD34" s="237"/>
      <c r="CE34" s="237"/>
      <c r="CF34" s="237"/>
      <c r="CG34" s="242"/>
      <c r="CH34" s="242"/>
      <c r="CI34" s="237"/>
      <c r="CJ34" s="237"/>
      <c r="CK34" s="237"/>
      <c r="CL34" s="237"/>
      <c r="CM34" s="237"/>
      <c r="CN34" s="237"/>
      <c r="CO34" s="241"/>
      <c r="CP34" s="228" t="s">
        <v>77</v>
      </c>
      <c r="CQ34" s="237"/>
      <c r="CR34" s="237"/>
      <c r="CS34" s="218"/>
      <c r="CT34" s="237"/>
      <c r="CU34" s="237"/>
      <c r="CV34" s="237"/>
      <c r="CW34" s="237"/>
      <c r="CX34" s="242"/>
      <c r="CY34" s="242"/>
      <c r="CZ34" s="237"/>
      <c r="DA34" s="237"/>
      <c r="DB34" s="237"/>
      <c r="DC34" s="237"/>
      <c r="DD34" s="237"/>
      <c r="DE34" s="237"/>
      <c r="DF34" s="241"/>
      <c r="DG34" s="228" t="s">
        <v>78</v>
      </c>
      <c r="DH34" s="237"/>
      <c r="DI34" s="237"/>
      <c r="DJ34" s="218"/>
      <c r="DK34" s="237"/>
      <c r="DL34" s="237"/>
      <c r="DM34" s="237"/>
      <c r="DN34" s="237"/>
      <c r="DO34" s="242"/>
      <c r="DP34" s="242"/>
      <c r="DQ34" s="237"/>
      <c r="DR34" s="237"/>
      <c r="DS34" s="237"/>
      <c r="DT34" s="237"/>
      <c r="DU34" s="237"/>
      <c r="DV34" s="237"/>
      <c r="DW34" s="241"/>
      <c r="DX34" s="228" t="s">
        <v>90</v>
      </c>
      <c r="DY34" s="237"/>
      <c r="DZ34" s="237"/>
      <c r="EA34" s="218"/>
      <c r="EB34" s="237"/>
      <c r="EC34" s="237"/>
      <c r="ED34" s="237"/>
      <c r="EE34" s="237"/>
      <c r="EF34" s="242"/>
      <c r="EG34" s="242"/>
      <c r="EH34" s="237"/>
      <c r="EI34" s="237"/>
      <c r="EJ34" s="237"/>
      <c r="EK34" s="237"/>
      <c r="EL34" s="237"/>
      <c r="EM34" s="237"/>
      <c r="EN34" s="241"/>
      <c r="EO34" s="228" t="s">
        <v>91</v>
      </c>
      <c r="EP34" s="237"/>
      <c r="EQ34" s="237"/>
      <c r="ER34" s="218"/>
      <c r="ES34" s="237"/>
      <c r="ET34" s="237"/>
      <c r="EU34" s="237"/>
      <c r="EV34" s="237"/>
      <c r="EW34" s="242"/>
      <c r="EX34" s="242"/>
      <c r="EY34" s="237"/>
      <c r="EZ34" s="237"/>
      <c r="FA34" s="237"/>
      <c r="FB34" s="237"/>
      <c r="FC34" s="237"/>
      <c r="FD34" s="237"/>
      <c r="FE34" s="241"/>
      <c r="FF34" s="228" t="s">
        <v>79</v>
      </c>
      <c r="FG34" s="237"/>
      <c r="FH34" s="237"/>
      <c r="FI34" s="218"/>
      <c r="FJ34" s="237"/>
      <c r="FK34" s="237"/>
      <c r="FL34" s="237"/>
      <c r="FM34" s="237"/>
      <c r="FN34" s="242"/>
      <c r="FO34" s="242"/>
      <c r="FP34" s="237"/>
      <c r="FQ34" s="237"/>
      <c r="FR34" s="237"/>
      <c r="FS34" s="237"/>
      <c r="FT34" s="237"/>
      <c r="FU34" s="237"/>
      <c r="FV34" s="241"/>
      <c r="FW34" s="228" t="s">
        <v>92</v>
      </c>
      <c r="FX34" s="237"/>
      <c r="FY34" s="237"/>
      <c r="FZ34" s="218"/>
      <c r="GA34" s="237"/>
      <c r="GB34" s="237"/>
      <c r="GC34" s="237"/>
      <c r="GD34" s="237"/>
      <c r="GE34" s="242"/>
      <c r="GF34" s="242"/>
      <c r="GG34" s="237"/>
      <c r="GH34" s="237"/>
      <c r="GI34" s="237"/>
      <c r="GJ34" s="237"/>
      <c r="GK34" s="237"/>
      <c r="GL34" s="237"/>
      <c r="GM34" s="241"/>
      <c r="GN34" s="228" t="s">
        <v>93</v>
      </c>
      <c r="GO34" s="237"/>
      <c r="GP34" s="237"/>
      <c r="GQ34" s="218"/>
      <c r="GR34" s="237"/>
      <c r="GS34" s="237"/>
      <c r="GT34" s="237"/>
      <c r="GU34" s="237"/>
      <c r="GV34" s="242"/>
      <c r="GW34" s="242"/>
      <c r="GX34" s="237"/>
      <c r="GY34" s="237"/>
      <c r="GZ34" s="237"/>
      <c r="HA34" s="237"/>
      <c r="HB34" s="237"/>
      <c r="HC34" s="237"/>
      <c r="HD34" s="241"/>
      <c r="HE34" s="228" t="s">
        <v>84</v>
      </c>
      <c r="HF34" s="237"/>
      <c r="HG34" s="237"/>
      <c r="HH34" s="218"/>
      <c r="HI34" s="237"/>
      <c r="HJ34" s="237"/>
      <c r="HK34" s="237"/>
      <c r="HL34" s="237"/>
      <c r="HM34" s="242"/>
      <c r="HN34" s="242"/>
      <c r="HO34" s="237"/>
      <c r="HP34" s="237"/>
      <c r="HQ34" s="237"/>
      <c r="HR34" s="237"/>
      <c r="HS34" s="237"/>
      <c r="HT34" s="237"/>
      <c r="HU34" s="241"/>
      <c r="HV34" s="228" t="s">
        <v>94</v>
      </c>
      <c r="HW34" s="237"/>
      <c r="HX34" s="237"/>
      <c r="HY34" s="218"/>
      <c r="HZ34" s="237"/>
      <c r="IA34" s="237"/>
      <c r="IB34" s="237"/>
      <c r="IC34" s="237"/>
      <c r="ID34" s="242"/>
      <c r="IE34" s="242"/>
      <c r="IF34" s="237"/>
      <c r="IG34" s="237"/>
      <c r="IH34" s="237"/>
      <c r="II34" s="237"/>
      <c r="IJ34" s="237"/>
      <c r="IK34" s="237"/>
      <c r="IL34" s="241"/>
      <c r="IM34" s="228" t="s">
        <v>83</v>
      </c>
      <c r="IN34" s="237"/>
      <c r="IO34" s="237"/>
      <c r="IP34" s="218"/>
      <c r="IQ34" s="237"/>
      <c r="IR34" s="237"/>
      <c r="IS34" s="237"/>
      <c r="IT34" s="237"/>
      <c r="IU34" s="242"/>
      <c r="IV34" s="242"/>
      <c r="IW34" s="237"/>
      <c r="IX34" s="237"/>
      <c r="IY34" s="237"/>
      <c r="IZ34" s="237"/>
      <c r="JA34" s="237"/>
      <c r="JB34" s="237"/>
      <c r="JC34" s="241"/>
      <c r="JD34" s="228" t="s">
        <v>82</v>
      </c>
      <c r="JE34" s="237"/>
      <c r="JF34" s="237"/>
      <c r="JG34" s="218"/>
      <c r="JH34" s="237"/>
      <c r="JI34" s="237"/>
      <c r="JJ34" s="237"/>
      <c r="JK34" s="237"/>
      <c r="JL34" s="242"/>
      <c r="JM34" s="242"/>
      <c r="JN34" s="237"/>
      <c r="JO34" s="237"/>
      <c r="JP34" s="237"/>
      <c r="JQ34" s="237"/>
      <c r="JR34" s="237"/>
      <c r="JS34" s="237"/>
      <c r="JT34" s="241"/>
      <c r="JU34" s="228" t="s">
        <v>81</v>
      </c>
      <c r="JV34" s="237"/>
      <c r="JW34" s="237"/>
      <c r="JX34" s="218"/>
      <c r="JY34" s="237"/>
      <c r="JZ34" s="237"/>
      <c r="KA34" s="237"/>
      <c r="KB34" s="237"/>
      <c r="KC34" s="242"/>
      <c r="KD34" s="242"/>
      <c r="KE34" s="237"/>
      <c r="KF34" s="237"/>
      <c r="KG34" s="237"/>
      <c r="KH34" s="237"/>
      <c r="KI34" s="237"/>
      <c r="KJ34" s="237"/>
      <c r="KK34" s="241"/>
      <c r="KL34" s="228" t="s">
        <v>95</v>
      </c>
      <c r="KM34" s="237"/>
      <c r="KN34" s="237"/>
      <c r="KO34" s="218"/>
      <c r="KP34" s="237"/>
      <c r="KQ34" s="237"/>
      <c r="KR34" s="237"/>
      <c r="KS34" s="237"/>
      <c r="KT34" s="242"/>
      <c r="KU34" s="242"/>
      <c r="KV34" s="237"/>
      <c r="KW34" s="237"/>
      <c r="KX34" s="237"/>
      <c r="KY34" s="237"/>
      <c r="KZ34" s="237"/>
      <c r="LA34" s="237"/>
      <c r="LB34" s="241"/>
      <c r="LC34" s="228" t="s">
        <v>80</v>
      </c>
      <c r="LD34" s="237"/>
      <c r="LE34" s="237"/>
      <c r="LF34" s="218"/>
      <c r="LG34" s="237"/>
      <c r="LH34" s="237"/>
      <c r="LI34" s="237"/>
      <c r="LJ34" s="237"/>
      <c r="LK34" s="242"/>
      <c r="LL34" s="242"/>
      <c r="LM34" s="237"/>
      <c r="LN34" s="237"/>
      <c r="LO34" s="237"/>
      <c r="LP34" s="237"/>
      <c r="LQ34" s="237"/>
      <c r="LR34" s="237"/>
      <c r="LS34" s="241"/>
      <c r="LT34" s="228" t="s">
        <v>96</v>
      </c>
      <c r="LU34" s="237"/>
      <c r="LV34" s="237"/>
      <c r="LW34" s="218"/>
      <c r="LX34" s="237"/>
      <c r="LY34" s="237"/>
      <c r="LZ34" s="237"/>
      <c r="MA34" s="237"/>
      <c r="MB34" s="242"/>
      <c r="MC34" s="242"/>
      <c r="MD34" s="237"/>
      <c r="ME34" s="237"/>
      <c r="MF34" s="237"/>
      <c r="MG34" s="237"/>
      <c r="MH34" s="237"/>
      <c r="MI34" s="237"/>
    </row>
    <row r="35" spans="1:347" s="44" customFormat="1" ht="24" customHeight="1" outlineLevel="1">
      <c r="A35" s="198" t="s">
        <v>103</v>
      </c>
      <c r="B35" s="187" t="s">
        <v>29</v>
      </c>
      <c r="C35" s="188" t="s">
        <v>9</v>
      </c>
      <c r="D35" s="189" t="s">
        <v>8</v>
      </c>
      <c r="E35" s="98" t="s">
        <v>32</v>
      </c>
      <c r="F35" s="99" t="s">
        <v>33</v>
      </c>
      <c r="G35" s="99" t="s">
        <v>34</v>
      </c>
      <c r="H35" s="36"/>
      <c r="I35" s="100" t="s">
        <v>98</v>
      </c>
      <c r="J35" s="100" t="s">
        <v>7</v>
      </c>
      <c r="K35" s="101" t="s">
        <v>13</v>
      </c>
      <c r="L35" s="101" t="s">
        <v>12</v>
      </c>
      <c r="M35" s="101" t="s">
        <v>14</v>
      </c>
      <c r="N35" s="101" t="s">
        <v>10</v>
      </c>
      <c r="O35" s="101" t="s">
        <v>11</v>
      </c>
      <c r="P35" s="101" t="s">
        <v>121</v>
      </c>
      <c r="Q35" s="101" t="s">
        <v>120</v>
      </c>
      <c r="R35" s="101" t="s">
        <v>122</v>
      </c>
      <c r="S35" s="102" t="s">
        <v>35</v>
      </c>
      <c r="T35" s="102" t="s">
        <v>36</v>
      </c>
      <c r="U35" s="102" t="s">
        <v>37</v>
      </c>
      <c r="V35" s="103" t="s">
        <v>87</v>
      </c>
      <c r="W35" s="104" t="s">
        <v>23</v>
      </c>
      <c r="X35" s="104" t="s">
        <v>28</v>
      </c>
      <c r="Y35" s="42"/>
      <c r="Z35" s="264" t="s">
        <v>98</v>
      </c>
      <c r="AA35" s="264" t="s">
        <v>7</v>
      </c>
      <c r="AB35" s="265" t="s">
        <v>13</v>
      </c>
      <c r="AC35" s="265" t="s">
        <v>12</v>
      </c>
      <c r="AD35" s="265" t="s">
        <v>14</v>
      </c>
      <c r="AE35" s="265" t="s">
        <v>10</v>
      </c>
      <c r="AF35" s="265" t="s">
        <v>11</v>
      </c>
      <c r="AG35" s="265" t="s">
        <v>120</v>
      </c>
      <c r="AH35" s="265" t="s">
        <v>122</v>
      </c>
      <c r="AI35" s="265" t="s">
        <v>31</v>
      </c>
      <c r="AJ35" s="266" t="s">
        <v>35</v>
      </c>
      <c r="AK35" s="266" t="s">
        <v>36</v>
      </c>
      <c r="AL35" s="266" t="s">
        <v>37</v>
      </c>
      <c r="AM35" s="267" t="s">
        <v>87</v>
      </c>
      <c r="AN35" s="268" t="s">
        <v>23</v>
      </c>
      <c r="AO35" s="268" t="s">
        <v>28</v>
      </c>
      <c r="AP35" s="42"/>
      <c r="AQ35" s="264" t="s">
        <v>98</v>
      </c>
      <c r="AR35" s="264" t="s">
        <v>7</v>
      </c>
      <c r="AS35" s="265" t="s">
        <v>13</v>
      </c>
      <c r="AT35" s="265" t="s">
        <v>12</v>
      </c>
      <c r="AU35" s="265" t="s">
        <v>14</v>
      </c>
      <c r="AV35" s="265" t="s">
        <v>10</v>
      </c>
      <c r="AW35" s="265" t="s">
        <v>11</v>
      </c>
      <c r="AX35" s="265" t="s">
        <v>30</v>
      </c>
      <c r="AY35" s="265" t="s">
        <v>120</v>
      </c>
      <c r="AZ35" s="265" t="s">
        <v>122</v>
      </c>
      <c r="BA35" s="266" t="s">
        <v>35</v>
      </c>
      <c r="BB35" s="266" t="s">
        <v>36</v>
      </c>
      <c r="BC35" s="266" t="s">
        <v>37</v>
      </c>
      <c r="BD35" s="267" t="s">
        <v>87</v>
      </c>
      <c r="BE35" s="268" t="s">
        <v>23</v>
      </c>
      <c r="BF35" s="268" t="s">
        <v>28</v>
      </c>
      <c r="BH35" s="264" t="s">
        <v>98</v>
      </c>
      <c r="BI35" s="264" t="s">
        <v>7</v>
      </c>
      <c r="BJ35" s="265" t="s">
        <v>13</v>
      </c>
      <c r="BK35" s="265" t="s">
        <v>12</v>
      </c>
      <c r="BL35" s="265" t="s">
        <v>14</v>
      </c>
      <c r="BM35" s="265" t="s">
        <v>10</v>
      </c>
      <c r="BN35" s="265" t="s">
        <v>11</v>
      </c>
      <c r="BO35" s="265" t="s">
        <v>30</v>
      </c>
      <c r="BP35" s="265" t="s">
        <v>120</v>
      </c>
      <c r="BQ35" s="265" t="s">
        <v>122</v>
      </c>
      <c r="BR35" s="266" t="s">
        <v>35</v>
      </c>
      <c r="BS35" s="266" t="s">
        <v>36</v>
      </c>
      <c r="BT35" s="266" t="s">
        <v>37</v>
      </c>
      <c r="BU35" s="267" t="s">
        <v>87</v>
      </c>
      <c r="BV35" s="268" t="s">
        <v>23</v>
      </c>
      <c r="BW35" s="268" t="s">
        <v>28</v>
      </c>
      <c r="BY35" s="264" t="s">
        <v>98</v>
      </c>
      <c r="BZ35" s="264" t="s">
        <v>7</v>
      </c>
      <c r="CA35" s="265" t="s">
        <v>13</v>
      </c>
      <c r="CB35" s="265" t="s">
        <v>12</v>
      </c>
      <c r="CC35" s="265" t="s">
        <v>14</v>
      </c>
      <c r="CD35" s="265" t="s">
        <v>10</v>
      </c>
      <c r="CE35" s="265" t="s">
        <v>11</v>
      </c>
      <c r="CF35" s="265" t="s">
        <v>30</v>
      </c>
      <c r="CG35" s="265" t="s">
        <v>120</v>
      </c>
      <c r="CH35" s="265" t="s">
        <v>122</v>
      </c>
      <c r="CI35" s="266" t="s">
        <v>35</v>
      </c>
      <c r="CJ35" s="266" t="s">
        <v>36</v>
      </c>
      <c r="CK35" s="266" t="s">
        <v>37</v>
      </c>
      <c r="CL35" s="267" t="s">
        <v>87</v>
      </c>
      <c r="CM35" s="268" t="s">
        <v>23</v>
      </c>
      <c r="CN35" s="268" t="s">
        <v>28</v>
      </c>
      <c r="CP35" s="264" t="s">
        <v>98</v>
      </c>
      <c r="CQ35" s="264" t="s">
        <v>7</v>
      </c>
      <c r="CR35" s="265" t="s">
        <v>13</v>
      </c>
      <c r="CS35" s="265" t="s">
        <v>12</v>
      </c>
      <c r="CT35" s="265" t="s">
        <v>14</v>
      </c>
      <c r="CU35" s="265" t="s">
        <v>10</v>
      </c>
      <c r="CV35" s="265" t="s">
        <v>11</v>
      </c>
      <c r="CW35" s="265" t="s">
        <v>30</v>
      </c>
      <c r="CX35" s="265" t="s">
        <v>120</v>
      </c>
      <c r="CY35" s="265" t="s">
        <v>122</v>
      </c>
      <c r="CZ35" s="266" t="s">
        <v>35</v>
      </c>
      <c r="DA35" s="266" t="s">
        <v>36</v>
      </c>
      <c r="DB35" s="266" t="s">
        <v>37</v>
      </c>
      <c r="DC35" s="267" t="s">
        <v>87</v>
      </c>
      <c r="DD35" s="268" t="s">
        <v>23</v>
      </c>
      <c r="DE35" s="268" t="s">
        <v>28</v>
      </c>
      <c r="DG35" s="264" t="s">
        <v>98</v>
      </c>
      <c r="DH35" s="264" t="s">
        <v>7</v>
      </c>
      <c r="DI35" s="265" t="s">
        <v>13</v>
      </c>
      <c r="DJ35" s="265" t="s">
        <v>12</v>
      </c>
      <c r="DK35" s="265" t="s">
        <v>14</v>
      </c>
      <c r="DL35" s="265" t="s">
        <v>10</v>
      </c>
      <c r="DM35" s="265" t="s">
        <v>11</v>
      </c>
      <c r="DN35" s="265" t="s">
        <v>30</v>
      </c>
      <c r="DO35" s="265" t="s">
        <v>120</v>
      </c>
      <c r="DP35" s="265" t="s">
        <v>122</v>
      </c>
      <c r="DQ35" s="266" t="s">
        <v>35</v>
      </c>
      <c r="DR35" s="266" t="s">
        <v>36</v>
      </c>
      <c r="DS35" s="266" t="s">
        <v>37</v>
      </c>
      <c r="DT35" s="267" t="s">
        <v>87</v>
      </c>
      <c r="DU35" s="268" t="s">
        <v>23</v>
      </c>
      <c r="DV35" s="268" t="s">
        <v>28</v>
      </c>
      <c r="DX35" s="264" t="s">
        <v>98</v>
      </c>
      <c r="DY35" s="264" t="s">
        <v>7</v>
      </c>
      <c r="DZ35" s="265" t="s">
        <v>13</v>
      </c>
      <c r="EA35" s="265" t="s">
        <v>12</v>
      </c>
      <c r="EB35" s="265" t="s">
        <v>14</v>
      </c>
      <c r="EC35" s="265" t="s">
        <v>10</v>
      </c>
      <c r="ED35" s="265" t="s">
        <v>11</v>
      </c>
      <c r="EE35" s="265" t="s">
        <v>30</v>
      </c>
      <c r="EF35" s="265" t="s">
        <v>120</v>
      </c>
      <c r="EG35" s="265" t="s">
        <v>122</v>
      </c>
      <c r="EH35" s="266" t="s">
        <v>35</v>
      </c>
      <c r="EI35" s="266" t="s">
        <v>36</v>
      </c>
      <c r="EJ35" s="266" t="s">
        <v>37</v>
      </c>
      <c r="EK35" s="267" t="s">
        <v>87</v>
      </c>
      <c r="EL35" s="268" t="s">
        <v>23</v>
      </c>
      <c r="EM35" s="268" t="s">
        <v>28</v>
      </c>
      <c r="EO35" s="264" t="s">
        <v>98</v>
      </c>
      <c r="EP35" s="264" t="s">
        <v>7</v>
      </c>
      <c r="EQ35" s="265" t="s">
        <v>13</v>
      </c>
      <c r="ER35" s="265" t="s">
        <v>12</v>
      </c>
      <c r="ES35" s="265" t="s">
        <v>14</v>
      </c>
      <c r="ET35" s="265" t="s">
        <v>10</v>
      </c>
      <c r="EU35" s="265" t="s">
        <v>11</v>
      </c>
      <c r="EV35" s="265" t="s">
        <v>30</v>
      </c>
      <c r="EW35" s="265" t="s">
        <v>120</v>
      </c>
      <c r="EX35" s="265" t="s">
        <v>122</v>
      </c>
      <c r="EY35" s="266" t="s">
        <v>35</v>
      </c>
      <c r="EZ35" s="266" t="s">
        <v>36</v>
      </c>
      <c r="FA35" s="266" t="s">
        <v>37</v>
      </c>
      <c r="FB35" s="267" t="s">
        <v>87</v>
      </c>
      <c r="FC35" s="268" t="s">
        <v>23</v>
      </c>
      <c r="FD35" s="268" t="s">
        <v>28</v>
      </c>
      <c r="FF35" s="264" t="s">
        <v>98</v>
      </c>
      <c r="FG35" s="264" t="s">
        <v>7</v>
      </c>
      <c r="FH35" s="265" t="s">
        <v>13</v>
      </c>
      <c r="FI35" s="265" t="s">
        <v>12</v>
      </c>
      <c r="FJ35" s="265" t="s">
        <v>14</v>
      </c>
      <c r="FK35" s="265" t="s">
        <v>10</v>
      </c>
      <c r="FL35" s="265" t="s">
        <v>11</v>
      </c>
      <c r="FM35" s="265" t="s">
        <v>30</v>
      </c>
      <c r="FN35" s="265" t="s">
        <v>120</v>
      </c>
      <c r="FO35" s="265" t="s">
        <v>122</v>
      </c>
      <c r="FP35" s="266" t="s">
        <v>35</v>
      </c>
      <c r="FQ35" s="266" t="s">
        <v>36</v>
      </c>
      <c r="FR35" s="266" t="s">
        <v>37</v>
      </c>
      <c r="FS35" s="267" t="s">
        <v>87</v>
      </c>
      <c r="FT35" s="268" t="s">
        <v>23</v>
      </c>
      <c r="FU35" s="268" t="s">
        <v>28</v>
      </c>
      <c r="FW35" s="264" t="s">
        <v>98</v>
      </c>
      <c r="FX35" s="264" t="s">
        <v>7</v>
      </c>
      <c r="FY35" s="265" t="s">
        <v>13</v>
      </c>
      <c r="FZ35" s="265" t="s">
        <v>12</v>
      </c>
      <c r="GA35" s="265" t="s">
        <v>14</v>
      </c>
      <c r="GB35" s="265" t="s">
        <v>10</v>
      </c>
      <c r="GC35" s="265" t="s">
        <v>11</v>
      </c>
      <c r="GD35" s="265" t="s">
        <v>30</v>
      </c>
      <c r="GE35" s="265" t="s">
        <v>120</v>
      </c>
      <c r="GF35" s="265" t="s">
        <v>122</v>
      </c>
      <c r="GG35" s="266" t="s">
        <v>35</v>
      </c>
      <c r="GH35" s="266" t="s">
        <v>36</v>
      </c>
      <c r="GI35" s="266" t="s">
        <v>37</v>
      </c>
      <c r="GJ35" s="267" t="s">
        <v>87</v>
      </c>
      <c r="GK35" s="268" t="s">
        <v>23</v>
      </c>
      <c r="GL35" s="268" t="s">
        <v>28</v>
      </c>
      <c r="GN35" s="264" t="s">
        <v>98</v>
      </c>
      <c r="GO35" s="264" t="s">
        <v>7</v>
      </c>
      <c r="GP35" s="265" t="s">
        <v>13</v>
      </c>
      <c r="GQ35" s="265" t="s">
        <v>12</v>
      </c>
      <c r="GR35" s="265" t="s">
        <v>14</v>
      </c>
      <c r="GS35" s="265" t="s">
        <v>10</v>
      </c>
      <c r="GT35" s="265" t="s">
        <v>11</v>
      </c>
      <c r="GU35" s="265" t="s">
        <v>30</v>
      </c>
      <c r="GV35" s="265" t="s">
        <v>120</v>
      </c>
      <c r="GW35" s="265" t="s">
        <v>122</v>
      </c>
      <c r="GX35" s="266" t="s">
        <v>35</v>
      </c>
      <c r="GY35" s="266" t="s">
        <v>36</v>
      </c>
      <c r="GZ35" s="266" t="s">
        <v>37</v>
      </c>
      <c r="HA35" s="267" t="s">
        <v>87</v>
      </c>
      <c r="HB35" s="268" t="s">
        <v>23</v>
      </c>
      <c r="HC35" s="268" t="s">
        <v>28</v>
      </c>
      <c r="HE35" s="264" t="s">
        <v>98</v>
      </c>
      <c r="HF35" s="264" t="s">
        <v>7</v>
      </c>
      <c r="HG35" s="265" t="s">
        <v>13</v>
      </c>
      <c r="HH35" s="265" t="s">
        <v>12</v>
      </c>
      <c r="HI35" s="265" t="s">
        <v>14</v>
      </c>
      <c r="HJ35" s="265" t="s">
        <v>10</v>
      </c>
      <c r="HK35" s="265" t="s">
        <v>11</v>
      </c>
      <c r="HL35" s="265" t="s">
        <v>30</v>
      </c>
      <c r="HM35" s="265" t="s">
        <v>120</v>
      </c>
      <c r="HN35" s="265" t="s">
        <v>122</v>
      </c>
      <c r="HO35" s="266" t="s">
        <v>35</v>
      </c>
      <c r="HP35" s="266" t="s">
        <v>36</v>
      </c>
      <c r="HQ35" s="266" t="s">
        <v>37</v>
      </c>
      <c r="HR35" s="267" t="s">
        <v>87</v>
      </c>
      <c r="HS35" s="268" t="s">
        <v>23</v>
      </c>
      <c r="HT35" s="268" t="s">
        <v>28</v>
      </c>
      <c r="HV35" s="264" t="s">
        <v>98</v>
      </c>
      <c r="HW35" s="264" t="s">
        <v>7</v>
      </c>
      <c r="HX35" s="265" t="s">
        <v>13</v>
      </c>
      <c r="HY35" s="265" t="s">
        <v>12</v>
      </c>
      <c r="HZ35" s="265" t="s">
        <v>14</v>
      </c>
      <c r="IA35" s="265" t="s">
        <v>10</v>
      </c>
      <c r="IB35" s="265" t="s">
        <v>11</v>
      </c>
      <c r="IC35" s="265" t="s">
        <v>30</v>
      </c>
      <c r="ID35" s="265" t="s">
        <v>120</v>
      </c>
      <c r="IE35" s="265" t="s">
        <v>122</v>
      </c>
      <c r="IF35" s="266" t="s">
        <v>35</v>
      </c>
      <c r="IG35" s="266" t="s">
        <v>36</v>
      </c>
      <c r="IH35" s="266" t="s">
        <v>37</v>
      </c>
      <c r="II35" s="267" t="s">
        <v>87</v>
      </c>
      <c r="IJ35" s="268" t="s">
        <v>23</v>
      </c>
      <c r="IK35" s="268" t="s">
        <v>28</v>
      </c>
      <c r="IM35" s="264" t="s">
        <v>98</v>
      </c>
      <c r="IN35" s="264" t="s">
        <v>7</v>
      </c>
      <c r="IO35" s="265" t="s">
        <v>13</v>
      </c>
      <c r="IP35" s="265" t="s">
        <v>12</v>
      </c>
      <c r="IQ35" s="265" t="s">
        <v>14</v>
      </c>
      <c r="IR35" s="265" t="s">
        <v>10</v>
      </c>
      <c r="IS35" s="265" t="s">
        <v>11</v>
      </c>
      <c r="IT35" s="265" t="s">
        <v>30</v>
      </c>
      <c r="IU35" s="265" t="s">
        <v>120</v>
      </c>
      <c r="IV35" s="265" t="s">
        <v>122</v>
      </c>
      <c r="IW35" s="266" t="s">
        <v>35</v>
      </c>
      <c r="IX35" s="266" t="s">
        <v>36</v>
      </c>
      <c r="IY35" s="266" t="s">
        <v>37</v>
      </c>
      <c r="IZ35" s="267" t="s">
        <v>87</v>
      </c>
      <c r="JA35" s="268" t="s">
        <v>23</v>
      </c>
      <c r="JB35" s="268" t="s">
        <v>28</v>
      </c>
      <c r="JD35" s="264" t="s">
        <v>98</v>
      </c>
      <c r="JE35" s="264" t="s">
        <v>7</v>
      </c>
      <c r="JF35" s="265" t="s">
        <v>13</v>
      </c>
      <c r="JG35" s="265" t="s">
        <v>12</v>
      </c>
      <c r="JH35" s="265" t="s">
        <v>14</v>
      </c>
      <c r="JI35" s="265" t="s">
        <v>10</v>
      </c>
      <c r="JJ35" s="265" t="s">
        <v>11</v>
      </c>
      <c r="JK35" s="265" t="s">
        <v>30</v>
      </c>
      <c r="JL35" s="265" t="s">
        <v>120</v>
      </c>
      <c r="JM35" s="265" t="s">
        <v>122</v>
      </c>
      <c r="JN35" s="266" t="s">
        <v>35</v>
      </c>
      <c r="JO35" s="266" t="s">
        <v>36</v>
      </c>
      <c r="JP35" s="266" t="s">
        <v>37</v>
      </c>
      <c r="JQ35" s="267" t="s">
        <v>87</v>
      </c>
      <c r="JR35" s="268" t="s">
        <v>23</v>
      </c>
      <c r="JS35" s="268" t="s">
        <v>28</v>
      </c>
      <c r="JU35" s="264" t="s">
        <v>98</v>
      </c>
      <c r="JV35" s="264" t="s">
        <v>7</v>
      </c>
      <c r="JW35" s="265" t="s">
        <v>13</v>
      </c>
      <c r="JX35" s="265" t="s">
        <v>12</v>
      </c>
      <c r="JY35" s="265" t="s">
        <v>14</v>
      </c>
      <c r="JZ35" s="265" t="s">
        <v>10</v>
      </c>
      <c r="KA35" s="265" t="s">
        <v>11</v>
      </c>
      <c r="KB35" s="265" t="s">
        <v>30</v>
      </c>
      <c r="KC35" s="265" t="s">
        <v>120</v>
      </c>
      <c r="KD35" s="265" t="s">
        <v>122</v>
      </c>
      <c r="KE35" s="266" t="s">
        <v>35</v>
      </c>
      <c r="KF35" s="266" t="s">
        <v>36</v>
      </c>
      <c r="KG35" s="266" t="s">
        <v>37</v>
      </c>
      <c r="KH35" s="267" t="s">
        <v>87</v>
      </c>
      <c r="KI35" s="268" t="s">
        <v>23</v>
      </c>
      <c r="KJ35" s="268" t="s">
        <v>28</v>
      </c>
      <c r="KL35" s="264" t="s">
        <v>98</v>
      </c>
      <c r="KM35" s="264" t="s">
        <v>7</v>
      </c>
      <c r="KN35" s="265" t="s">
        <v>13</v>
      </c>
      <c r="KO35" s="265" t="s">
        <v>12</v>
      </c>
      <c r="KP35" s="265" t="s">
        <v>14</v>
      </c>
      <c r="KQ35" s="265" t="s">
        <v>10</v>
      </c>
      <c r="KR35" s="265" t="s">
        <v>11</v>
      </c>
      <c r="KS35" s="265" t="s">
        <v>30</v>
      </c>
      <c r="KT35" s="265" t="s">
        <v>120</v>
      </c>
      <c r="KU35" s="265" t="s">
        <v>122</v>
      </c>
      <c r="KV35" s="266" t="s">
        <v>35</v>
      </c>
      <c r="KW35" s="266" t="s">
        <v>36</v>
      </c>
      <c r="KX35" s="266" t="s">
        <v>37</v>
      </c>
      <c r="KY35" s="267" t="s">
        <v>87</v>
      </c>
      <c r="KZ35" s="268" t="s">
        <v>23</v>
      </c>
      <c r="LA35" s="268" t="s">
        <v>28</v>
      </c>
      <c r="LC35" s="264" t="s">
        <v>98</v>
      </c>
      <c r="LD35" s="264" t="s">
        <v>7</v>
      </c>
      <c r="LE35" s="265" t="s">
        <v>13</v>
      </c>
      <c r="LF35" s="265" t="s">
        <v>12</v>
      </c>
      <c r="LG35" s="265" t="s">
        <v>14</v>
      </c>
      <c r="LH35" s="265" t="s">
        <v>10</v>
      </c>
      <c r="LI35" s="265" t="s">
        <v>11</v>
      </c>
      <c r="LJ35" s="265" t="s">
        <v>30</v>
      </c>
      <c r="LK35" s="265" t="s">
        <v>120</v>
      </c>
      <c r="LL35" s="265" t="s">
        <v>122</v>
      </c>
      <c r="LM35" s="266" t="s">
        <v>35</v>
      </c>
      <c r="LN35" s="266" t="s">
        <v>36</v>
      </c>
      <c r="LO35" s="266" t="s">
        <v>37</v>
      </c>
      <c r="LP35" s="267" t="s">
        <v>87</v>
      </c>
      <c r="LQ35" s="268" t="s">
        <v>23</v>
      </c>
      <c r="LR35" s="268" t="s">
        <v>28</v>
      </c>
      <c r="LT35" s="264" t="s">
        <v>98</v>
      </c>
      <c r="LU35" s="264" t="s">
        <v>7</v>
      </c>
      <c r="LV35" s="265" t="s">
        <v>13</v>
      </c>
      <c r="LW35" s="265" t="s">
        <v>12</v>
      </c>
      <c r="LX35" s="265" t="s">
        <v>14</v>
      </c>
      <c r="LY35" s="265" t="s">
        <v>10</v>
      </c>
      <c r="LZ35" s="265" t="s">
        <v>11</v>
      </c>
      <c r="MA35" s="265" t="s">
        <v>30</v>
      </c>
      <c r="MB35" s="265" t="s">
        <v>120</v>
      </c>
      <c r="MC35" s="265" t="s">
        <v>122</v>
      </c>
      <c r="MD35" s="266" t="s">
        <v>35</v>
      </c>
      <c r="ME35" s="266" t="s">
        <v>36</v>
      </c>
      <c r="MF35" s="266" t="s">
        <v>37</v>
      </c>
      <c r="MG35" s="267" t="s">
        <v>87</v>
      </c>
      <c r="MH35" s="268" t="s">
        <v>23</v>
      </c>
      <c r="MI35" s="268" t="s">
        <v>28</v>
      </c>
    </row>
    <row r="36" spans="1:347" ht="14" customHeight="1" outlineLevel="1">
      <c r="A36" s="13" t="s">
        <v>22</v>
      </c>
      <c r="B36" s="176">
        <v>0</v>
      </c>
      <c r="C36" s="89">
        <v>20</v>
      </c>
      <c r="D36" s="190">
        <v>0</v>
      </c>
      <c r="E36" s="21">
        <f>D36/C36</f>
        <v>0</v>
      </c>
      <c r="F36" s="12" t="s">
        <v>4</v>
      </c>
      <c r="G36" s="12" t="s">
        <v>4</v>
      </c>
      <c r="H36" s="12"/>
      <c r="I36" s="12"/>
      <c r="J36" s="54" t="s">
        <v>4</v>
      </c>
      <c r="K36" s="12"/>
      <c r="L36" s="15"/>
      <c r="M36" s="15"/>
      <c r="N36" s="15"/>
      <c r="O36" s="15"/>
      <c r="P36" s="32"/>
      <c r="Q36" s="14"/>
      <c r="R36" s="14"/>
      <c r="S36" s="15"/>
      <c r="T36" s="32"/>
      <c r="U36" s="32"/>
      <c r="V36" s="32"/>
      <c r="W36" s="32"/>
      <c r="X36" s="32"/>
      <c r="Y36" s="42"/>
      <c r="Z36" s="210"/>
      <c r="AA36" s="220" t="s">
        <v>4</v>
      </c>
      <c r="AB36" s="210"/>
      <c r="AC36" s="211"/>
      <c r="AD36" s="211"/>
      <c r="AE36" s="211"/>
      <c r="AF36" s="211"/>
      <c r="AG36" s="209"/>
      <c r="AH36" s="200"/>
      <c r="AI36" s="200"/>
      <c r="AJ36" s="211"/>
      <c r="AK36" s="209"/>
      <c r="AL36" s="209"/>
      <c r="AM36" s="209"/>
      <c r="AN36" s="209"/>
      <c r="AO36" s="209"/>
      <c r="AP36" s="42"/>
      <c r="AQ36" s="210"/>
      <c r="AR36" s="220" t="s">
        <v>4</v>
      </c>
      <c r="AS36" s="210"/>
      <c r="AT36" s="211"/>
      <c r="AU36" s="211"/>
      <c r="AV36" s="211"/>
      <c r="AW36" s="211"/>
      <c r="AX36" s="209"/>
      <c r="AY36" s="200"/>
      <c r="AZ36" s="200"/>
      <c r="BA36" s="211"/>
      <c r="BB36" s="209"/>
      <c r="BC36" s="209"/>
      <c r="BD36" s="209"/>
      <c r="BE36" s="209"/>
      <c r="BF36" s="209"/>
      <c r="BH36" s="210"/>
      <c r="BI36" s="220" t="s">
        <v>4</v>
      </c>
      <c r="BJ36" s="210"/>
      <c r="BK36" s="211"/>
      <c r="BL36" s="211"/>
      <c r="BM36" s="211"/>
      <c r="BN36" s="211"/>
      <c r="BO36" s="209"/>
      <c r="BP36" s="200"/>
      <c r="BQ36" s="200"/>
      <c r="BR36" s="211"/>
      <c r="BS36" s="209"/>
      <c r="BT36" s="209"/>
      <c r="BU36" s="209"/>
      <c r="BV36" s="209"/>
      <c r="BW36" s="209"/>
      <c r="BY36" s="210"/>
      <c r="BZ36" s="220" t="s">
        <v>4</v>
      </c>
      <c r="CA36" s="210"/>
      <c r="CB36" s="211"/>
      <c r="CC36" s="211"/>
      <c r="CD36" s="211"/>
      <c r="CE36" s="211"/>
      <c r="CF36" s="209"/>
      <c r="CG36" s="200"/>
      <c r="CH36" s="200"/>
      <c r="CI36" s="211"/>
      <c r="CJ36" s="209"/>
      <c r="CK36" s="209"/>
      <c r="CL36" s="209"/>
      <c r="CM36" s="209"/>
      <c r="CN36" s="209"/>
      <c r="CP36" s="210"/>
      <c r="CQ36" s="220" t="s">
        <v>4</v>
      </c>
      <c r="CR36" s="210"/>
      <c r="CS36" s="211"/>
      <c r="CT36" s="211"/>
      <c r="CU36" s="211"/>
      <c r="CV36" s="211"/>
      <c r="CW36" s="209"/>
      <c r="CX36" s="200"/>
      <c r="CY36" s="200"/>
      <c r="CZ36" s="211"/>
      <c r="DA36" s="209"/>
      <c r="DB36" s="209"/>
      <c r="DC36" s="209"/>
      <c r="DD36" s="209"/>
      <c r="DE36" s="209"/>
      <c r="DG36" s="210"/>
      <c r="DH36" s="220" t="s">
        <v>4</v>
      </c>
      <c r="DI36" s="210"/>
      <c r="DJ36" s="211"/>
      <c r="DK36" s="211"/>
      <c r="DL36" s="211"/>
      <c r="DM36" s="211"/>
      <c r="DN36" s="209"/>
      <c r="DO36" s="200"/>
      <c r="DP36" s="200"/>
      <c r="DQ36" s="211"/>
      <c r="DR36" s="209"/>
      <c r="DS36" s="209"/>
      <c r="DT36" s="209"/>
      <c r="DU36" s="209"/>
      <c r="DV36" s="209"/>
      <c r="DX36" s="210"/>
      <c r="DY36" s="220" t="s">
        <v>4</v>
      </c>
      <c r="DZ36" s="210"/>
      <c r="EA36" s="211"/>
      <c r="EB36" s="211"/>
      <c r="EC36" s="211"/>
      <c r="ED36" s="211"/>
      <c r="EE36" s="209"/>
      <c r="EF36" s="200"/>
      <c r="EG36" s="200"/>
      <c r="EH36" s="211"/>
      <c r="EI36" s="209"/>
      <c r="EJ36" s="209"/>
      <c r="EK36" s="209"/>
      <c r="EL36" s="209"/>
      <c r="EM36" s="209"/>
      <c r="EO36" s="210"/>
      <c r="EP36" s="220" t="s">
        <v>4</v>
      </c>
      <c r="EQ36" s="210"/>
      <c r="ER36" s="211"/>
      <c r="ES36" s="211"/>
      <c r="ET36" s="211"/>
      <c r="EU36" s="211"/>
      <c r="EV36" s="209"/>
      <c r="EW36" s="200"/>
      <c r="EX36" s="200"/>
      <c r="EY36" s="211"/>
      <c r="EZ36" s="209"/>
      <c r="FA36" s="209"/>
      <c r="FB36" s="209"/>
      <c r="FC36" s="209"/>
      <c r="FD36" s="209"/>
      <c r="FF36" s="210"/>
      <c r="FG36" s="220" t="s">
        <v>4</v>
      </c>
      <c r="FH36" s="210"/>
      <c r="FI36" s="211"/>
      <c r="FJ36" s="211"/>
      <c r="FK36" s="211"/>
      <c r="FL36" s="211"/>
      <c r="FM36" s="209"/>
      <c r="FN36" s="200"/>
      <c r="FO36" s="200"/>
      <c r="FP36" s="211"/>
      <c r="FQ36" s="209"/>
      <c r="FR36" s="209"/>
      <c r="FS36" s="209"/>
      <c r="FT36" s="209"/>
      <c r="FU36" s="209"/>
      <c r="FW36" s="210"/>
      <c r="FX36" s="220" t="s">
        <v>4</v>
      </c>
      <c r="FY36" s="210"/>
      <c r="FZ36" s="211"/>
      <c r="GA36" s="211"/>
      <c r="GB36" s="211"/>
      <c r="GC36" s="211"/>
      <c r="GD36" s="209"/>
      <c r="GE36" s="200"/>
      <c r="GF36" s="200"/>
      <c r="GG36" s="211"/>
      <c r="GH36" s="209"/>
      <c r="GI36" s="209"/>
      <c r="GJ36" s="209"/>
      <c r="GK36" s="209"/>
      <c r="GL36" s="209"/>
      <c r="GN36" s="210"/>
      <c r="GO36" s="220" t="s">
        <v>4</v>
      </c>
      <c r="GP36" s="210"/>
      <c r="GQ36" s="211"/>
      <c r="GR36" s="211"/>
      <c r="GS36" s="211"/>
      <c r="GT36" s="211"/>
      <c r="GU36" s="209"/>
      <c r="GV36" s="200"/>
      <c r="GW36" s="200"/>
      <c r="GX36" s="211"/>
      <c r="GY36" s="209"/>
      <c r="GZ36" s="209"/>
      <c r="HA36" s="209"/>
      <c r="HB36" s="209"/>
      <c r="HC36" s="209"/>
      <c r="HE36" s="210"/>
      <c r="HF36" s="220" t="s">
        <v>4</v>
      </c>
      <c r="HG36" s="210"/>
      <c r="HH36" s="211"/>
      <c r="HI36" s="211"/>
      <c r="HJ36" s="211"/>
      <c r="HK36" s="211"/>
      <c r="HL36" s="209"/>
      <c r="HM36" s="200"/>
      <c r="HN36" s="200"/>
      <c r="HO36" s="211"/>
      <c r="HP36" s="209"/>
      <c r="HQ36" s="209"/>
      <c r="HR36" s="209"/>
      <c r="HS36" s="209"/>
      <c r="HT36" s="209"/>
      <c r="HV36" s="210"/>
      <c r="HW36" s="220" t="s">
        <v>4</v>
      </c>
      <c r="HX36" s="210"/>
      <c r="HY36" s="211"/>
      <c r="HZ36" s="211"/>
      <c r="IA36" s="211"/>
      <c r="IB36" s="211"/>
      <c r="IC36" s="209"/>
      <c r="ID36" s="200"/>
      <c r="IE36" s="200"/>
      <c r="IF36" s="211"/>
      <c r="IG36" s="209"/>
      <c r="IH36" s="209"/>
      <c r="II36" s="209"/>
      <c r="IJ36" s="209"/>
      <c r="IK36" s="209"/>
      <c r="IM36" s="210"/>
      <c r="IN36" s="220" t="s">
        <v>4</v>
      </c>
      <c r="IO36" s="210"/>
      <c r="IP36" s="211"/>
      <c r="IQ36" s="211"/>
      <c r="IR36" s="211"/>
      <c r="IS36" s="211"/>
      <c r="IT36" s="209"/>
      <c r="IU36" s="200"/>
      <c r="IV36" s="200"/>
      <c r="IW36" s="211"/>
      <c r="IX36" s="209"/>
      <c r="IY36" s="209"/>
      <c r="IZ36" s="209"/>
      <c r="JA36" s="209"/>
      <c r="JB36" s="209"/>
      <c r="JD36" s="210"/>
      <c r="JE36" s="220" t="s">
        <v>4</v>
      </c>
      <c r="JF36" s="210"/>
      <c r="JG36" s="211"/>
      <c r="JH36" s="211"/>
      <c r="JI36" s="211"/>
      <c r="JJ36" s="211"/>
      <c r="JK36" s="209"/>
      <c r="JL36" s="200"/>
      <c r="JM36" s="200"/>
      <c r="JN36" s="211"/>
      <c r="JO36" s="209"/>
      <c r="JP36" s="209"/>
      <c r="JQ36" s="209"/>
      <c r="JR36" s="209"/>
      <c r="JS36" s="209"/>
      <c r="JU36" s="210"/>
      <c r="JV36" s="220" t="s">
        <v>4</v>
      </c>
      <c r="JW36" s="210"/>
      <c r="JX36" s="211"/>
      <c r="JY36" s="211"/>
      <c r="JZ36" s="211"/>
      <c r="KA36" s="211"/>
      <c r="KB36" s="209"/>
      <c r="KC36" s="200"/>
      <c r="KD36" s="200"/>
      <c r="KE36" s="211"/>
      <c r="KF36" s="209"/>
      <c r="KG36" s="209"/>
      <c r="KH36" s="209"/>
      <c r="KI36" s="209"/>
      <c r="KJ36" s="209"/>
      <c r="KL36" s="210"/>
      <c r="KM36" s="220" t="s">
        <v>4</v>
      </c>
      <c r="KN36" s="210"/>
      <c r="KO36" s="211"/>
      <c r="KP36" s="211"/>
      <c r="KQ36" s="211"/>
      <c r="KR36" s="211"/>
      <c r="KS36" s="209"/>
      <c r="KT36" s="200"/>
      <c r="KU36" s="200"/>
      <c r="KV36" s="211"/>
      <c r="KW36" s="209"/>
      <c r="KX36" s="209"/>
      <c r="KY36" s="209"/>
      <c r="KZ36" s="209"/>
      <c r="LA36" s="209"/>
      <c r="LC36" s="210"/>
      <c r="LD36" s="220" t="s">
        <v>4</v>
      </c>
      <c r="LE36" s="210"/>
      <c r="LF36" s="211"/>
      <c r="LG36" s="211"/>
      <c r="LH36" s="211"/>
      <c r="LI36" s="211"/>
      <c r="LJ36" s="209"/>
      <c r="LK36" s="200"/>
      <c r="LL36" s="200"/>
      <c r="LM36" s="211"/>
      <c r="LN36" s="209"/>
      <c r="LO36" s="209"/>
      <c r="LP36" s="209"/>
      <c r="LQ36" s="209"/>
      <c r="LR36" s="209"/>
      <c r="LT36" s="210"/>
      <c r="LU36" s="220" t="s">
        <v>4</v>
      </c>
      <c r="LV36" s="210"/>
      <c r="LW36" s="211"/>
      <c r="LX36" s="211"/>
      <c r="LY36" s="211"/>
      <c r="LZ36" s="211"/>
      <c r="MA36" s="209"/>
      <c r="MB36" s="200"/>
      <c r="MC36" s="200"/>
      <c r="MD36" s="211"/>
      <c r="ME36" s="209"/>
      <c r="MF36" s="209"/>
      <c r="MG36" s="209"/>
      <c r="MH36" s="209"/>
      <c r="MI36" s="209"/>
    </row>
    <row r="37" spans="1:347" ht="14" customHeight="1" outlineLevel="1">
      <c r="A37" s="12">
        <v>1</v>
      </c>
      <c r="B37" s="178">
        <v>5.5E-2</v>
      </c>
      <c r="C37" s="89">
        <v>20</v>
      </c>
      <c r="D37" s="191">
        <v>2</v>
      </c>
      <c r="E37" s="15">
        <f t="shared" ref="E37:E46" si="340">IFERROR(D37/C37,"")</f>
        <v>0.1</v>
      </c>
      <c r="F37" s="32">
        <f>IFERROR((E37-E36)/(1-E36),"")</f>
        <v>0.1</v>
      </c>
      <c r="G37" s="15">
        <f t="shared" ref="G37:G46" si="341">IFERROR(_xlfn.NORM.S.INV(F37),"")</f>
        <v>-1.2815515655446006</v>
      </c>
      <c r="H37" s="15"/>
      <c r="I37" s="32"/>
      <c r="J37" s="16">
        <f>IFERROR(LOG10($B37),"")</f>
        <v>-1.2596373105057561</v>
      </c>
      <c r="K37" s="15">
        <f>IFERROR(C51+B51*J37,"")</f>
        <v>-1.3034836651668291</v>
      </c>
      <c r="L37" s="35">
        <f>IFERROR(_xlfn.NORM.S.DIST(K37,TRUE)*(1-$E$36)+$E$36,"")</f>
        <v>9.6204844771261969E-2</v>
      </c>
      <c r="M37" s="35">
        <f t="shared" ref="M37:M46" si="342">IFERROR(1/SQRT(2*PI())*EXP(-0.5*(K37)^2),"")</f>
        <v>0.17059322356846915</v>
      </c>
      <c r="N37" s="35">
        <f>IFERROR(K37-L37/M37+$F37/M37,"")</f>
        <v>-1.2812368540136605</v>
      </c>
      <c r="O37" s="35">
        <f>IFERROR(M37^2/((1-L37)*(L37+$E$36/(1-$E$36))),"")</f>
        <v>0.33470068365731576</v>
      </c>
      <c r="P37" s="15">
        <f>IFERROR($C37*O37,"")</f>
        <v>6.6940136731463156</v>
      </c>
      <c r="Q37" s="15">
        <f t="shared" ref="Q37:Q46" si="343">IFERROR(P37*J37,"")</f>
        <v>-8.4320293797307819</v>
      </c>
      <c r="R37" s="15">
        <f>IFERROR(P37*N37,"")</f>
        <v>-8.5766170193064131</v>
      </c>
      <c r="S37" s="32">
        <f t="shared" ref="S37:S46" si="344">IFERROR(P37*(J37-J$48)^2,"")</f>
        <v>10.497793731828494</v>
      </c>
      <c r="T37" s="32">
        <f>IFERROR(P37*(N37-N48)^2,"")</f>
        <v>15.119753435862577</v>
      </c>
      <c r="U37" s="32">
        <f t="shared" ref="U37:U46" si="345">IFERROR(P37*(J37-J$48)*(N37-N$48),"")</f>
        <v>12.598573444870278</v>
      </c>
      <c r="V37" s="32">
        <f>IFERROR($C37*($F37-L37)^2/(L37*(1-L37)),"")</f>
        <v>3.3130053069308197E-3</v>
      </c>
      <c r="W37" s="37">
        <f>IFERROR($D37-$C37*L37,"")</f>
        <v>7.5903104574760683E-2</v>
      </c>
      <c r="X37" s="32">
        <f>IFERROR(W37/SQRT($C37*L37*(1-L37)),"")</f>
        <v>5.7558711824803856E-2</v>
      </c>
      <c r="Y37" s="42"/>
      <c r="Z37" s="209"/>
      <c r="AA37" s="201">
        <f>IFERROR(LOG10($B37),"")</f>
        <v>-1.2596373105057561</v>
      </c>
      <c r="AB37" s="211">
        <f>IFERROR(J51+I51*AA37,"")</f>
        <v>-1.3286759304290661</v>
      </c>
      <c r="AC37" s="202">
        <f>IFERROR(_xlfn.NORM.S.DIST(AB37,TRUE)*(1-$E$36)+$E$36,"")</f>
        <v>9.1977454605554926E-2</v>
      </c>
      <c r="AD37" s="202">
        <f t="shared" ref="AD37:AD46" si="346">IFERROR(1/SQRT(2*PI())*EXP(-0.5*(AB37)^2),"")</f>
        <v>0.16502993500644855</v>
      </c>
      <c r="AE37" s="202">
        <f>IFERROR(AB37-AC37/AD37+$F37/AD37,"")</f>
        <v>-1.2800632627083184</v>
      </c>
      <c r="AF37" s="202">
        <f>IFERROR(AD37^2/((1-AC37)*(AC37+$E$36/(1-$E$36))),"")</f>
        <v>0.32609747705090475</v>
      </c>
      <c r="AG37" s="211">
        <f>IFERROR($C37*AF37,"")</f>
        <v>6.5219495410180954</v>
      </c>
      <c r="AH37" s="211">
        <f t="shared" ref="AH37:AH46" si="347">IFERROR(AG37*AA37,"")</f>
        <v>-8.215290979102285</v>
      </c>
      <c r="AI37" s="211">
        <f>IFERROR(AG37*AE37,"")</f>
        <v>-8.3485080086946422</v>
      </c>
      <c r="AJ37" s="209">
        <f t="shared" ref="AJ37:AJ46" si="348">IFERROR(AG37*(AA37-AA$48)^2,"")</f>
        <v>10.117871288171965</v>
      </c>
      <c r="AK37" s="209">
        <f>IFERROR(AG37*(AE37-AE48)^2,"")</f>
        <v>14.551056701634444</v>
      </c>
      <c r="AL37" s="209">
        <f t="shared" ref="AL37:AL46" si="349">IFERROR(AG37*(AA37-AA$48)*(AE37-AE$48),"")</f>
        <v>12.133660569425428</v>
      </c>
      <c r="AM37" s="209">
        <f>IFERROR($C37*($F37-AC37)^2/(AC37*(1-AC37)),"")</f>
        <v>1.5412615476980038E-2</v>
      </c>
      <c r="AN37" s="227">
        <f>IFERROR($D37-$C37*AC37,"")</f>
        <v>0.16045090788890137</v>
      </c>
      <c r="AO37" s="209">
        <f>IFERROR(AN37/SQRT($C37*AC37*(1-AC37)),"")</f>
        <v>0.12414755525977945</v>
      </c>
      <c r="AP37" s="42"/>
      <c r="AQ37" s="209"/>
      <c r="AR37" s="201">
        <f>IFERROR(LOG10($B37),"")</f>
        <v>-1.2596373105057561</v>
      </c>
      <c r="AS37" s="211">
        <f>IFERROR(AA51+Z51*AR37,"")</f>
        <v>-1.3297349151933351</v>
      </c>
      <c r="AT37" s="202">
        <f>IFERROR(_xlfn.NORM.S.DIST(AS37,TRUE)*(1-$E$36)+$E$36,"")</f>
        <v>9.1802813344481524E-2</v>
      </c>
      <c r="AU37" s="202">
        <f t="shared" ref="AU37:AU46" si="350">IFERROR(1/SQRT(2*PI())*EXP(-0.5*(AS37)^2),"")</f>
        <v>0.16479780091687707</v>
      </c>
      <c r="AV37" s="202">
        <f>IFERROR(AS37-AT37/AU37+$F37/AU37,"")</f>
        <v>-1.2799940411652095</v>
      </c>
      <c r="AW37" s="202">
        <f>IFERROR(AU37^2/((1-AT37)*(AT37+$E$36/(1-$E$36))),"")</f>
        <v>0.32573669185092424</v>
      </c>
      <c r="AX37" s="211">
        <f>IFERROR($C37*AW37,"")</f>
        <v>6.5147338370184844</v>
      </c>
      <c r="AY37" s="211">
        <f t="shared" ref="AY37:AY46" si="351">IFERROR(AX37*AR37,"")</f>
        <v>-8.2062018091228079</v>
      </c>
      <c r="AZ37" s="211">
        <f>IFERROR(AX37*AV37,"")</f>
        <v>-8.3388204911610213</v>
      </c>
      <c r="BA37" s="209">
        <f t="shared" ref="BA37:BA46" si="352">IFERROR(AX37*(AR37-AR$48)^2,"")</f>
        <v>10.10309219553198</v>
      </c>
      <c r="BB37" s="209">
        <f>IFERROR(AX37*(AV37-AV48)^2,"")</f>
        <v>14.528360537070002</v>
      </c>
      <c r="BC37" s="209">
        <f t="shared" ref="BC37:BC46" si="353">IFERROR(AX37*(AR37-AR$48)*(AV37-AV$48),"")</f>
        <v>12.115335981967101</v>
      </c>
      <c r="BD37" s="209">
        <f>IFERROR($C37*($F37-AT37)^2/(AT37*(1-AT37)),"")</f>
        <v>1.6118458358916718E-2</v>
      </c>
      <c r="BE37" s="227">
        <f>IFERROR($D37-$C37*AT37,"")</f>
        <v>0.16394373311036947</v>
      </c>
      <c r="BF37" s="209">
        <f>IFERROR(BE37/SQRT($C37*AT37*(1-AT37)),"")</f>
        <v>0.12695849069249635</v>
      </c>
      <c r="BH37" s="209"/>
      <c r="BI37" s="201">
        <f>IFERROR(LOG10($B37),"")</f>
        <v>-1.2596373105057561</v>
      </c>
      <c r="BJ37" s="211">
        <f>IFERROR(AR51+AQ51*BI37,"")</f>
        <v>-1.3297527692416571</v>
      </c>
      <c r="BK37" s="202">
        <f>IFERROR(_xlfn.NORM.S.DIST(BJ37,TRUE)*(1-$E$36)+$E$36,"")</f>
        <v>9.1799871071507375E-2</v>
      </c>
      <c r="BL37" s="202">
        <f t="shared" ref="BL37:BL46" si="354">IFERROR(1/SQRT(2*PI())*EXP(-0.5*(BJ37)^2),"")</f>
        <v>0.16479388844750767</v>
      </c>
      <c r="BM37" s="202">
        <f>IFERROR(BJ37-BK37/BL37+$F37/BL37,"")</f>
        <v>-1.2799928600256996</v>
      </c>
      <c r="BN37" s="202">
        <f>IFERROR(BL37^2/((1-BK37)*(BK37+$E$36/(1-$E$36))),"")</f>
        <v>0.32573060979574048</v>
      </c>
      <c r="BO37" s="211">
        <f>IFERROR($C37*BN37,"")</f>
        <v>6.5146121959148093</v>
      </c>
      <c r="BP37" s="211">
        <f t="shared" ref="BP37:BP46" si="355">IFERROR(BO37*BI37,"")</f>
        <v>-8.2060485854501284</v>
      </c>
      <c r="BQ37" s="211">
        <f>IFERROR(BO37*BM37,"")</f>
        <v>-8.3386570966072995</v>
      </c>
      <c r="BR37" s="209">
        <f t="shared" ref="BR37:BR46" si="356">IFERROR(BO37*(BI37-BI$48)^2,"")</f>
        <v>10.10285741982217</v>
      </c>
      <c r="BS37" s="209">
        <f>IFERROR(BO37*(BM37-BM48)^2,"")</f>
        <v>14.527998914911754</v>
      </c>
      <c r="BT37" s="209">
        <f t="shared" ref="BT37:BT46" si="357">IFERROR(BO37*(BI37-BI$48)*(BM37-BM$48),"")</f>
        <v>12.115044433789116</v>
      </c>
      <c r="BU37" s="209">
        <f>IFERROR($C37*($F37-BK37)^2/(BK37*(1-BK37)),"")</f>
        <v>1.6130496180401244E-2</v>
      </c>
      <c r="BV37" s="227">
        <f>IFERROR($D37-$C37*BK37,"")</f>
        <v>0.16400257856985245</v>
      </c>
      <c r="BW37" s="209">
        <f>IFERROR(BV37/SQRT($C37*BK37*(1-BK37)),"")</f>
        <v>0.1270058903374218</v>
      </c>
      <c r="BY37" s="209"/>
      <c r="BZ37" s="201">
        <f>IFERROR(LOG10($B37),"")</f>
        <v>-1.2596373105057561</v>
      </c>
      <c r="CA37" s="211">
        <f>IFERROR(BI51+BH51*BZ37,"")</f>
        <v>-1.3297530224152962</v>
      </c>
      <c r="CB37" s="202">
        <f>IFERROR(_xlfn.NORM.S.DIST(CA37,TRUE)*(1-$E$36)+$E$36,"")</f>
        <v>9.1799829350045922E-2</v>
      </c>
      <c r="CC37" s="202">
        <f t="shared" ref="CC37:CC46" si="358">IFERROR(1/SQRT(2*PI())*EXP(-0.5*(CA37)^2),"")</f>
        <v>0.16479383296827349</v>
      </c>
      <c r="CD37" s="202">
        <f>IFERROR(CA37-CB37/CC37+$F37/CC37,"")</f>
        <v>-1.2799928432735634</v>
      </c>
      <c r="CE37" s="202">
        <f>IFERROR(CC37^2/((1-CB37)*(CB37+$E$36/(1-$E$36))),"")</f>
        <v>0.3257305235512481</v>
      </c>
      <c r="CF37" s="211">
        <f>IFERROR($C37*CE37,"")</f>
        <v>6.5146104710249624</v>
      </c>
      <c r="CG37" s="211">
        <f t="shared" ref="CG37:CG46" si="359">IFERROR(CF37*BZ37,"")</f>
        <v>-8.206046412714521</v>
      </c>
      <c r="CH37" s="211">
        <f>IFERROR(CF37*CD37,"")</f>
        <v>-8.3386547796269692</v>
      </c>
      <c r="CI37" s="209">
        <f t="shared" ref="CI37:CI46" si="360">IFERROR(CF37*(BZ37-BZ$48)^2,"")</f>
        <v>10.102854047514073</v>
      </c>
      <c r="CJ37" s="209">
        <f>IFERROR(CF37*(CD37-CD48)^2,"")</f>
        <v>14.527993722924323</v>
      </c>
      <c r="CK37" s="209">
        <f t="shared" ref="CK37:CK46" si="361">IFERROR(CF37*(BZ37-BZ$48)*(CD37-CD$48),"")</f>
        <v>12.115040246978342</v>
      </c>
      <c r="CL37" s="209">
        <f>IFERROR($C37*($F37-CB37)^2/(CB37*(1-CB37)),"")</f>
        <v>1.6130666911712308E-2</v>
      </c>
      <c r="CM37" s="227">
        <f>IFERROR($D37-$C37*CB37,"")</f>
        <v>0.1640034129990815</v>
      </c>
      <c r="CN37" s="209">
        <f>IFERROR(CM37/SQRT($C37*CB37*(1-CB37)),"")</f>
        <v>0.12700656247498504</v>
      </c>
      <c r="CP37" s="209"/>
      <c r="CQ37" s="201">
        <f>IFERROR(LOG10($B37),"")</f>
        <v>-1.2596373105057561</v>
      </c>
      <c r="CR37" s="211">
        <f>IFERROR(BZ51+BY51*CQ37,"")</f>
        <v>-1.3297530261012087</v>
      </c>
      <c r="CS37" s="202">
        <f>IFERROR(_xlfn.NORM.S.DIST(CR37,TRUE)*(1-$E$36)+$E$36,"")</f>
        <v>9.1799828742630318E-2</v>
      </c>
      <c r="CT37" s="202">
        <f t="shared" ref="CT37:CT46" si="362">IFERROR(1/SQRT(2*PI())*EXP(-0.5*(CR37)^2),"")</f>
        <v>0.16479383216056073</v>
      </c>
      <c r="CU37" s="202">
        <f>IFERROR(CR37-CS37/CT37+$F37/CT37,"")</f>
        <v>-1.2799928430296714</v>
      </c>
      <c r="CV37" s="202">
        <f>IFERROR(CT37^2/((1-CS37)*(CS37+$E$36/(1-$E$36))),"")</f>
        <v>0.3257305222956291</v>
      </c>
      <c r="CW37" s="211">
        <f>IFERROR($C37*CV37,"")</f>
        <v>6.5146104459125818</v>
      </c>
      <c r="CX37" s="211">
        <f t="shared" ref="CX37:CX46" si="363">IFERROR(CW37*CQ37,"")</f>
        <v>-8.2060463810820288</v>
      </c>
      <c r="CY37" s="211">
        <f>IFERROR(CW37*CU37,"")</f>
        <v>-8.3386547458944413</v>
      </c>
      <c r="CZ37" s="209">
        <f t="shared" ref="CZ37:CZ46" si="364">IFERROR(CW37*(CQ37-CQ$48)^2,"")</f>
        <v>10.102853998604541</v>
      </c>
      <c r="DA37" s="209">
        <f>IFERROR(CW37*(CU37-CU48)^2,"")</f>
        <v>14.527993647613116</v>
      </c>
      <c r="DB37" s="209">
        <f t="shared" ref="DB37:DB46" si="365">IFERROR(CW37*(CQ37-CQ$48)*(CU37-CU$48),"")</f>
        <v>12.115040186251532</v>
      </c>
      <c r="DC37" s="209">
        <f>IFERROR($C37*($F37-CS37)^2/(CS37*(1-CS37)),"")</f>
        <v>1.6130669397367396E-2</v>
      </c>
      <c r="DD37" s="227">
        <f>IFERROR($D37-$C37*CS37,"")</f>
        <v>0.16400342514739363</v>
      </c>
      <c r="DE37" s="209">
        <f>IFERROR(DD37/SQRT($C37*CS37*(1-CS37)),"")</f>
        <v>0.1270065722605227</v>
      </c>
      <c r="DG37" s="209"/>
      <c r="DH37" s="201">
        <f>IFERROR(LOG10($B37),"")</f>
        <v>-1.2596373105057561</v>
      </c>
      <c r="DI37" s="211">
        <f>IFERROR(CQ51+CP51*DH37,"")</f>
        <v>-1.3297530261544404</v>
      </c>
      <c r="DJ37" s="202">
        <f>IFERROR(_xlfn.NORM.S.DIST(DI37,TRUE)*(1-$E$36)+$E$36,"")</f>
        <v>9.1799828733858016E-2</v>
      </c>
      <c r="DK37" s="202">
        <f t="shared" ref="DK37:DK46" si="366">IFERROR(1/SQRT(2*PI())*EXP(-0.5*(DI37)^2),"")</f>
        <v>0.16479383214889581</v>
      </c>
      <c r="DL37" s="202">
        <f>IFERROR(DI37-DJ37/DK37+$F37/DK37,"")</f>
        <v>-1.2799928430261489</v>
      </c>
      <c r="DM37" s="202">
        <f>IFERROR(DK37^2/((1-DJ37)*(DJ37+$E$36/(1-$E$36))),"")</f>
        <v>0.32573052227749577</v>
      </c>
      <c r="DN37" s="211">
        <f>IFERROR($C37*DM37,"")</f>
        <v>6.5146104455499154</v>
      </c>
      <c r="DO37" s="211">
        <f t="shared" ref="DO37:DO46" si="367">IFERROR(DN37*DH37,"")</f>
        <v>-8.2060463806252013</v>
      </c>
      <c r="DP37" s="211">
        <f>IFERROR(DN37*DL37,"")</f>
        <v>-8.3386547454072826</v>
      </c>
      <c r="DQ37" s="209">
        <f t="shared" ref="DQ37:DQ46" si="368">IFERROR(DN37*(DH37-DH$48)^2,"")</f>
        <v>10.102853997897407</v>
      </c>
      <c r="DR37" s="209">
        <f>IFERROR(DN37*(DL37-DL48)^2,"")</f>
        <v>14.527993646524306</v>
      </c>
      <c r="DS37" s="209">
        <f t="shared" ref="DS37:DS46" si="369">IFERROR(DN37*(DH37-DH$48)*(DL37-DL$48),"")</f>
        <v>12.115040185373559</v>
      </c>
      <c r="DT37" s="209">
        <f>IFERROR($C37*($F37-DJ37)^2/(DJ37*(1-DJ37)),"")</f>
        <v>1.6130669433265254E-2</v>
      </c>
      <c r="DU37" s="227">
        <f>IFERROR($D37-$C37*DJ37,"")</f>
        <v>0.16400342532283974</v>
      </c>
      <c r="DV37" s="209">
        <f>IFERROR(DU37/SQRT($C37*DJ37*(1-DJ37)),"")</f>
        <v>0.1270065724018456</v>
      </c>
      <c r="DX37" s="209"/>
      <c r="DY37" s="201">
        <f>IFERROR(LOG10($B37),"")</f>
        <v>-1.2596373105057561</v>
      </c>
      <c r="DZ37" s="211">
        <f>IFERROR(DH51+DG51*DY37,"")</f>
        <v>-1.3297530261552108</v>
      </c>
      <c r="EA37" s="202">
        <f>IFERROR(_xlfn.NORM.S.DIST(DZ37,TRUE)*(1-$E$36)+$E$36,"")</f>
        <v>9.1799828733731062E-2</v>
      </c>
      <c r="EB37" s="202">
        <f t="shared" ref="EB37:EB46" si="370">IFERROR(1/SQRT(2*PI())*EXP(-0.5*(DZ37)^2),"")</f>
        <v>0.16479383214872695</v>
      </c>
      <c r="EC37" s="202">
        <f>IFERROR(DZ37-EA37/EB37+$F37/EB37,"")</f>
        <v>-1.2799928430260978</v>
      </c>
      <c r="ED37" s="202">
        <f>IFERROR(EB37^2/((1-EA37)*(EA37+$E$36/(1-$E$36))),"")</f>
        <v>0.32573052227723309</v>
      </c>
      <c r="EE37" s="211">
        <f>IFERROR($C37*ED37,"")</f>
        <v>6.5146104455446618</v>
      </c>
      <c r="EF37" s="211">
        <f t="shared" ref="EF37:EF46" si="371">IFERROR(EE37*DY37,"")</f>
        <v>-8.2060463806185826</v>
      </c>
      <c r="EG37" s="211">
        <f>IFERROR(EE37*EC37,"")</f>
        <v>-8.3386547454002251</v>
      </c>
      <c r="EH37" s="209">
        <f t="shared" ref="EH37:EH46" si="372">IFERROR(EE37*(DY37-DY$48)^2,"")</f>
        <v>10.102853997887168</v>
      </c>
      <c r="EI37" s="209">
        <f>IFERROR(EE37*(EC37-EC48)^2,"")</f>
        <v>14.527993646508541</v>
      </c>
      <c r="EJ37" s="209">
        <f t="shared" ref="EJ37:EJ46" si="373">IFERROR(EE37*(DY37-DY$48)*(EC37-EC$48),"")</f>
        <v>12.115040185360847</v>
      </c>
      <c r="EK37" s="209">
        <f>IFERROR($C37*($F37-EA37)^2/(EA37*(1-EA37)),"")</f>
        <v>1.6130669433784772E-2</v>
      </c>
      <c r="EL37" s="227">
        <f>IFERROR($D37-$C37*EA37,"")</f>
        <v>0.16400342532537882</v>
      </c>
      <c r="EM37" s="209">
        <f>IFERROR(EL37/SQRT($C37*EA37*(1-EA37)),"")</f>
        <v>0.12700657240389082</v>
      </c>
      <c r="EO37" s="209"/>
      <c r="EP37" s="201">
        <f>IFERROR(LOG10($B37),"")</f>
        <v>-1.2596373105057561</v>
      </c>
      <c r="EQ37" s="211">
        <f>IFERROR(DY51+DX51*EP37,"")</f>
        <v>-1.3297530261552224</v>
      </c>
      <c r="ER37" s="202">
        <f>IFERROR(_xlfn.NORM.S.DIST(EQ37,TRUE)*(1-$E$36)+$E$36,"")</f>
        <v>9.1799828733729161E-2</v>
      </c>
      <c r="ES37" s="202">
        <f t="shared" ref="ES37:ES46" si="374">IFERROR(1/SQRT(2*PI())*EXP(-0.5*(EQ37)^2),"")</f>
        <v>0.16479383214872442</v>
      </c>
      <c r="ET37" s="202">
        <f>IFERROR(EQ37-ER37/ES37+$F37/ES37,"")</f>
        <v>-1.2799928430260972</v>
      </c>
      <c r="EU37" s="202">
        <f>IFERROR(ES37^2/((1-ER37)*(ER37+$E$36/(1-$E$36))),"")</f>
        <v>0.32573052227722921</v>
      </c>
      <c r="EV37" s="211">
        <f>IFERROR($C37*EU37,"")</f>
        <v>6.5146104455445837</v>
      </c>
      <c r="EW37" s="211">
        <f t="shared" ref="EW37:EW46" si="375">IFERROR(EV37*EP37,"")</f>
        <v>-8.2060463806184849</v>
      </c>
      <c r="EX37" s="211">
        <f>IFERROR(EV37*ET37,"")</f>
        <v>-8.3386547454001221</v>
      </c>
      <c r="EY37" s="209">
        <f t="shared" ref="EY37:EY46" si="376">IFERROR(EV37*(EP37-EP$48)^2,"")</f>
        <v>10.102853997887022</v>
      </c>
      <c r="EZ37" s="209">
        <f>IFERROR(EV37*(ET37-ET48)^2,"")</f>
        <v>14.527993646508314</v>
      </c>
      <c r="FA37" s="209">
        <f t="shared" ref="FA37:FA46" si="377">IFERROR(EV37*(EP37-EP$48)*(ET37-ET$48),"")</f>
        <v>12.115040185360666</v>
      </c>
      <c r="FB37" s="209">
        <f>IFERROR($C37*($F37-ER37)^2/(ER37*(1-ER37)),"")</f>
        <v>1.6130669433792554E-2</v>
      </c>
      <c r="FC37" s="227">
        <f>IFERROR($D37-$C37*ER37,"")</f>
        <v>0.16400342532541679</v>
      </c>
      <c r="FD37" s="209">
        <f>IFERROR(FC37/SQRT($C37*ER37*(1-ER37)),"")</f>
        <v>0.12700657240392141</v>
      </c>
      <c r="FF37" s="209"/>
      <c r="FG37" s="201">
        <f>IFERROR(LOG10($B37),"")</f>
        <v>-1.2596373105057561</v>
      </c>
      <c r="FH37" s="211">
        <f>IFERROR(EP51+EO51*FG37,"")</f>
        <v>-1.3297530261552222</v>
      </c>
      <c r="FI37" s="202">
        <f>IFERROR(_xlfn.NORM.S.DIST(FH37,TRUE)*(1-$E$36)+$E$36,"")</f>
        <v>9.1799828733729175E-2</v>
      </c>
      <c r="FJ37" s="202">
        <f t="shared" ref="FJ37:FJ46" si="378">IFERROR(1/SQRT(2*PI())*EXP(-0.5*(FH37)^2),"")</f>
        <v>0.16479383214872448</v>
      </c>
      <c r="FK37" s="202">
        <f>IFERROR(FH37-FI37/FJ37+$F37/FJ37,"")</f>
        <v>-1.2799928430260972</v>
      </c>
      <c r="FL37" s="202">
        <f>IFERROR(FJ37^2/((1-FI37)*(FI37+$E$36/(1-$E$36))),"")</f>
        <v>0.32573052227722937</v>
      </c>
      <c r="FM37" s="211">
        <f>IFERROR($C37*FL37,"")</f>
        <v>6.5146104455445872</v>
      </c>
      <c r="FN37" s="211">
        <f t="shared" ref="FN37:FN46" si="379">IFERROR(FM37*FG37,"")</f>
        <v>-8.2060463806184902</v>
      </c>
      <c r="FO37" s="211">
        <f>IFERROR(FM37*FK37,"")</f>
        <v>-8.3386547454001256</v>
      </c>
      <c r="FP37" s="209">
        <f t="shared" ref="FP37:FP46" si="380">IFERROR(FM37*(FG37-FG$48)^2,"")</f>
        <v>10.102853997887021</v>
      </c>
      <c r="FQ37" s="209">
        <f>IFERROR(FM37*(FK37-FK48)^2,"")</f>
        <v>14.527993646508314</v>
      </c>
      <c r="FR37" s="209">
        <f t="shared" ref="FR37:FR46" si="381">IFERROR(FM37*(FG37-FG$48)*(FK37-FK$48),"")</f>
        <v>12.115040185360662</v>
      </c>
      <c r="FS37" s="209">
        <f>IFERROR($C37*($F37-FI37)^2/(FI37*(1-FI37)),"")</f>
        <v>1.6130669433792495E-2</v>
      </c>
      <c r="FT37" s="227">
        <f>IFERROR($D37-$C37*FI37,"")</f>
        <v>0.16400342532541656</v>
      </c>
      <c r="FU37" s="209">
        <f>IFERROR(FT37/SQRT($C37*FI37*(1-FI37)),"")</f>
        <v>0.12700657240392121</v>
      </c>
      <c r="FW37" s="209"/>
      <c r="FX37" s="201">
        <f>IFERROR(LOG10($B37),"")</f>
        <v>-1.2596373105057561</v>
      </c>
      <c r="FY37" s="211">
        <f>IFERROR(FG51+FF51*FX37,"")</f>
        <v>-1.3297530261552222</v>
      </c>
      <c r="FZ37" s="202">
        <f>IFERROR(_xlfn.NORM.S.DIST(FY37,TRUE)*(1-$E$36)+$E$36,"")</f>
        <v>9.1799828733729175E-2</v>
      </c>
      <c r="GA37" s="202">
        <f t="shared" ref="GA37:GA46" si="382">IFERROR(1/SQRT(2*PI())*EXP(-0.5*(FY37)^2),"")</f>
        <v>0.16479383214872448</v>
      </c>
      <c r="GB37" s="202">
        <f>IFERROR(FY37-FZ37/GA37+$F37/GA37,"")</f>
        <v>-1.2799928430260972</v>
      </c>
      <c r="GC37" s="202">
        <f>IFERROR(GA37^2/((1-FZ37)*(FZ37+$E$36/(1-$E$36))),"")</f>
        <v>0.32573052227722937</v>
      </c>
      <c r="GD37" s="211">
        <f>IFERROR($C37*GC37,"")</f>
        <v>6.5146104455445872</v>
      </c>
      <c r="GE37" s="211">
        <f t="shared" ref="GE37:GE46" si="383">IFERROR(GD37*FX37,"")</f>
        <v>-8.2060463806184902</v>
      </c>
      <c r="GF37" s="211">
        <f>IFERROR(GD37*GB37,"")</f>
        <v>-8.3386547454001256</v>
      </c>
      <c r="GG37" s="209">
        <f t="shared" ref="GG37:GG46" si="384">IFERROR(GD37*(FX37-FX$48)^2,"")</f>
        <v>10.102853997887019</v>
      </c>
      <c r="GH37" s="209">
        <f>IFERROR(GD37*(GB37-GB48)^2,"")</f>
        <v>14.527993646508314</v>
      </c>
      <c r="GI37" s="209">
        <f t="shared" ref="GI37:GI46" si="385">IFERROR(GD37*(FX37-FX$48)*(GB37-GB$48),"")</f>
        <v>12.115040185360662</v>
      </c>
      <c r="GJ37" s="209">
        <f>IFERROR($C37*($F37-FZ37)^2/(FZ37*(1-FZ37)),"")</f>
        <v>1.6130669433792495E-2</v>
      </c>
      <c r="GK37" s="227">
        <f>IFERROR($D37-$C37*FZ37,"")</f>
        <v>0.16400342532541656</v>
      </c>
      <c r="GL37" s="209">
        <f>IFERROR(GK37/SQRT($C37*FZ37*(1-FZ37)),"")</f>
        <v>0.12700657240392121</v>
      </c>
      <c r="GN37" s="209"/>
      <c r="GO37" s="201">
        <f>IFERROR(LOG10($B37),"")</f>
        <v>-1.2596373105057561</v>
      </c>
      <c r="GP37" s="211">
        <f>IFERROR(FX51+FW51*GO37,"")</f>
        <v>-1.3297530261552224</v>
      </c>
      <c r="GQ37" s="202">
        <f>IFERROR(_xlfn.NORM.S.DIST(GP37,TRUE)*(1-$E$36)+$E$36,"")</f>
        <v>9.1799828733729161E-2</v>
      </c>
      <c r="GR37" s="202">
        <f t="shared" ref="GR37:GR46" si="386">IFERROR(1/SQRT(2*PI())*EXP(-0.5*(GP37)^2),"")</f>
        <v>0.16479383214872442</v>
      </c>
      <c r="GS37" s="202">
        <f>IFERROR(GP37-GQ37/GR37+$F37/GR37,"")</f>
        <v>-1.2799928430260972</v>
      </c>
      <c r="GT37" s="202">
        <f>IFERROR(GR37^2/((1-GQ37)*(GQ37+$E$36/(1-$E$36))),"")</f>
        <v>0.32573052227722921</v>
      </c>
      <c r="GU37" s="211">
        <f>IFERROR($C37*GT37,"")</f>
        <v>6.5146104455445837</v>
      </c>
      <c r="GV37" s="211">
        <f t="shared" ref="GV37:GV46" si="387">IFERROR(GU37*GO37,"")</f>
        <v>-8.2060463806184849</v>
      </c>
      <c r="GW37" s="211">
        <f>IFERROR(GU37*GS37,"")</f>
        <v>-8.3386547454001221</v>
      </c>
      <c r="GX37" s="209">
        <f t="shared" ref="GX37:GX46" si="388">IFERROR(GU37*(GO37-GO$48)^2,"")</f>
        <v>10.102853997887021</v>
      </c>
      <c r="GY37" s="209">
        <f>IFERROR(GU37*(GS37-GS48)^2,"")</f>
        <v>14.527993646508309</v>
      </c>
      <c r="GZ37" s="209">
        <f t="shared" ref="GZ37:GZ46" si="389">IFERROR(GU37*(GO37-GO$48)*(GS37-GS$48),"")</f>
        <v>12.115040185360662</v>
      </c>
      <c r="HA37" s="209">
        <f>IFERROR($C37*($F37-GQ37)^2/(GQ37*(1-GQ37)),"")</f>
        <v>1.6130669433792554E-2</v>
      </c>
      <c r="HB37" s="227">
        <f>IFERROR($D37-$C37*GQ37,"")</f>
        <v>0.16400342532541679</v>
      </c>
      <c r="HC37" s="209">
        <f>IFERROR(HB37/SQRT($C37*GQ37*(1-GQ37)),"")</f>
        <v>0.12700657240392141</v>
      </c>
      <c r="HE37" s="209"/>
      <c r="HF37" s="201">
        <f>IFERROR(LOG10($B37),"")</f>
        <v>-1.2596373105057561</v>
      </c>
      <c r="HG37" s="211">
        <f>IFERROR(GO51+GN51*HF37,"")</f>
        <v>-1.3297530261552222</v>
      </c>
      <c r="HH37" s="202">
        <f>IFERROR(_xlfn.NORM.S.DIST(HG37,TRUE)*(1-$E$36)+$E$36,"")</f>
        <v>9.1799828733729175E-2</v>
      </c>
      <c r="HI37" s="202">
        <f t="shared" ref="HI37:HI46" si="390">IFERROR(1/SQRT(2*PI())*EXP(-0.5*(HG37)^2),"")</f>
        <v>0.16479383214872448</v>
      </c>
      <c r="HJ37" s="202">
        <f>IFERROR(HG37-HH37/HI37+$F37/HI37,"")</f>
        <v>-1.2799928430260972</v>
      </c>
      <c r="HK37" s="202">
        <f>IFERROR(HI37^2/((1-HH37)*(HH37+$E$36/(1-$E$36))),"")</f>
        <v>0.32573052227722937</v>
      </c>
      <c r="HL37" s="211">
        <f>IFERROR($C37*HK37,"")</f>
        <v>6.5146104455445872</v>
      </c>
      <c r="HM37" s="211">
        <f t="shared" ref="HM37:HM46" si="391">IFERROR(HL37*HF37,"")</f>
        <v>-8.2060463806184902</v>
      </c>
      <c r="HN37" s="211">
        <f>IFERROR(HL37*HJ37,"")</f>
        <v>-8.3386547454001256</v>
      </c>
      <c r="HO37" s="209">
        <f t="shared" ref="HO37:HO46" si="392">IFERROR(HL37*(HF37-HF$48)^2,"")</f>
        <v>10.102853997887019</v>
      </c>
      <c r="HP37" s="209">
        <f>IFERROR(HL37*(HJ37-HJ48)^2,"")</f>
        <v>14.527993646508309</v>
      </c>
      <c r="HQ37" s="209">
        <f t="shared" ref="HQ37:HQ46" si="393">IFERROR(HL37*(HF37-HF$48)*(HJ37-HJ$48),"")</f>
        <v>12.115040185360661</v>
      </c>
      <c r="HR37" s="209">
        <f>IFERROR($C37*($F37-HH37)^2/(HH37*(1-HH37)),"")</f>
        <v>1.6130669433792495E-2</v>
      </c>
      <c r="HS37" s="227">
        <f>IFERROR($D37-$C37*HH37,"")</f>
        <v>0.16400342532541656</v>
      </c>
      <c r="HT37" s="209">
        <f>IFERROR(HS37/SQRT($C37*HH37*(1-HH37)),"")</f>
        <v>0.12700657240392121</v>
      </c>
      <c r="HV37" s="209"/>
      <c r="HW37" s="201">
        <f>IFERROR(LOG10($B37),"")</f>
        <v>-1.2596373105057561</v>
      </c>
      <c r="HX37" s="211">
        <f>IFERROR(HF51+HE51*HW37,"")</f>
        <v>-1.3297530261552226</v>
      </c>
      <c r="HY37" s="202">
        <f>IFERROR(_xlfn.NORM.S.DIST(HX37,TRUE)*(1-$E$36)+$E$36,"")</f>
        <v>9.1799828733729105E-2</v>
      </c>
      <c r="HZ37" s="202">
        <f t="shared" ref="HZ37:HZ46" si="394">IFERROR(1/SQRT(2*PI())*EXP(-0.5*(HX37)^2),"")</f>
        <v>0.16479383214872437</v>
      </c>
      <c r="IA37" s="202">
        <f>IFERROR(HX37-HY37/HZ37+$F37/HZ37,"")</f>
        <v>-1.2799928430260972</v>
      </c>
      <c r="IB37" s="202">
        <f>IFERROR(HZ37^2/((1-HY37)*(HY37+$E$36/(1-$E$36))),"")</f>
        <v>0.32573052227722921</v>
      </c>
      <c r="IC37" s="211">
        <f>IFERROR($C37*IB37,"")</f>
        <v>6.5146104455445837</v>
      </c>
      <c r="ID37" s="211">
        <f t="shared" ref="ID37:ID46" si="395">IFERROR(IC37*HW37,"")</f>
        <v>-8.2060463806184849</v>
      </c>
      <c r="IE37" s="211">
        <f>IFERROR(IC37*IA37,"")</f>
        <v>-8.3386547454001221</v>
      </c>
      <c r="IF37" s="209">
        <f t="shared" ref="IF37:IF46" si="396">IFERROR(IC37*(HW37-HW$48)^2,"")</f>
        <v>10.102853997887015</v>
      </c>
      <c r="IG37" s="209">
        <f>IFERROR(IC37*(IA37-IA48)^2,"")</f>
        <v>14.527993646508305</v>
      </c>
      <c r="IH37" s="209">
        <f t="shared" ref="IH37:IH46" si="397">IFERROR(IC37*(HW37-HW$48)*(IA37-IA$48),"")</f>
        <v>12.115040185360657</v>
      </c>
      <c r="II37" s="209">
        <f>IFERROR($C37*($F37-HY37)^2/(HY37*(1-HY37)),"")</f>
        <v>1.6130669433792783E-2</v>
      </c>
      <c r="IJ37" s="227">
        <f>IFERROR($D37-$C37*HY37,"")</f>
        <v>0.1640034253254179</v>
      </c>
      <c r="IK37" s="209">
        <f>IFERROR(IJ37/SQRT($C37*HY37*(1-HY37)),"")</f>
        <v>0.1270065724039223</v>
      </c>
      <c r="IM37" s="209"/>
      <c r="IN37" s="201">
        <f>IFERROR(LOG10($B37),"")</f>
        <v>-1.2596373105057561</v>
      </c>
      <c r="IO37" s="211">
        <f>IFERROR(HW51+HV51*IN37,"")</f>
        <v>-1.3297530261552222</v>
      </c>
      <c r="IP37" s="202">
        <f>IFERROR(_xlfn.NORM.S.DIST(IO37,TRUE)*(1-$E$36)+$E$36,"")</f>
        <v>9.1799828733729175E-2</v>
      </c>
      <c r="IQ37" s="202">
        <f t="shared" ref="IQ37:IQ46" si="398">IFERROR(1/SQRT(2*PI())*EXP(-0.5*(IO37)^2),"")</f>
        <v>0.16479383214872448</v>
      </c>
      <c r="IR37" s="202">
        <f>IFERROR(IO37-IP37/IQ37+$F37/IQ37,"")</f>
        <v>-1.2799928430260972</v>
      </c>
      <c r="IS37" s="202">
        <f>IFERROR(IQ37^2/((1-IP37)*(IP37+$E$36/(1-$E$36))),"")</f>
        <v>0.32573052227722937</v>
      </c>
      <c r="IT37" s="211">
        <f>IFERROR($C37*IS37,"")</f>
        <v>6.5146104455445872</v>
      </c>
      <c r="IU37" s="211">
        <f t="shared" ref="IU37:IU46" si="399">IFERROR(IT37*IN37,"")</f>
        <v>-8.2060463806184902</v>
      </c>
      <c r="IV37" s="211">
        <f>IFERROR(IT37*IR37,"")</f>
        <v>-8.3386547454001256</v>
      </c>
      <c r="IW37" s="209">
        <f t="shared" ref="IW37:IW46" si="400">IFERROR(IT37*(IN37-IN$48)^2,"")</f>
        <v>10.102853997887019</v>
      </c>
      <c r="IX37" s="209">
        <f>IFERROR(IT37*(IR37-IR48)^2,"")</f>
        <v>14.527993646508309</v>
      </c>
      <c r="IY37" s="209">
        <f t="shared" ref="IY37:IY46" si="401">IFERROR(IT37*(IN37-IN$48)*(IR37-IR$48),"")</f>
        <v>12.115040185360661</v>
      </c>
      <c r="IZ37" s="209">
        <f>IFERROR($C37*($F37-IP37)^2/(IP37*(1-IP37)),"")</f>
        <v>1.6130669433792495E-2</v>
      </c>
      <c r="JA37" s="227">
        <f>IFERROR($D37-$C37*IP37,"")</f>
        <v>0.16400342532541656</v>
      </c>
      <c r="JB37" s="209">
        <f>IFERROR(JA37/SQRT($C37*IP37*(1-IP37)),"")</f>
        <v>0.12700657240392121</v>
      </c>
      <c r="JD37" s="209"/>
      <c r="JE37" s="201">
        <f>IFERROR(LOG10($B37),"")</f>
        <v>-1.2596373105057561</v>
      </c>
      <c r="JF37" s="211">
        <f>IFERROR(IN51+IM51*JE37,"")</f>
        <v>-1.3297530261552226</v>
      </c>
      <c r="JG37" s="202">
        <f>IFERROR(_xlfn.NORM.S.DIST(JF37,TRUE)*(1-$E$36)+$E$36,"")</f>
        <v>9.1799828733729105E-2</v>
      </c>
      <c r="JH37" s="202">
        <f t="shared" ref="JH37:JH46" si="402">IFERROR(1/SQRT(2*PI())*EXP(-0.5*(JF37)^2),"")</f>
        <v>0.16479383214872437</v>
      </c>
      <c r="JI37" s="202">
        <f>IFERROR(JF37-JG37/JH37+$F37/JH37,"")</f>
        <v>-1.2799928430260972</v>
      </c>
      <c r="JJ37" s="202">
        <f>IFERROR(JH37^2/((1-JG37)*(JG37+$E$36/(1-$E$36))),"")</f>
        <v>0.32573052227722921</v>
      </c>
      <c r="JK37" s="211">
        <f>IFERROR($C37*JJ37,"")</f>
        <v>6.5146104455445837</v>
      </c>
      <c r="JL37" s="211">
        <f t="shared" ref="JL37:JL46" si="403">IFERROR(JK37*JE37,"")</f>
        <v>-8.2060463806184849</v>
      </c>
      <c r="JM37" s="211">
        <f>IFERROR(JK37*JI37,"")</f>
        <v>-8.3386547454001221</v>
      </c>
      <c r="JN37" s="209">
        <f t="shared" ref="JN37:JN46" si="404">IFERROR(JK37*(JE37-JE$48)^2,"")</f>
        <v>10.102853997887015</v>
      </c>
      <c r="JO37" s="209">
        <f>IFERROR(JK37*(JI37-JI48)^2,"")</f>
        <v>14.527993646508305</v>
      </c>
      <c r="JP37" s="209">
        <f t="shared" ref="JP37:JP46" si="405">IFERROR(JK37*(JE37-JE$48)*(JI37-JI$48),"")</f>
        <v>12.115040185360657</v>
      </c>
      <c r="JQ37" s="209">
        <f>IFERROR($C37*($F37-JG37)^2/(JG37*(1-JG37)),"")</f>
        <v>1.6130669433792783E-2</v>
      </c>
      <c r="JR37" s="227">
        <f>IFERROR($D37-$C37*JG37,"")</f>
        <v>0.1640034253254179</v>
      </c>
      <c r="JS37" s="209">
        <f>IFERROR(JR37/SQRT($C37*JG37*(1-JG37)),"")</f>
        <v>0.1270065724039223</v>
      </c>
      <c r="JU37" s="209"/>
      <c r="JV37" s="201">
        <f>IFERROR(LOG10($B37),"")</f>
        <v>-1.2596373105057561</v>
      </c>
      <c r="JW37" s="211">
        <f>IFERROR(JE51+JD51*JV37,"")</f>
        <v>-1.3297530261552222</v>
      </c>
      <c r="JX37" s="202">
        <f>IFERROR(_xlfn.NORM.S.DIST(JW37,TRUE)*(1-$E$36)+$E$36,"")</f>
        <v>9.1799828733729175E-2</v>
      </c>
      <c r="JY37" s="202">
        <f t="shared" ref="JY37:JY46" si="406">IFERROR(1/SQRT(2*PI())*EXP(-0.5*(JW37)^2),"")</f>
        <v>0.16479383214872448</v>
      </c>
      <c r="JZ37" s="202">
        <f>IFERROR(JW37-JX37/JY37+$F37/JY37,"")</f>
        <v>-1.2799928430260972</v>
      </c>
      <c r="KA37" s="202">
        <f>IFERROR(JY37^2/((1-JX37)*(JX37+$E$36/(1-$E$36))),"")</f>
        <v>0.32573052227722937</v>
      </c>
      <c r="KB37" s="211">
        <f>IFERROR($C37*KA37,"")</f>
        <v>6.5146104455445872</v>
      </c>
      <c r="KC37" s="211">
        <f t="shared" ref="KC37:KC46" si="407">IFERROR(KB37*JV37,"")</f>
        <v>-8.2060463806184902</v>
      </c>
      <c r="KD37" s="211">
        <f>IFERROR(KB37*JZ37,"")</f>
        <v>-8.3386547454001256</v>
      </c>
      <c r="KE37" s="209">
        <f t="shared" ref="KE37:KE46" si="408">IFERROR(KB37*(JV37-JV$48)^2,"")</f>
        <v>10.102853997887019</v>
      </c>
      <c r="KF37" s="209">
        <f>IFERROR(KB37*(JZ37-JZ48)^2,"")</f>
        <v>14.527993646508309</v>
      </c>
      <c r="KG37" s="209">
        <f t="shared" ref="KG37:KG46" si="409">IFERROR(KB37*(JV37-JV$48)*(JZ37-JZ$48),"")</f>
        <v>12.115040185360661</v>
      </c>
      <c r="KH37" s="209">
        <f>IFERROR($C37*($F37-JX37)^2/(JX37*(1-JX37)),"")</f>
        <v>1.6130669433792495E-2</v>
      </c>
      <c r="KI37" s="227">
        <f>IFERROR($D37-$C37*JX37,"")</f>
        <v>0.16400342532541656</v>
      </c>
      <c r="KJ37" s="209">
        <f>IFERROR(KI37/SQRT($C37*JX37*(1-JX37)),"")</f>
        <v>0.12700657240392121</v>
      </c>
      <c r="KL37" s="209"/>
      <c r="KM37" s="201">
        <f>IFERROR(LOG10($B37),"")</f>
        <v>-1.2596373105057561</v>
      </c>
      <c r="KN37" s="211">
        <f>IFERROR(JV51+JU51*KM37,"")</f>
        <v>-1.3297530261552226</v>
      </c>
      <c r="KO37" s="202">
        <f>IFERROR(_xlfn.NORM.S.DIST(KN37,TRUE)*(1-$E$36)+$E$36,"")</f>
        <v>9.1799828733729105E-2</v>
      </c>
      <c r="KP37" s="202">
        <f t="shared" ref="KP37:KP46" si="410">IFERROR(1/SQRT(2*PI())*EXP(-0.5*(KN37)^2),"")</f>
        <v>0.16479383214872437</v>
      </c>
      <c r="KQ37" s="202">
        <f>IFERROR(KN37-KO37/KP37+$F37/KP37,"")</f>
        <v>-1.2799928430260972</v>
      </c>
      <c r="KR37" s="202">
        <f>IFERROR(KP37^2/((1-KO37)*(KO37+$E$36/(1-$E$36))),"")</f>
        <v>0.32573052227722921</v>
      </c>
      <c r="KS37" s="211">
        <f>IFERROR($C37*KR37,"")</f>
        <v>6.5146104455445837</v>
      </c>
      <c r="KT37" s="211">
        <f t="shared" ref="KT37:KT46" si="411">IFERROR(KS37*KM37,"")</f>
        <v>-8.2060463806184849</v>
      </c>
      <c r="KU37" s="211">
        <f>IFERROR(KS37*KQ37,"")</f>
        <v>-8.3386547454001221</v>
      </c>
      <c r="KV37" s="209">
        <f t="shared" ref="KV37:KV46" si="412">IFERROR(KS37*(KM37-KM$48)^2,"")</f>
        <v>10.102853997887015</v>
      </c>
      <c r="KW37" s="209">
        <f>IFERROR(KS37*(KQ37-KQ48)^2,"")</f>
        <v>14.527993646508305</v>
      </c>
      <c r="KX37" s="209">
        <f t="shared" ref="KX37:KX46" si="413">IFERROR(KS37*(KM37-KM$48)*(KQ37-KQ$48),"")</f>
        <v>12.115040185360657</v>
      </c>
      <c r="KY37" s="209">
        <f>IFERROR($C37*($F37-KO37)^2/(KO37*(1-KO37)),"")</f>
        <v>1.6130669433792783E-2</v>
      </c>
      <c r="KZ37" s="227">
        <f>IFERROR($D37-$C37*KO37,"")</f>
        <v>0.1640034253254179</v>
      </c>
      <c r="LA37" s="209">
        <f>IFERROR(KZ37/SQRT($C37*KO37*(1-KO37)),"")</f>
        <v>0.1270065724039223</v>
      </c>
      <c r="LC37" s="209"/>
      <c r="LD37" s="201">
        <f>IFERROR(LOG10($B37),"")</f>
        <v>-1.2596373105057561</v>
      </c>
      <c r="LE37" s="211">
        <f>IFERROR(KM51+KL51*LD37,"")</f>
        <v>-1.3297530261552222</v>
      </c>
      <c r="LF37" s="202">
        <f>IFERROR(_xlfn.NORM.S.DIST(LE37,TRUE)*(1-$E$36)+$E$36,"")</f>
        <v>9.1799828733729175E-2</v>
      </c>
      <c r="LG37" s="202">
        <f t="shared" ref="LG37:LG46" si="414">IFERROR(1/SQRT(2*PI())*EXP(-0.5*(LE37)^2),"")</f>
        <v>0.16479383214872448</v>
      </c>
      <c r="LH37" s="202">
        <f>IFERROR(LE37-LF37/LG37+$F37/LG37,"")</f>
        <v>-1.2799928430260972</v>
      </c>
      <c r="LI37" s="202">
        <f>IFERROR(LG37^2/((1-LF37)*(LF37+$E$36/(1-$E$36))),"")</f>
        <v>0.32573052227722937</v>
      </c>
      <c r="LJ37" s="211">
        <f>IFERROR($C37*LI37,"")</f>
        <v>6.5146104455445872</v>
      </c>
      <c r="LK37" s="211">
        <f t="shared" ref="LK37:LK46" si="415">IFERROR(LJ37*LD37,"")</f>
        <v>-8.2060463806184902</v>
      </c>
      <c r="LL37" s="211">
        <f>IFERROR(LJ37*LH37,"")</f>
        <v>-8.3386547454001256</v>
      </c>
      <c r="LM37" s="209">
        <f t="shared" ref="LM37:LM46" si="416">IFERROR(LJ37*(LD37-LD$48)^2,"")</f>
        <v>10.102853997887019</v>
      </c>
      <c r="LN37" s="209">
        <f>IFERROR(LJ37*(LH37-LH48)^2,"")</f>
        <v>14.527993646508309</v>
      </c>
      <c r="LO37" s="209">
        <f t="shared" ref="LO37:LO46" si="417">IFERROR(LJ37*(LD37-LD$48)*(LH37-LH$48),"")</f>
        <v>12.115040185360661</v>
      </c>
      <c r="LP37" s="209">
        <f>IFERROR($C37*($F37-LF37)^2/(LF37*(1-LF37)),"")</f>
        <v>1.6130669433792495E-2</v>
      </c>
      <c r="LQ37" s="227">
        <f>IFERROR($D37-$C37*LF37,"")</f>
        <v>0.16400342532541656</v>
      </c>
      <c r="LR37" s="209">
        <f>IFERROR(LQ37/SQRT($C37*LF37*(1-LF37)),"")</f>
        <v>0.12700657240392121</v>
      </c>
      <c r="LT37" s="209"/>
      <c r="LU37" s="371">
        <f>IFERROR(LOG10($B37),"")</f>
        <v>-1.2596373105057561</v>
      </c>
      <c r="LV37" s="370">
        <f>IFERROR(LD51+LC51*LU37,"")</f>
        <v>-1.3297530261552226</v>
      </c>
      <c r="LW37" s="373">
        <f>IFERROR(_xlfn.NORM.S.DIST(LV37,TRUE)*(1-$E$36)+$E$36,"")</f>
        <v>9.1799828733729105E-2</v>
      </c>
      <c r="LX37" s="202">
        <f t="shared" ref="LX37:LX46" si="418">IFERROR(1/SQRT(2*PI())*EXP(-0.5*(LV37)^2),"")</f>
        <v>0.16479383214872437</v>
      </c>
      <c r="LY37" s="202">
        <f>IFERROR(LV37-LW37/LX37+$F37/LX37,"")</f>
        <v>-1.2799928430260972</v>
      </c>
      <c r="LZ37" s="202">
        <f>IFERROR(LX37^2/((1-LW37)*(LW37+$E$36/(1-$E$36))),"")</f>
        <v>0.32573052227722921</v>
      </c>
      <c r="MA37" s="211">
        <f>IFERROR($C37*LZ37,"")</f>
        <v>6.5146104455445837</v>
      </c>
      <c r="MB37" s="211">
        <f t="shared" ref="MB37:MB46" si="419">IFERROR(MA37*LU37,"")</f>
        <v>-8.2060463806184849</v>
      </c>
      <c r="MC37" s="211">
        <f>IFERROR(MA37*LY37,"")</f>
        <v>-8.3386547454001221</v>
      </c>
      <c r="MD37" s="209">
        <f t="shared" ref="MD37:MD46" si="420">IFERROR(MA37*(LU37-LU$48)^2,"")</f>
        <v>10.102853997887015</v>
      </c>
      <c r="ME37" s="209">
        <f>IFERROR(MA37*(LY37-LY48)^2,"")</f>
        <v>14.527993646508305</v>
      </c>
      <c r="MF37" s="209">
        <f t="shared" ref="MF37:MF46" si="421">IFERROR(MA37*(LU37-LU$48)*(LY37-LY$48),"")</f>
        <v>12.115040185360657</v>
      </c>
      <c r="MG37" s="209">
        <f>IFERROR($C37*($F37-LW37)^2/(LW37*(1-LW37)),"")</f>
        <v>1.6130669433792783E-2</v>
      </c>
      <c r="MH37" s="227">
        <f>IFERROR($D37-$C37*LW37,"")</f>
        <v>0.1640034253254179</v>
      </c>
      <c r="MI37" s="372">
        <f>IFERROR(MH37/SQRT($C37*LW37*(1-LW37)),"")</f>
        <v>0.1270065724039223</v>
      </c>
    </row>
    <row r="38" spans="1:347" ht="14" customHeight="1" outlineLevel="1">
      <c r="A38" s="12">
        <v>2</v>
      </c>
      <c r="B38" s="178">
        <v>9.9000000000000005E-2</v>
      </c>
      <c r="C38" s="89">
        <v>20</v>
      </c>
      <c r="D38" s="191">
        <v>3</v>
      </c>
      <c r="E38" s="15">
        <f t="shared" si="340"/>
        <v>0.15</v>
      </c>
      <c r="F38" s="32">
        <f>IFERROR((E38-E36)/(1-E36),"")</f>
        <v>0.15</v>
      </c>
      <c r="G38" s="15">
        <f t="shared" si="341"/>
        <v>-1.0364333894937898</v>
      </c>
      <c r="H38" s="15"/>
      <c r="I38" s="32"/>
      <c r="J38" s="16">
        <f t="shared" ref="J38:J46" si="422">IFERROR(LOG10($B38),"")</f>
        <v>-1.0043648054024501</v>
      </c>
      <c r="K38" s="15">
        <f>IFERROR(C51+B51*J38,"")</f>
        <v>-0.99475486054093409</v>
      </c>
      <c r="L38" s="35">
        <f t="shared" ref="L38:L46" si="423">IFERROR(_xlfn.NORM.S.DIST(K38,TRUE)*(1-$E$36)+$E$36,"")</f>
        <v>0.1599277525986286</v>
      </c>
      <c r="M38" s="35">
        <f t="shared" si="342"/>
        <v>0.24323988306012351</v>
      </c>
      <c r="N38" s="35">
        <f t="shared" ref="N38:N46" si="424">IFERROR(K38-L38/M38+$F38/M38,"")</f>
        <v>-1.0355695183747182</v>
      </c>
      <c r="O38" s="35">
        <f t="shared" ref="O38:O46" si="425">IFERROR(M38^2/((1-L38)*(L38+$E$36/(1-$E$36))),"")</f>
        <v>0.44038153405015135</v>
      </c>
      <c r="P38" s="15">
        <f t="shared" ref="P38:P46" si="426">IFERROR($C38*O38,"")</f>
        <v>8.807630681003026</v>
      </c>
      <c r="Q38" s="15">
        <f t="shared" si="343"/>
        <v>-8.8460742749822536</v>
      </c>
      <c r="R38" s="15">
        <f t="shared" ref="R38:R46" si="427">IFERROR(P38*N38,"")</f>
        <v>-9.1209138623486954</v>
      </c>
      <c r="S38" s="32">
        <f t="shared" si="344"/>
        <v>8.7552123118355176</v>
      </c>
      <c r="T38" s="32">
        <f>IFERROR(P38*(N38-N48)^2,"")</f>
        <v>13.921561523337596</v>
      </c>
      <c r="U38" s="32">
        <f t="shared" si="345"/>
        <v>11.040209547336541</v>
      </c>
      <c r="V38" s="32">
        <f t="shared" ref="V38:V46" si="428">IFERROR($C38*($F38-L38)^2/(L38*(1-L38)),"")</f>
        <v>1.4672070853345561E-2</v>
      </c>
      <c r="W38" s="37">
        <f t="shared" ref="W38:W46" si="429">IFERROR($D38-$C38*L38,"")</f>
        <v>-0.19855505197257184</v>
      </c>
      <c r="X38" s="32">
        <f t="shared" ref="X38:X46" si="430">IFERROR(W38/SQRT($C38*L38*(1-L38)),"")</f>
        <v>-0.12112832391041134</v>
      </c>
      <c r="Y38" s="42"/>
      <c r="Z38" s="209"/>
      <c r="AA38" s="201">
        <f t="shared" ref="AA38:AA46" si="431">IFERROR(LOG10($B38),"")</f>
        <v>-1.0043648054024501</v>
      </c>
      <c r="AB38" s="211">
        <f>IFERROR(J51+I51*AA38,"")</f>
        <v>-1.0126490546112248</v>
      </c>
      <c r="AC38" s="202">
        <f t="shared" ref="AC38:AC46" si="432">IFERROR(_xlfn.NORM.S.DIST(AB38,TRUE)*(1-$E$36)+$E$36,"")</f>
        <v>0.15561390999428754</v>
      </c>
      <c r="AD38" s="202">
        <f t="shared" si="346"/>
        <v>0.23891018632622815</v>
      </c>
      <c r="AE38" s="202">
        <f t="shared" ref="AE38:AE46" si="433">IFERROR(AB38-AC38/AD38+$F38/AD38,"")</f>
        <v>-1.0361470480648058</v>
      </c>
      <c r="AF38" s="202">
        <f t="shared" ref="AF38:AF46" si="434">IFERROR(AD38^2/((1-AC38)*(AC38+$E$36/(1-$E$36))),"")</f>
        <v>0.43439002972375379</v>
      </c>
      <c r="AG38" s="211">
        <f t="shared" ref="AG38:AG46" si="435">IFERROR($C38*AF38,"")</f>
        <v>8.6878005944750765</v>
      </c>
      <c r="AH38" s="211">
        <f t="shared" si="347"/>
        <v>-8.7257211534452512</v>
      </c>
      <c r="AI38" s="211">
        <f t="shared" ref="AI38:AI46" si="436">IFERROR(AG38*AE38,"")</f>
        <v>-9.001838940141015</v>
      </c>
      <c r="AJ38" s="209">
        <f t="shared" si="348"/>
        <v>8.5194255123672331</v>
      </c>
      <c r="AK38" s="209">
        <f>IFERROR(AG38*(AE38-AE48)^2,"")</f>
        <v>13.569631893517625</v>
      </c>
      <c r="AL38" s="209">
        <f t="shared" si="349"/>
        <v>10.751998332731741</v>
      </c>
      <c r="AM38" s="209">
        <f t="shared" ref="AM38:AM46" si="437">IFERROR($C38*($F38-AC38)^2/(AC38*(1-AC38)),"")</f>
        <v>4.7970185869448817E-3</v>
      </c>
      <c r="AN38" s="227">
        <f t="shared" ref="AN38:AN46" si="438">IFERROR($D38-$C38*AC38,"")</f>
        <v>-0.1122781998857505</v>
      </c>
      <c r="AO38" s="209">
        <f t="shared" ref="AO38:AO46" si="439">IFERROR(AN38/SQRT($C38*AC38*(1-AC38)),"")</f>
        <v>-6.9260512465219692E-2</v>
      </c>
      <c r="AP38" s="42"/>
      <c r="AQ38" s="209"/>
      <c r="AR38" s="201">
        <f t="shared" ref="AR38:AR46" si="440">IFERROR(LOG10($B38),"")</f>
        <v>-1.0043648054024501</v>
      </c>
      <c r="AS38" s="211">
        <f>IFERROR(AA51+Z51*AR38,"")</f>
        <v>-1.0134241116911187</v>
      </c>
      <c r="AT38" s="202">
        <f t="shared" ref="AT38:AT46" si="441">IFERROR(_xlfn.NORM.S.DIST(AS38,TRUE)*(1-$E$36)+$E$36,"")</f>
        <v>0.15542881362839633</v>
      </c>
      <c r="AU38" s="202">
        <f t="shared" si="350"/>
        <v>0.23872267694555863</v>
      </c>
      <c r="AV38" s="202">
        <f t="shared" ref="AV38:AV46" si="442">IFERROR(AS38-AT38/AU38+$F38/AU38,"")</f>
        <v>-1.0361652006310456</v>
      </c>
      <c r="AW38" s="202">
        <f t="shared" ref="AW38:AW46" si="443">IFERROR(AU38^2/((1-AT38)*(AT38+$E$36/(1-$E$36))),"")</f>
        <v>0.43412976059109137</v>
      </c>
      <c r="AX38" s="211">
        <f t="shared" ref="AX38:AX46" si="444">IFERROR($C38*AW38,"")</f>
        <v>8.6825952118218268</v>
      </c>
      <c r="AY38" s="211">
        <f t="shared" si="351"/>
        <v>-8.720493050309674</v>
      </c>
      <c r="AZ38" s="211">
        <f t="shared" ref="AZ38:AZ46" si="445">IFERROR(AX38*AV38,"")</f>
        <v>-8.9966030096555194</v>
      </c>
      <c r="BA38" s="209">
        <f t="shared" si="352"/>
        <v>8.5105224295483914</v>
      </c>
      <c r="BB38" s="209">
        <f>IFERROR(AX38*(AV38-AV48)^2,"")</f>
        <v>13.556040670398666</v>
      </c>
      <c r="BC38" s="209">
        <f t="shared" si="353"/>
        <v>10.740995679232817</v>
      </c>
      <c r="BD38" s="209">
        <f t="shared" ref="BD38:BD46" si="446">IFERROR($C38*($F38-AT38)^2/(AT38*(1-AT38)),"")</f>
        <v>4.4902659874749293E-3</v>
      </c>
      <c r="BE38" s="227">
        <f t="shared" ref="BE38:BE46" si="447">IFERROR($D38-$C38*AT38,"")</f>
        <v>-0.10857627256792668</v>
      </c>
      <c r="BF38" s="209">
        <f t="shared" ref="BF38:BF46" si="448">IFERROR(BE38/SQRT($C38*AT38*(1-AT38)),"")</f>
        <v>-6.7009447001709549E-2</v>
      </c>
      <c r="BH38" s="209"/>
      <c r="BI38" s="201">
        <f t="shared" ref="BI38:BI46" si="449">IFERROR(LOG10($B38),"")</f>
        <v>-1.0043648054024501</v>
      </c>
      <c r="BJ38" s="211">
        <f>IFERROR(AR51+AQ51*BI38,"")</f>
        <v>-1.013437496952811</v>
      </c>
      <c r="BK38" s="202">
        <f t="shared" ref="BK38:BK46" si="450">IFERROR(_xlfn.NORM.S.DIST(BJ38,TRUE)*(1-$E$36)+$E$36,"")</f>
        <v>0.155425618284566</v>
      </c>
      <c r="BL38" s="202">
        <f t="shared" si="354"/>
        <v>0.23871943868569059</v>
      </c>
      <c r="BM38" s="202">
        <f t="shared" ref="BM38:BM46" si="451">IFERROR(BJ38-BK38/BL38+$F38/BL38,"")</f>
        <v>-1.0361655090260533</v>
      </c>
      <c r="BN38" s="202">
        <f t="shared" ref="BN38:BN46" si="452">IFERROR(BL38^2/((1-BK38)*(BK38+$E$36/(1-$E$36))),"")</f>
        <v>0.43412526520059391</v>
      </c>
      <c r="BO38" s="211">
        <f t="shared" ref="BO38:BO46" si="453">IFERROR($C38*BN38,"")</f>
        <v>8.6825053040118778</v>
      </c>
      <c r="BP38" s="211">
        <f t="shared" si="355"/>
        <v>-8.7204027500696313</v>
      </c>
      <c r="BQ38" s="211">
        <f t="shared" ref="BQ38:BQ46" si="454">IFERROR(BO38*BM38,"")</f>
        <v>-8.9965125279528753</v>
      </c>
      <c r="BR38" s="209">
        <f t="shared" si="356"/>
        <v>8.5103854213258696</v>
      </c>
      <c r="BS38" s="209">
        <f>IFERROR(BO38*(BM38-BM48)^2,"")</f>
        <v>13.555831859570709</v>
      </c>
      <c r="BT38" s="209">
        <f t="shared" si="357"/>
        <v>10.740826496673119</v>
      </c>
      <c r="BU38" s="209">
        <f t="shared" ref="BU38:BU46" si="455">IFERROR($C38*($F38-BK38)^2/(BK38*(1-BK38)),"")</f>
        <v>4.4850569309023841E-3</v>
      </c>
      <c r="BV38" s="227">
        <f t="shared" ref="BV38:BV46" si="456">IFERROR($D38-$C38*BK38,"")</f>
        <v>-0.10851236569132006</v>
      </c>
      <c r="BW38" s="209">
        <f t="shared" ref="BW38:BW46" si="457">IFERROR(BV38/SQRT($C38*BK38*(1-BK38)),"")</f>
        <v>-6.6970567646559356E-2</v>
      </c>
      <c r="BY38" s="209"/>
      <c r="BZ38" s="201">
        <f t="shared" ref="BZ38:BZ46" si="458">IFERROR(LOG10($B38),"")</f>
        <v>-1.0043648054024501</v>
      </c>
      <c r="CA38" s="211">
        <f>IFERROR(BI51+BH51*BZ38,"")</f>
        <v>-1.0134376857977374</v>
      </c>
      <c r="CB38" s="202">
        <f t="shared" ref="CB38:CB46" si="459">IFERROR(_xlfn.NORM.S.DIST(CA38,TRUE)*(1-$E$36)+$E$36,"")</f>
        <v>0.1554255732036155</v>
      </c>
      <c r="CC38" s="202">
        <f t="shared" si="358"/>
        <v>0.23871939299896072</v>
      </c>
      <c r="CD38" s="202">
        <f t="shared" ref="CD38:CD46" si="460">IFERROR(CA38-CB38/CC38+$F38/CC38,"")</f>
        <v>-1.0361655133757806</v>
      </c>
      <c r="CE38" s="202">
        <f t="shared" ref="CE38:CE46" si="461">IFERROR(CC38^2/((1-CB38)*(CB38+$E$36/(1-$E$36))),"")</f>
        <v>0.43412520177759634</v>
      </c>
      <c r="CF38" s="211">
        <f t="shared" ref="CF38:CF46" si="462">IFERROR($C38*CE38,"")</f>
        <v>8.6825040355519274</v>
      </c>
      <c r="CG38" s="211">
        <f t="shared" si="359"/>
        <v>-8.7204014760730999</v>
      </c>
      <c r="CH38" s="211">
        <f t="shared" ref="CH38:CH46" si="463">IFERROR(CF38*CD38,"")</f>
        <v>-8.9965112513849501</v>
      </c>
      <c r="CI38" s="209">
        <f t="shared" si="360"/>
        <v>8.5103834391187352</v>
      </c>
      <c r="CJ38" s="209">
        <f>IFERROR(CF38*(CD38-CD48)^2,"")</f>
        <v>13.555828836700694</v>
      </c>
      <c r="CK38" s="209">
        <f t="shared" si="361"/>
        <v>10.740824048246289</v>
      </c>
      <c r="CL38" s="209">
        <f t="shared" ref="CL38:CL46" si="464">IFERROR($C38*($F38-CB38)^2/(CB38*(1-CB38)),"")</f>
        <v>4.4849834608489333E-3</v>
      </c>
      <c r="CM38" s="227">
        <f t="shared" ref="CM38:CM46" si="465">IFERROR($D38-$C38*CB38,"")</f>
        <v>-0.10851146407230994</v>
      </c>
      <c r="CN38" s="209">
        <f t="shared" ref="CN38:CN46" si="466">IFERROR(CM38/SQRT($C38*CB38*(1-CB38)),"")</f>
        <v>-6.6970019119371046E-2</v>
      </c>
      <c r="CP38" s="209"/>
      <c r="CQ38" s="201">
        <f t="shared" ref="CQ38:CQ46" si="467">IFERROR(LOG10($B38),"")</f>
        <v>-1.0043648054024501</v>
      </c>
      <c r="CR38" s="211">
        <f>IFERROR(BZ51+BY51*CQ38,"")</f>
        <v>-1.0134376885512675</v>
      </c>
      <c r="CS38" s="202">
        <f t="shared" ref="CS38:CS46" si="468">IFERROR(_xlfn.NORM.S.DIST(CR38,TRUE)*(1-$E$36)+$E$36,"")</f>
        <v>0.15542557254629444</v>
      </c>
      <c r="CT38" s="202">
        <f t="shared" si="362"/>
        <v>0.23871939233280676</v>
      </c>
      <c r="CU38" s="202">
        <f t="shared" ref="CU38:CU46" si="469">IFERROR(CR38-CS38/CT38+$F38/CT38,"")</f>
        <v>-1.0361655134392029</v>
      </c>
      <c r="CV38" s="202">
        <f t="shared" ref="CV38:CV46" si="470">IFERROR(CT38^2/((1-CS38)*(CS38+$E$36/(1-$E$36))),"")</f>
        <v>0.43412520085283146</v>
      </c>
      <c r="CW38" s="211">
        <f t="shared" ref="CW38:CW46" si="471">IFERROR($C38*CV38,"")</f>
        <v>8.6825040170566297</v>
      </c>
      <c r="CX38" s="211">
        <f t="shared" si="363"/>
        <v>-8.7204014574970738</v>
      </c>
      <c r="CY38" s="211">
        <f t="shared" ref="CY38:CY46" si="472">IFERROR(CW38*CU38,"")</f>
        <v>-8.9965112327714252</v>
      </c>
      <c r="CZ38" s="209">
        <f t="shared" si="364"/>
        <v>8.5103834104311566</v>
      </c>
      <c r="DA38" s="209">
        <f>IFERROR(CW38*(CU38-CU48)^2,"")</f>
        <v>13.555828792959682</v>
      </c>
      <c r="DB38" s="209">
        <f t="shared" si="365"/>
        <v>10.740824012814338</v>
      </c>
      <c r="DC38" s="209">
        <f t="shared" ref="DC38:DC46" si="473">IFERROR($C38*($F38-CS38)^2/(CS38*(1-CS38)),"")</f>
        <v>4.4849823895933855E-3</v>
      </c>
      <c r="DD38" s="227">
        <f t="shared" ref="DD38:DD46" si="474">IFERROR($D38-$C38*CS38,"")</f>
        <v>-0.10851145092588865</v>
      </c>
      <c r="DE38" s="209">
        <f t="shared" ref="DE38:DE46" si="475">IFERROR(DD38/SQRT($C38*CS38*(1-CS38)),"")</f>
        <v>-6.6970011121347192E-2</v>
      </c>
      <c r="DG38" s="209"/>
      <c r="DH38" s="201">
        <f t="shared" ref="DH38:DH46" si="476">IFERROR(LOG10($B38),"")</f>
        <v>-1.0043648054024501</v>
      </c>
      <c r="DI38" s="211">
        <f>IFERROR(CQ51+CP51*DH38,"")</f>
        <v>-1.0134376885910161</v>
      </c>
      <c r="DJ38" s="202">
        <f t="shared" ref="DJ38:DJ46" si="477">IFERROR(_xlfn.NORM.S.DIST(DI38,TRUE)*(1-$E$36)+$E$36,"")</f>
        <v>0.15542557253680564</v>
      </c>
      <c r="DK38" s="202">
        <f t="shared" si="366"/>
        <v>0.2387193923231905</v>
      </c>
      <c r="DL38" s="202">
        <f t="shared" ref="DL38:DL46" si="478">IFERROR(DI38-DJ38/DK38+$F38/DK38,"")</f>
        <v>-1.0361655134401189</v>
      </c>
      <c r="DM38" s="202">
        <f t="shared" ref="DM38:DM46" si="479">IFERROR(DK38^2/((1-DJ38)*(DJ38+$E$36/(1-$E$36))),"")</f>
        <v>0.43412520083948219</v>
      </c>
      <c r="DN38" s="211">
        <f t="shared" ref="DN38:DN46" si="480">IFERROR($C38*DM38,"")</f>
        <v>8.6825040167896432</v>
      </c>
      <c r="DO38" s="211">
        <f t="shared" si="367"/>
        <v>-8.7204014572289221</v>
      </c>
      <c r="DP38" s="211">
        <f t="shared" ref="DP38:DP46" si="481">IFERROR(DN38*DL38,"")</f>
        <v>-8.9965112325027352</v>
      </c>
      <c r="DQ38" s="209">
        <f t="shared" si="368"/>
        <v>8.5103834100161304</v>
      </c>
      <c r="DR38" s="209">
        <f>IFERROR(DN38*(DL38-DL48)^2,"")</f>
        <v>13.555828792326857</v>
      </c>
      <c r="DS38" s="209">
        <f t="shared" si="369"/>
        <v>10.740824012301731</v>
      </c>
      <c r="DT38" s="209">
        <f t="shared" ref="DT38:DT46" si="482">IFERROR($C38*($F38-DJ38)^2/(DJ38*(1-DJ38)),"")</f>
        <v>4.4849823741292105E-3</v>
      </c>
      <c r="DU38" s="227">
        <f t="shared" ref="DU38:DU46" si="483">IFERROR($D38-$C38*DJ38,"")</f>
        <v>-0.1085114507361129</v>
      </c>
      <c r="DV38" s="209">
        <f t="shared" ref="DV38:DV46" si="484">IFERROR(DU38/SQRT($C38*DJ38*(1-DJ38)),"")</f>
        <v>-6.6970011005891367E-2</v>
      </c>
      <c r="DX38" s="209"/>
      <c r="DY38" s="201">
        <f t="shared" ref="DY38:DY46" si="485">IFERROR(LOG10($B38),"")</f>
        <v>-1.0043648054024501</v>
      </c>
      <c r="DZ38" s="211">
        <f>IFERROR(DH51+DG51*DY38,"")</f>
        <v>-1.0134376885915914</v>
      </c>
      <c r="EA38" s="202">
        <f t="shared" ref="EA38:EA46" si="486">IFERROR(_xlfn.NORM.S.DIST(DZ38,TRUE)*(1-$E$36)+$E$36,"")</f>
        <v>0.15542557253666833</v>
      </c>
      <c r="EB38" s="202">
        <f t="shared" si="370"/>
        <v>0.23871939232305134</v>
      </c>
      <c r="EC38" s="202">
        <f t="shared" ref="EC38:EC46" si="487">IFERROR(DZ38-EA38/EB38+$F38/EB38,"")</f>
        <v>-1.0361655134401322</v>
      </c>
      <c r="ED38" s="202">
        <f t="shared" ref="ED38:ED46" si="488">IFERROR(EB38^2/((1-EA38)*(EA38+$E$36/(1-$E$36))),"")</f>
        <v>0.43412520083928896</v>
      </c>
      <c r="EE38" s="211">
        <f t="shared" ref="EE38:EE46" si="489">IFERROR($C38*ED38,"")</f>
        <v>8.6825040167857797</v>
      </c>
      <c r="EF38" s="211">
        <f t="shared" si="371"/>
        <v>-8.7204014572250408</v>
      </c>
      <c r="EG38" s="211">
        <f t="shared" ref="EG38:EG46" si="490">IFERROR(EE38*EC38,"")</f>
        <v>-8.9965112324988468</v>
      </c>
      <c r="EH38" s="209">
        <f t="shared" si="372"/>
        <v>8.5103834100101299</v>
      </c>
      <c r="EI38" s="209">
        <f>IFERROR(EE38*(EC38-EC48)^2,"")</f>
        <v>13.555828792317701</v>
      </c>
      <c r="EJ38" s="209">
        <f t="shared" si="373"/>
        <v>10.740824012294318</v>
      </c>
      <c r="EK38" s="209">
        <f t="shared" ref="EK38:EK46" si="491">IFERROR($C38*($F38-EA38)^2/(EA38*(1-EA38)),"")</f>
        <v>4.4849823739054372E-3</v>
      </c>
      <c r="EL38" s="227">
        <f t="shared" ref="EL38:EL46" si="492">IFERROR($D38-$C38*EA38,"")</f>
        <v>-0.10851145073336665</v>
      </c>
      <c r="EM38" s="209">
        <f t="shared" ref="EM38:EM46" si="493">IFERROR(EL38/SQRT($C38*EA38*(1-EA38)),"")</f>
        <v>-6.6970011004220606E-2</v>
      </c>
      <c r="EO38" s="209"/>
      <c r="EP38" s="201">
        <f t="shared" ref="EP38:EP46" si="494">IFERROR(LOG10($B38),"")</f>
        <v>-1.0043648054024501</v>
      </c>
      <c r="EQ38" s="211">
        <f>IFERROR(DY51+DX51*EP38,"")</f>
        <v>-1.0134376885916001</v>
      </c>
      <c r="ER38" s="202">
        <f t="shared" ref="ER38:ER46" si="495">IFERROR(_xlfn.NORM.S.DIST(EQ38,TRUE)*(1-$E$36)+$E$36,"")</f>
        <v>0.15542557253666628</v>
      </c>
      <c r="ES38" s="202">
        <f t="shared" si="374"/>
        <v>0.23871939232304926</v>
      </c>
      <c r="ET38" s="202">
        <f t="shared" ref="ET38:ET46" si="496">IFERROR(EQ38-ER38/ES38+$F38/ES38,"")</f>
        <v>-1.0361655134401322</v>
      </c>
      <c r="EU38" s="202">
        <f t="shared" ref="EU38:EU46" si="497">IFERROR(ES38^2/((1-ER38)*(ER38+$E$36/(1-$E$36))),"")</f>
        <v>0.43412520083928596</v>
      </c>
      <c r="EV38" s="211">
        <f t="shared" ref="EV38:EV46" si="498">IFERROR($C38*EU38,"")</f>
        <v>8.6825040167857193</v>
      </c>
      <c r="EW38" s="211">
        <f t="shared" si="375"/>
        <v>-8.7204014572249804</v>
      </c>
      <c r="EX38" s="211">
        <f t="shared" ref="EX38:EX46" si="499">IFERROR(EV38*ET38,"")</f>
        <v>-8.9965112324987846</v>
      </c>
      <c r="EY38" s="209">
        <f t="shared" si="376"/>
        <v>8.5103834100100393</v>
      </c>
      <c r="EZ38" s="209">
        <f>IFERROR(EV38*(ET38-ET48)^2,"")</f>
        <v>13.555828792317564</v>
      </c>
      <c r="FA38" s="209">
        <f t="shared" si="377"/>
        <v>10.740824012294208</v>
      </c>
      <c r="FB38" s="209">
        <f t="shared" ref="FB38:FB46" si="500">IFERROR($C38*($F38-ER38)^2/(ER38*(1-ER38)),"")</f>
        <v>4.4849823739020892E-3</v>
      </c>
      <c r="FC38" s="227">
        <f t="shared" ref="FC38:FC46" si="501">IFERROR($D38-$C38*ER38,"")</f>
        <v>-0.10851145073332535</v>
      </c>
      <c r="FD38" s="209">
        <f t="shared" ref="FD38:FD46" si="502">IFERROR(FC38/SQRT($C38*ER38*(1-ER38)),"")</f>
        <v>-6.6970011004195473E-2</v>
      </c>
      <c r="FF38" s="209"/>
      <c r="FG38" s="201">
        <f t="shared" ref="FG38:FG46" si="503">IFERROR(LOG10($B38),"")</f>
        <v>-1.0043648054024501</v>
      </c>
      <c r="FH38" s="211">
        <f>IFERROR(EP51+EO51*FG38,"")</f>
        <v>-1.0134376885915999</v>
      </c>
      <c r="FI38" s="202">
        <f t="shared" ref="FI38:FI46" si="504">IFERROR(_xlfn.NORM.S.DIST(FH38,TRUE)*(1-$E$36)+$E$36,"")</f>
        <v>0.15542557253666631</v>
      </c>
      <c r="FJ38" s="202">
        <f t="shared" si="378"/>
        <v>0.23871939232304931</v>
      </c>
      <c r="FK38" s="202">
        <f t="shared" ref="FK38:FK46" si="505">IFERROR(FH38-FI38/FJ38+$F38/FJ38,"")</f>
        <v>-1.0361655134401322</v>
      </c>
      <c r="FL38" s="202">
        <f t="shared" ref="FL38:FL46" si="506">IFERROR(FJ38^2/((1-FI38)*(FI38+$E$36/(1-$E$36))),"")</f>
        <v>0.43412520083928618</v>
      </c>
      <c r="FM38" s="211">
        <f t="shared" ref="FM38:FM46" si="507">IFERROR($C38*FL38,"")</f>
        <v>8.6825040167857246</v>
      </c>
      <c r="FN38" s="211">
        <f t="shared" si="379"/>
        <v>-8.7204014572249857</v>
      </c>
      <c r="FO38" s="211">
        <f t="shared" ref="FO38:FO46" si="508">IFERROR(FM38*FK38,"")</f>
        <v>-8.9965112324987899</v>
      </c>
      <c r="FP38" s="209">
        <f t="shared" si="380"/>
        <v>8.5103834100100375</v>
      </c>
      <c r="FQ38" s="209">
        <f>IFERROR(FM38*(FK38-FK48)^2,"")</f>
        <v>13.555828792317566</v>
      </c>
      <c r="FR38" s="209">
        <f t="shared" si="381"/>
        <v>10.740824012294208</v>
      </c>
      <c r="FS38" s="209">
        <f t="shared" ref="FS38:FS46" si="509">IFERROR($C38*($F38-FI38)^2/(FI38*(1-FI38)),"")</f>
        <v>4.484982373902136E-3</v>
      </c>
      <c r="FT38" s="227">
        <f t="shared" ref="FT38:FT46" si="510">IFERROR($D38-$C38*FI38,"")</f>
        <v>-0.10851145073332624</v>
      </c>
      <c r="FU38" s="209">
        <f t="shared" ref="FU38:FU46" si="511">IFERROR(FT38/SQRT($C38*FI38*(1-FI38)),"")</f>
        <v>-6.6970011004196014E-2</v>
      </c>
      <c r="FW38" s="209"/>
      <c r="FX38" s="201">
        <f t="shared" ref="FX38:FX46" si="512">IFERROR(LOG10($B38),"")</f>
        <v>-1.0043648054024501</v>
      </c>
      <c r="FY38" s="211">
        <f>IFERROR(FG51+FF51*FX38,"")</f>
        <v>-1.0134376885915999</v>
      </c>
      <c r="FZ38" s="202">
        <f t="shared" ref="FZ38:FZ46" si="513">IFERROR(_xlfn.NORM.S.DIST(FY38,TRUE)*(1-$E$36)+$E$36,"")</f>
        <v>0.15542557253666631</v>
      </c>
      <c r="GA38" s="202">
        <f t="shared" si="382"/>
        <v>0.23871939232304931</v>
      </c>
      <c r="GB38" s="202">
        <f t="shared" ref="GB38:GB46" si="514">IFERROR(FY38-FZ38/GA38+$F38/GA38,"")</f>
        <v>-1.0361655134401322</v>
      </c>
      <c r="GC38" s="202">
        <f t="shared" ref="GC38:GC46" si="515">IFERROR(GA38^2/((1-FZ38)*(FZ38+$E$36/(1-$E$36))),"")</f>
        <v>0.43412520083928618</v>
      </c>
      <c r="GD38" s="211">
        <f t="shared" ref="GD38:GD46" si="516">IFERROR($C38*GC38,"")</f>
        <v>8.6825040167857246</v>
      </c>
      <c r="GE38" s="211">
        <f t="shared" si="383"/>
        <v>-8.7204014572249857</v>
      </c>
      <c r="GF38" s="211">
        <f t="shared" ref="GF38:GF46" si="517">IFERROR(GD38*GB38,"")</f>
        <v>-8.9965112324987899</v>
      </c>
      <c r="GG38" s="209">
        <f t="shared" si="384"/>
        <v>8.5103834100100357</v>
      </c>
      <c r="GH38" s="209">
        <f>IFERROR(GD38*(GB38-GB48)^2,"")</f>
        <v>13.555828792317557</v>
      </c>
      <c r="GI38" s="209">
        <f t="shared" si="385"/>
        <v>10.740824012294201</v>
      </c>
      <c r="GJ38" s="209">
        <f t="shared" ref="GJ38:GJ46" si="518">IFERROR($C38*($F38-FZ38)^2/(FZ38*(1-FZ38)),"")</f>
        <v>4.484982373902136E-3</v>
      </c>
      <c r="GK38" s="227">
        <f t="shared" ref="GK38:GK46" si="519">IFERROR($D38-$C38*FZ38,"")</f>
        <v>-0.10851145073332624</v>
      </c>
      <c r="GL38" s="209">
        <f t="shared" ref="GL38:GL46" si="520">IFERROR(GK38/SQRT($C38*FZ38*(1-FZ38)),"")</f>
        <v>-6.6970011004196014E-2</v>
      </c>
      <c r="GN38" s="209"/>
      <c r="GO38" s="201">
        <f t="shared" ref="GO38:GO46" si="521">IFERROR(LOG10($B38),"")</f>
        <v>-1.0043648054024501</v>
      </c>
      <c r="GP38" s="211">
        <f>IFERROR(FX51+FW51*GO38,"")</f>
        <v>-1.0134376885916001</v>
      </c>
      <c r="GQ38" s="202">
        <f t="shared" ref="GQ38:GQ46" si="522">IFERROR(_xlfn.NORM.S.DIST(GP38,TRUE)*(1-$E$36)+$E$36,"")</f>
        <v>0.15542557253666628</v>
      </c>
      <c r="GR38" s="202">
        <f t="shared" si="386"/>
        <v>0.23871939232304926</v>
      </c>
      <c r="GS38" s="202">
        <f t="shared" ref="GS38:GS46" si="523">IFERROR(GP38-GQ38/GR38+$F38/GR38,"")</f>
        <v>-1.0361655134401322</v>
      </c>
      <c r="GT38" s="202">
        <f t="shared" ref="GT38:GT46" si="524">IFERROR(GR38^2/((1-GQ38)*(GQ38+$E$36/(1-$E$36))),"")</f>
        <v>0.43412520083928596</v>
      </c>
      <c r="GU38" s="211">
        <f t="shared" ref="GU38:GU46" si="525">IFERROR($C38*GT38,"")</f>
        <v>8.6825040167857193</v>
      </c>
      <c r="GV38" s="211">
        <f t="shared" si="387"/>
        <v>-8.7204014572249804</v>
      </c>
      <c r="GW38" s="211">
        <f t="shared" ref="GW38:GW46" si="526">IFERROR(GU38*GS38,"")</f>
        <v>-8.9965112324987846</v>
      </c>
      <c r="GX38" s="209">
        <f t="shared" si="388"/>
        <v>8.5103834100100357</v>
      </c>
      <c r="GY38" s="209">
        <f>IFERROR(GU38*(GS38-GS48)^2,"")</f>
        <v>13.555828792317559</v>
      </c>
      <c r="GZ38" s="209">
        <f t="shared" si="389"/>
        <v>10.740824012294203</v>
      </c>
      <c r="HA38" s="209">
        <f t="shared" ref="HA38:HA46" si="527">IFERROR($C38*($F38-GQ38)^2/(GQ38*(1-GQ38)),"")</f>
        <v>4.4849823739020892E-3</v>
      </c>
      <c r="HB38" s="227">
        <f t="shared" ref="HB38:HB46" si="528">IFERROR($D38-$C38*GQ38,"")</f>
        <v>-0.10851145073332535</v>
      </c>
      <c r="HC38" s="209">
        <f t="shared" ref="HC38:HC46" si="529">IFERROR(HB38/SQRT($C38*GQ38*(1-GQ38)),"")</f>
        <v>-6.6970011004195473E-2</v>
      </c>
      <c r="HE38" s="209"/>
      <c r="HF38" s="201">
        <f t="shared" ref="HF38:HF46" si="530">IFERROR(LOG10($B38),"")</f>
        <v>-1.0043648054024501</v>
      </c>
      <c r="HG38" s="211">
        <f>IFERROR(GO51+GN51*HF38,"")</f>
        <v>-1.0134376885915999</v>
      </c>
      <c r="HH38" s="202">
        <f t="shared" ref="HH38:HH46" si="531">IFERROR(_xlfn.NORM.S.DIST(HG38,TRUE)*(1-$E$36)+$E$36,"")</f>
        <v>0.15542557253666631</v>
      </c>
      <c r="HI38" s="202">
        <f t="shared" si="390"/>
        <v>0.23871939232304931</v>
      </c>
      <c r="HJ38" s="202">
        <f t="shared" ref="HJ38:HJ46" si="532">IFERROR(HG38-HH38/HI38+$F38/HI38,"")</f>
        <v>-1.0361655134401322</v>
      </c>
      <c r="HK38" s="202">
        <f t="shared" ref="HK38:HK46" si="533">IFERROR(HI38^2/((1-HH38)*(HH38+$E$36/(1-$E$36))),"")</f>
        <v>0.43412520083928618</v>
      </c>
      <c r="HL38" s="211">
        <f t="shared" ref="HL38:HL46" si="534">IFERROR($C38*HK38,"")</f>
        <v>8.6825040167857246</v>
      </c>
      <c r="HM38" s="211">
        <f t="shared" si="391"/>
        <v>-8.7204014572249857</v>
      </c>
      <c r="HN38" s="211">
        <f t="shared" ref="HN38:HN46" si="535">IFERROR(HL38*HJ38,"")</f>
        <v>-8.9965112324987899</v>
      </c>
      <c r="HO38" s="209">
        <f t="shared" si="392"/>
        <v>8.5103834100100357</v>
      </c>
      <c r="HP38" s="209">
        <f>IFERROR(HL38*(HJ38-HJ48)^2,"")</f>
        <v>13.555828792317557</v>
      </c>
      <c r="HQ38" s="209">
        <f t="shared" si="393"/>
        <v>10.740824012294201</v>
      </c>
      <c r="HR38" s="209">
        <f t="shared" ref="HR38:HR46" si="536">IFERROR($C38*($F38-HH38)^2/(HH38*(1-HH38)),"")</f>
        <v>4.484982373902136E-3</v>
      </c>
      <c r="HS38" s="227">
        <f t="shared" ref="HS38:HS46" si="537">IFERROR($D38-$C38*HH38,"")</f>
        <v>-0.10851145073332624</v>
      </c>
      <c r="HT38" s="209">
        <f t="shared" ref="HT38:HT46" si="538">IFERROR(HS38/SQRT($C38*HH38*(1-HH38)),"")</f>
        <v>-6.6970011004196014E-2</v>
      </c>
      <c r="HV38" s="209"/>
      <c r="HW38" s="201">
        <f t="shared" ref="HW38:HW46" si="539">IFERROR(LOG10($B38),"")</f>
        <v>-1.0043648054024501</v>
      </c>
      <c r="HX38" s="211">
        <f>IFERROR(HF51+HE51*HW38,"")</f>
        <v>-1.0134376885916003</v>
      </c>
      <c r="HY38" s="202">
        <f t="shared" ref="HY38:HY46" si="540">IFERROR(_xlfn.NORM.S.DIST(HX38,TRUE)*(1-$E$36)+$E$36,"")</f>
        <v>0.1554255725366662</v>
      </c>
      <c r="HZ38" s="202">
        <f t="shared" si="394"/>
        <v>0.23871939232304917</v>
      </c>
      <c r="IA38" s="202">
        <f t="shared" ref="IA38:IA46" si="541">IFERROR(HX38-HY38/HZ38+$F38/HZ38,"")</f>
        <v>-1.0361655134401322</v>
      </c>
      <c r="IB38" s="202">
        <f t="shared" ref="IB38:IB46" si="542">IFERROR(HZ38^2/((1-HY38)*(HY38+$E$36/(1-$E$36))),"")</f>
        <v>0.43412520083928596</v>
      </c>
      <c r="IC38" s="211">
        <f t="shared" ref="IC38:IC46" si="543">IFERROR($C38*IB38,"")</f>
        <v>8.6825040167857193</v>
      </c>
      <c r="ID38" s="211">
        <f t="shared" si="395"/>
        <v>-8.7204014572249804</v>
      </c>
      <c r="IE38" s="211">
        <f t="shared" ref="IE38:IE46" si="544">IFERROR(IC38*IA38,"")</f>
        <v>-8.9965112324987846</v>
      </c>
      <c r="IF38" s="209">
        <f t="shared" si="396"/>
        <v>8.510383410010034</v>
      </c>
      <c r="IG38" s="209">
        <f>IFERROR(IC38*(IA38-IA48)^2,"")</f>
        <v>13.555828792317554</v>
      </c>
      <c r="IH38" s="209">
        <f t="shared" si="397"/>
        <v>10.740824012294199</v>
      </c>
      <c r="II38" s="209">
        <f t="shared" ref="II38:II46" si="545">IFERROR($C38*($F38-HY38)^2/(HY38*(1-HY38)),"")</f>
        <v>4.4849823739019547E-3</v>
      </c>
      <c r="IJ38" s="227">
        <f t="shared" ref="IJ38:IJ46" si="546">IFERROR($D38-$C38*HY38,"")</f>
        <v>-0.10851145073332402</v>
      </c>
      <c r="IK38" s="209">
        <f t="shared" ref="IK38:IK46" si="547">IFERROR(IJ38/SQRT($C38*HY38*(1-HY38)),"")</f>
        <v>-6.6970011004194668E-2</v>
      </c>
      <c r="IM38" s="209"/>
      <c r="IN38" s="201">
        <f t="shared" ref="IN38:IN46" si="548">IFERROR(LOG10($B38),"")</f>
        <v>-1.0043648054024501</v>
      </c>
      <c r="IO38" s="211">
        <f>IFERROR(HW51+HV51*IN38,"")</f>
        <v>-1.0134376885915999</v>
      </c>
      <c r="IP38" s="202">
        <f t="shared" ref="IP38:IP46" si="549">IFERROR(_xlfn.NORM.S.DIST(IO38,TRUE)*(1-$E$36)+$E$36,"")</f>
        <v>0.15542557253666631</v>
      </c>
      <c r="IQ38" s="202">
        <f t="shared" si="398"/>
        <v>0.23871939232304931</v>
      </c>
      <c r="IR38" s="202">
        <f t="shared" ref="IR38:IR46" si="550">IFERROR(IO38-IP38/IQ38+$F38/IQ38,"")</f>
        <v>-1.0361655134401322</v>
      </c>
      <c r="IS38" s="202">
        <f t="shared" ref="IS38:IS46" si="551">IFERROR(IQ38^2/((1-IP38)*(IP38+$E$36/(1-$E$36))),"")</f>
        <v>0.43412520083928618</v>
      </c>
      <c r="IT38" s="211">
        <f t="shared" ref="IT38:IT46" si="552">IFERROR($C38*IS38,"")</f>
        <v>8.6825040167857246</v>
      </c>
      <c r="IU38" s="211">
        <f t="shared" si="399"/>
        <v>-8.7204014572249857</v>
      </c>
      <c r="IV38" s="211">
        <f t="shared" ref="IV38:IV46" si="553">IFERROR(IT38*IR38,"")</f>
        <v>-8.9965112324987899</v>
      </c>
      <c r="IW38" s="209">
        <f t="shared" si="400"/>
        <v>8.5103834100100357</v>
      </c>
      <c r="IX38" s="209">
        <f>IFERROR(IT38*(IR38-IR48)^2,"")</f>
        <v>13.555828792317557</v>
      </c>
      <c r="IY38" s="209">
        <f t="shared" si="401"/>
        <v>10.740824012294201</v>
      </c>
      <c r="IZ38" s="209">
        <f t="shared" ref="IZ38:IZ46" si="554">IFERROR($C38*($F38-IP38)^2/(IP38*(1-IP38)),"")</f>
        <v>4.484982373902136E-3</v>
      </c>
      <c r="JA38" s="227">
        <f t="shared" ref="JA38:JA46" si="555">IFERROR($D38-$C38*IP38,"")</f>
        <v>-0.10851145073332624</v>
      </c>
      <c r="JB38" s="209">
        <f t="shared" ref="JB38:JB46" si="556">IFERROR(JA38/SQRT($C38*IP38*(1-IP38)),"")</f>
        <v>-6.6970011004196014E-2</v>
      </c>
      <c r="JD38" s="209"/>
      <c r="JE38" s="201">
        <f t="shared" ref="JE38:JE46" si="557">IFERROR(LOG10($B38),"")</f>
        <v>-1.0043648054024501</v>
      </c>
      <c r="JF38" s="211">
        <f>IFERROR(IN51+IM51*JE38,"")</f>
        <v>-1.0134376885916003</v>
      </c>
      <c r="JG38" s="202">
        <f t="shared" ref="JG38:JG46" si="558">IFERROR(_xlfn.NORM.S.DIST(JF38,TRUE)*(1-$E$36)+$E$36,"")</f>
        <v>0.1554255725366662</v>
      </c>
      <c r="JH38" s="202">
        <f t="shared" si="402"/>
        <v>0.23871939232304917</v>
      </c>
      <c r="JI38" s="202">
        <f t="shared" ref="JI38:JI46" si="559">IFERROR(JF38-JG38/JH38+$F38/JH38,"")</f>
        <v>-1.0361655134401322</v>
      </c>
      <c r="JJ38" s="202">
        <f t="shared" ref="JJ38:JJ46" si="560">IFERROR(JH38^2/((1-JG38)*(JG38+$E$36/(1-$E$36))),"")</f>
        <v>0.43412520083928596</v>
      </c>
      <c r="JK38" s="211">
        <f t="shared" ref="JK38:JK46" si="561">IFERROR($C38*JJ38,"")</f>
        <v>8.6825040167857193</v>
      </c>
      <c r="JL38" s="211">
        <f t="shared" si="403"/>
        <v>-8.7204014572249804</v>
      </c>
      <c r="JM38" s="211">
        <f t="shared" ref="JM38:JM46" si="562">IFERROR(JK38*JI38,"")</f>
        <v>-8.9965112324987846</v>
      </c>
      <c r="JN38" s="209">
        <f t="shared" si="404"/>
        <v>8.510383410010034</v>
      </c>
      <c r="JO38" s="209">
        <f>IFERROR(JK38*(JI38-JI48)^2,"")</f>
        <v>13.555828792317554</v>
      </c>
      <c r="JP38" s="209">
        <f t="shared" si="405"/>
        <v>10.740824012294199</v>
      </c>
      <c r="JQ38" s="209">
        <f t="shared" ref="JQ38:JQ46" si="563">IFERROR($C38*($F38-JG38)^2/(JG38*(1-JG38)),"")</f>
        <v>4.4849823739019547E-3</v>
      </c>
      <c r="JR38" s="227">
        <f t="shared" ref="JR38:JR46" si="564">IFERROR($D38-$C38*JG38,"")</f>
        <v>-0.10851145073332402</v>
      </c>
      <c r="JS38" s="209">
        <f t="shared" ref="JS38:JS46" si="565">IFERROR(JR38/SQRT($C38*JG38*(1-JG38)),"")</f>
        <v>-6.6970011004194668E-2</v>
      </c>
      <c r="JU38" s="209"/>
      <c r="JV38" s="201">
        <f t="shared" ref="JV38:JV46" si="566">IFERROR(LOG10($B38),"")</f>
        <v>-1.0043648054024501</v>
      </c>
      <c r="JW38" s="211">
        <f>IFERROR(JE51+JD51*JV38,"")</f>
        <v>-1.0134376885915999</v>
      </c>
      <c r="JX38" s="202">
        <f t="shared" ref="JX38:JX46" si="567">IFERROR(_xlfn.NORM.S.DIST(JW38,TRUE)*(1-$E$36)+$E$36,"")</f>
        <v>0.15542557253666631</v>
      </c>
      <c r="JY38" s="202">
        <f t="shared" si="406"/>
        <v>0.23871939232304931</v>
      </c>
      <c r="JZ38" s="202">
        <f t="shared" ref="JZ38:JZ46" si="568">IFERROR(JW38-JX38/JY38+$F38/JY38,"")</f>
        <v>-1.0361655134401322</v>
      </c>
      <c r="KA38" s="202">
        <f t="shared" ref="KA38:KA46" si="569">IFERROR(JY38^2/((1-JX38)*(JX38+$E$36/(1-$E$36))),"")</f>
        <v>0.43412520083928618</v>
      </c>
      <c r="KB38" s="211">
        <f t="shared" ref="KB38:KB46" si="570">IFERROR($C38*KA38,"")</f>
        <v>8.6825040167857246</v>
      </c>
      <c r="KC38" s="211">
        <f t="shared" si="407"/>
        <v>-8.7204014572249857</v>
      </c>
      <c r="KD38" s="211">
        <f t="shared" ref="KD38:KD46" si="571">IFERROR(KB38*JZ38,"")</f>
        <v>-8.9965112324987899</v>
      </c>
      <c r="KE38" s="209">
        <f t="shared" si="408"/>
        <v>8.5103834100100357</v>
      </c>
      <c r="KF38" s="209">
        <f>IFERROR(KB38*(JZ38-JZ48)^2,"")</f>
        <v>13.555828792317557</v>
      </c>
      <c r="KG38" s="209">
        <f t="shared" si="409"/>
        <v>10.740824012294201</v>
      </c>
      <c r="KH38" s="209">
        <f t="shared" ref="KH38:KH46" si="572">IFERROR($C38*($F38-JX38)^2/(JX38*(1-JX38)),"")</f>
        <v>4.484982373902136E-3</v>
      </c>
      <c r="KI38" s="227">
        <f t="shared" ref="KI38:KI46" si="573">IFERROR($D38-$C38*JX38,"")</f>
        <v>-0.10851145073332624</v>
      </c>
      <c r="KJ38" s="209">
        <f t="shared" ref="KJ38:KJ46" si="574">IFERROR(KI38/SQRT($C38*JX38*(1-JX38)),"")</f>
        <v>-6.6970011004196014E-2</v>
      </c>
      <c r="KL38" s="209"/>
      <c r="KM38" s="201">
        <f t="shared" ref="KM38:KM46" si="575">IFERROR(LOG10($B38),"")</f>
        <v>-1.0043648054024501</v>
      </c>
      <c r="KN38" s="211">
        <f>IFERROR(JV51+JU51*KM38,"")</f>
        <v>-1.0134376885916003</v>
      </c>
      <c r="KO38" s="202">
        <f t="shared" ref="KO38:KO46" si="576">IFERROR(_xlfn.NORM.S.DIST(KN38,TRUE)*(1-$E$36)+$E$36,"")</f>
        <v>0.1554255725366662</v>
      </c>
      <c r="KP38" s="202">
        <f t="shared" si="410"/>
        <v>0.23871939232304917</v>
      </c>
      <c r="KQ38" s="202">
        <f t="shared" ref="KQ38:KQ46" si="577">IFERROR(KN38-KO38/KP38+$F38/KP38,"")</f>
        <v>-1.0361655134401322</v>
      </c>
      <c r="KR38" s="202">
        <f t="shared" ref="KR38:KR46" si="578">IFERROR(KP38^2/((1-KO38)*(KO38+$E$36/(1-$E$36))),"")</f>
        <v>0.43412520083928596</v>
      </c>
      <c r="KS38" s="211">
        <f t="shared" ref="KS38:KS46" si="579">IFERROR($C38*KR38,"")</f>
        <v>8.6825040167857193</v>
      </c>
      <c r="KT38" s="211">
        <f t="shared" si="411"/>
        <v>-8.7204014572249804</v>
      </c>
      <c r="KU38" s="211">
        <f t="shared" ref="KU38:KU46" si="580">IFERROR(KS38*KQ38,"")</f>
        <v>-8.9965112324987846</v>
      </c>
      <c r="KV38" s="209">
        <f t="shared" si="412"/>
        <v>8.510383410010034</v>
      </c>
      <c r="KW38" s="209">
        <f>IFERROR(KS38*(KQ38-KQ48)^2,"")</f>
        <v>13.555828792317554</v>
      </c>
      <c r="KX38" s="209">
        <f t="shared" si="413"/>
        <v>10.740824012294199</v>
      </c>
      <c r="KY38" s="209">
        <f t="shared" ref="KY38:KY46" si="581">IFERROR($C38*($F38-KO38)^2/(KO38*(1-KO38)),"")</f>
        <v>4.4849823739019547E-3</v>
      </c>
      <c r="KZ38" s="227">
        <f t="shared" ref="KZ38:KZ46" si="582">IFERROR($D38-$C38*KO38,"")</f>
        <v>-0.10851145073332402</v>
      </c>
      <c r="LA38" s="209">
        <f t="shared" ref="LA38:LA46" si="583">IFERROR(KZ38/SQRT($C38*KO38*(1-KO38)),"")</f>
        <v>-6.6970011004194668E-2</v>
      </c>
      <c r="LC38" s="209"/>
      <c r="LD38" s="201">
        <f t="shared" ref="LD38:LD46" si="584">IFERROR(LOG10($B38),"")</f>
        <v>-1.0043648054024501</v>
      </c>
      <c r="LE38" s="211">
        <f>IFERROR(KM51+KL51*LD38,"")</f>
        <v>-1.0134376885915999</v>
      </c>
      <c r="LF38" s="202">
        <f t="shared" ref="LF38:LF46" si="585">IFERROR(_xlfn.NORM.S.DIST(LE38,TRUE)*(1-$E$36)+$E$36,"")</f>
        <v>0.15542557253666631</v>
      </c>
      <c r="LG38" s="202">
        <f t="shared" si="414"/>
        <v>0.23871939232304931</v>
      </c>
      <c r="LH38" s="202">
        <f t="shared" ref="LH38:LH46" si="586">IFERROR(LE38-LF38/LG38+$F38/LG38,"")</f>
        <v>-1.0361655134401322</v>
      </c>
      <c r="LI38" s="202">
        <f t="shared" ref="LI38:LI46" si="587">IFERROR(LG38^2/((1-LF38)*(LF38+$E$36/(1-$E$36))),"")</f>
        <v>0.43412520083928618</v>
      </c>
      <c r="LJ38" s="211">
        <f t="shared" ref="LJ38:LJ46" si="588">IFERROR($C38*LI38,"")</f>
        <v>8.6825040167857246</v>
      </c>
      <c r="LK38" s="211">
        <f t="shared" si="415"/>
        <v>-8.7204014572249857</v>
      </c>
      <c r="LL38" s="211">
        <f t="shared" ref="LL38:LL46" si="589">IFERROR(LJ38*LH38,"")</f>
        <v>-8.9965112324987899</v>
      </c>
      <c r="LM38" s="209">
        <f t="shared" si="416"/>
        <v>8.5103834100100357</v>
      </c>
      <c r="LN38" s="209">
        <f>IFERROR(LJ38*(LH38-LH48)^2,"")</f>
        <v>13.555828792317557</v>
      </c>
      <c r="LO38" s="209">
        <f t="shared" si="417"/>
        <v>10.740824012294201</v>
      </c>
      <c r="LP38" s="209">
        <f t="shared" ref="LP38:LP46" si="590">IFERROR($C38*($F38-LF38)^2/(LF38*(1-LF38)),"")</f>
        <v>4.484982373902136E-3</v>
      </c>
      <c r="LQ38" s="227">
        <f t="shared" ref="LQ38:LQ46" si="591">IFERROR($D38-$C38*LF38,"")</f>
        <v>-0.10851145073332624</v>
      </c>
      <c r="LR38" s="209">
        <f t="shared" ref="LR38:LR46" si="592">IFERROR(LQ38/SQRT($C38*LF38*(1-LF38)),"")</f>
        <v>-6.6970011004196014E-2</v>
      </c>
      <c r="LT38" s="209"/>
      <c r="LU38" s="371">
        <f t="shared" ref="LU38:LU46" si="593">IFERROR(LOG10($B38),"")</f>
        <v>-1.0043648054024501</v>
      </c>
      <c r="LV38" s="370">
        <f>IFERROR(LD51+LC51*LU38,"")</f>
        <v>-1.0134376885916003</v>
      </c>
      <c r="LW38" s="373">
        <f t="shared" ref="LW38:LW46" si="594">IFERROR(_xlfn.NORM.S.DIST(LV38,TRUE)*(1-$E$36)+$E$36,"")</f>
        <v>0.1554255725366662</v>
      </c>
      <c r="LX38" s="202">
        <f t="shared" si="418"/>
        <v>0.23871939232304917</v>
      </c>
      <c r="LY38" s="202">
        <f t="shared" ref="LY38:LY46" si="595">IFERROR(LV38-LW38/LX38+$F38/LX38,"")</f>
        <v>-1.0361655134401322</v>
      </c>
      <c r="LZ38" s="202">
        <f t="shared" ref="LZ38:LZ46" si="596">IFERROR(LX38^2/((1-LW38)*(LW38+$E$36/(1-$E$36))),"")</f>
        <v>0.43412520083928596</v>
      </c>
      <c r="MA38" s="211">
        <f t="shared" ref="MA38:MA46" si="597">IFERROR($C38*LZ38,"")</f>
        <v>8.6825040167857193</v>
      </c>
      <c r="MB38" s="211">
        <f t="shared" si="419"/>
        <v>-8.7204014572249804</v>
      </c>
      <c r="MC38" s="211">
        <f t="shared" ref="MC38:MC46" si="598">IFERROR(MA38*LY38,"")</f>
        <v>-8.9965112324987846</v>
      </c>
      <c r="MD38" s="209">
        <f t="shared" si="420"/>
        <v>8.510383410010034</v>
      </c>
      <c r="ME38" s="209">
        <f>IFERROR(MA38*(LY38-LY48)^2,"")</f>
        <v>13.555828792317554</v>
      </c>
      <c r="MF38" s="209">
        <f t="shared" si="421"/>
        <v>10.740824012294199</v>
      </c>
      <c r="MG38" s="209">
        <f t="shared" ref="MG38:MG46" si="599">IFERROR($C38*($F38-LW38)^2/(LW38*(1-LW38)),"")</f>
        <v>4.4849823739019547E-3</v>
      </c>
      <c r="MH38" s="227">
        <f t="shared" ref="MH38:MH46" si="600">IFERROR($D38-$C38*LW38,"")</f>
        <v>-0.10851145073332402</v>
      </c>
      <c r="MI38" s="372">
        <f t="shared" ref="MI38:MI46" si="601">IFERROR(MH38/SQRT($C38*LW38*(1-LW38)),"")</f>
        <v>-6.6970011004194668E-2</v>
      </c>
    </row>
    <row r="39" spans="1:347" ht="14" customHeight="1" outlineLevel="1">
      <c r="A39" s="12">
        <v>3</v>
      </c>
      <c r="B39" s="178">
        <v>0.495</v>
      </c>
      <c r="C39" s="89">
        <v>20</v>
      </c>
      <c r="D39" s="191">
        <v>9</v>
      </c>
      <c r="E39" s="15">
        <f t="shared" si="340"/>
        <v>0.45</v>
      </c>
      <c r="F39" s="32">
        <f>IFERROR((E39-E36)/(1-E36),"")</f>
        <v>0.45</v>
      </c>
      <c r="G39" s="15">
        <f t="shared" si="341"/>
        <v>-0.12566134685507402</v>
      </c>
      <c r="H39" s="15"/>
      <c r="I39" s="32"/>
      <c r="J39" s="16">
        <f t="shared" si="422"/>
        <v>-0.3053948010664313</v>
      </c>
      <c r="K39" s="15">
        <f>IFERROR(C51+B51*J39,"")</f>
        <v>-0.14941441222008273</v>
      </c>
      <c r="L39" s="35">
        <f t="shared" si="423"/>
        <v>0.44061332003786924</v>
      </c>
      <c r="M39" s="35">
        <f t="shared" si="342"/>
        <v>0.39451391512909578</v>
      </c>
      <c r="N39" s="35">
        <f t="shared" si="424"/>
        <v>-0.12562138591058192</v>
      </c>
      <c r="O39" s="35">
        <f t="shared" si="425"/>
        <v>0.631473179171536</v>
      </c>
      <c r="P39" s="15">
        <f t="shared" si="426"/>
        <v>12.62946358343072</v>
      </c>
      <c r="Q39" s="15">
        <f t="shared" si="343"/>
        <v>-3.8569725186375634</v>
      </c>
      <c r="R39" s="15">
        <f t="shared" si="427"/>
        <v>-1.5865307186577913</v>
      </c>
      <c r="S39" s="32">
        <f t="shared" si="344"/>
        <v>1.1219219097709803</v>
      </c>
      <c r="T39" s="32">
        <f>IFERROR(P39*(N39-N48)^2,"")</f>
        <v>1.5231647909816943</v>
      </c>
      <c r="U39" s="32">
        <f t="shared" si="345"/>
        <v>1.3072382916645682</v>
      </c>
      <c r="V39" s="32">
        <f t="shared" si="428"/>
        <v>7.1496416454175484E-3</v>
      </c>
      <c r="W39" s="37">
        <f t="shared" si="429"/>
        <v>0.18773359924261612</v>
      </c>
      <c r="X39" s="32">
        <f t="shared" si="430"/>
        <v>8.4555553604820075E-2</v>
      </c>
      <c r="Y39" s="42"/>
      <c r="Z39" s="209"/>
      <c r="AA39" s="201">
        <f t="shared" si="431"/>
        <v>-0.3053948010664313</v>
      </c>
      <c r="AB39" s="211">
        <f>IFERROR(J51+I51*AA39,"")</f>
        <v>-0.14732551860682067</v>
      </c>
      <c r="AC39" s="202">
        <f t="shared" si="432"/>
        <v>0.44143754565432936</v>
      </c>
      <c r="AD39" s="202">
        <f t="shared" si="346"/>
        <v>0.39463620541083533</v>
      </c>
      <c r="AE39" s="202">
        <f t="shared" si="433"/>
        <v>-0.12562843600702034</v>
      </c>
      <c r="AF39" s="202">
        <f t="shared" si="434"/>
        <v>0.63161559548637236</v>
      </c>
      <c r="AG39" s="211">
        <f t="shared" si="435"/>
        <v>12.632311909727447</v>
      </c>
      <c r="AH39" s="211">
        <f t="shared" si="347"/>
        <v>-3.8578423826803245</v>
      </c>
      <c r="AI39" s="211">
        <f t="shared" si="436"/>
        <v>-1.5869775883719155</v>
      </c>
      <c r="AJ39" s="209">
        <f t="shared" si="348"/>
        <v>1.0718666329954958</v>
      </c>
      <c r="AK39" s="209">
        <f>IFERROR(AG39*(AE39-AE48)^2,"")</f>
        <v>1.4538475018584374</v>
      </c>
      <c r="AL39" s="209">
        <f t="shared" si="349"/>
        <v>1.2483311366404011</v>
      </c>
      <c r="AM39" s="209">
        <f t="shared" si="437"/>
        <v>5.9468300203848927E-3</v>
      </c>
      <c r="AN39" s="227">
        <f t="shared" si="438"/>
        <v>0.1712490869134129</v>
      </c>
      <c r="AO39" s="209">
        <f t="shared" si="439"/>
        <v>7.7115692439249206E-2</v>
      </c>
      <c r="AP39" s="42"/>
      <c r="AQ39" s="209"/>
      <c r="AR39" s="201">
        <f t="shared" si="440"/>
        <v>-0.3053948010664313</v>
      </c>
      <c r="AS39" s="211">
        <f>IFERROR(AA51+Z51*AR39,"")</f>
        <v>-0.14732314399778879</v>
      </c>
      <c r="AT39" s="202">
        <f t="shared" si="441"/>
        <v>0.44143848276119096</v>
      </c>
      <c r="AU39" s="202">
        <f t="shared" si="350"/>
        <v>0.39463634346947701</v>
      </c>
      <c r="AV39" s="202">
        <f t="shared" si="442"/>
        <v>-0.12562844359706071</v>
      </c>
      <c r="AW39" s="202">
        <f t="shared" si="443"/>
        <v>0.63161575625672972</v>
      </c>
      <c r="AX39" s="211">
        <f t="shared" si="444"/>
        <v>12.632315125134594</v>
      </c>
      <c r="AY39" s="211">
        <f t="shared" si="351"/>
        <v>-3.8578433646489505</v>
      </c>
      <c r="AZ39" s="211">
        <f t="shared" si="445"/>
        <v>-1.5869780881982682</v>
      </c>
      <c r="BA39" s="209">
        <f t="shared" si="352"/>
        <v>1.0702416656289253</v>
      </c>
      <c r="BB39" s="209">
        <f>IFERROR(AX39*(AV39-AV48)^2,"")</f>
        <v>1.4515363926092144</v>
      </c>
      <c r="BC39" s="209">
        <f t="shared" si="353"/>
        <v>1.2463926855317657</v>
      </c>
      <c r="BD39" s="209">
        <f t="shared" si="446"/>
        <v>5.9455257586336647E-3</v>
      </c>
      <c r="BE39" s="227">
        <f t="shared" si="447"/>
        <v>0.17123034477618049</v>
      </c>
      <c r="BF39" s="209">
        <f t="shared" si="448"/>
        <v>7.7107235449299011E-2</v>
      </c>
      <c r="BH39" s="209"/>
      <c r="BI39" s="201">
        <f t="shared" si="449"/>
        <v>-0.3053948010664313</v>
      </c>
      <c r="BJ39" s="211">
        <f>IFERROR(AR51+AQ51*BI39,"")</f>
        <v>-0.14732429312849388</v>
      </c>
      <c r="BK39" s="202">
        <f t="shared" si="450"/>
        <v>0.44143802927248971</v>
      </c>
      <c r="BL39" s="202">
        <f t="shared" si="354"/>
        <v>0.39463627665983525</v>
      </c>
      <c r="BM39" s="202">
        <f t="shared" si="451"/>
        <v>-0.12562843992417605</v>
      </c>
      <c r="BN39" s="202">
        <f t="shared" si="452"/>
        <v>0.63161567845638722</v>
      </c>
      <c r="BO39" s="211">
        <f t="shared" si="453"/>
        <v>12.632313569127744</v>
      </c>
      <c r="BP39" s="211">
        <f t="shared" si="355"/>
        <v>-3.8578428894525483</v>
      </c>
      <c r="BQ39" s="211">
        <f t="shared" si="454"/>
        <v>-1.5869778463225188</v>
      </c>
      <c r="BR39" s="209">
        <f t="shared" si="356"/>
        <v>1.0702206247955781</v>
      </c>
      <c r="BS39" s="209">
        <f>IFERROR(BO39*(BM39-BM48)^2,"")</f>
        <v>1.4515065284572213</v>
      </c>
      <c r="BT39" s="209">
        <f t="shared" si="357"/>
        <v>1.2463676118145672</v>
      </c>
      <c r="BU39" s="209">
        <f t="shared" si="455"/>
        <v>5.9461569045366801E-3</v>
      </c>
      <c r="BV39" s="227">
        <f t="shared" si="456"/>
        <v>0.17123941455020564</v>
      </c>
      <c r="BW39" s="209">
        <f t="shared" si="457"/>
        <v>7.7111327991006923E-2</v>
      </c>
      <c r="BY39" s="209"/>
      <c r="BZ39" s="201">
        <f t="shared" si="458"/>
        <v>-0.3053948010664313</v>
      </c>
      <c r="CA39" s="211">
        <f>IFERROR(BI51+BH51*BZ39,"")</f>
        <v>-0.14732430583286629</v>
      </c>
      <c r="CB39" s="202">
        <f t="shared" si="459"/>
        <v>0.44143802425888351</v>
      </c>
      <c r="CC39" s="202">
        <f t="shared" si="358"/>
        <v>0.3946362759212092</v>
      </c>
      <c r="CD39" s="202">
        <f t="shared" si="460"/>
        <v>-0.12562843988356898</v>
      </c>
      <c r="CE39" s="202">
        <f t="shared" si="461"/>
        <v>0.63161567759625137</v>
      </c>
      <c r="CF39" s="211">
        <f t="shared" si="462"/>
        <v>12.632313551925026</v>
      </c>
      <c r="CG39" s="211">
        <f t="shared" si="359"/>
        <v>-3.8578428841989276</v>
      </c>
      <c r="CH39" s="211">
        <f t="shared" si="463"/>
        <v>-1.5869778436484068</v>
      </c>
      <c r="CI39" s="209">
        <f t="shared" si="360"/>
        <v>1.0702203072833021</v>
      </c>
      <c r="CJ39" s="209">
        <f>IFERROR(CF39*(CD39-CD48)^2,"")</f>
        <v>1.4515060774290418</v>
      </c>
      <c r="CK39" s="209">
        <f t="shared" si="361"/>
        <v>1.2463672332862774</v>
      </c>
      <c r="CL39" s="209">
        <f t="shared" si="464"/>
        <v>5.9461638824443389E-3</v>
      </c>
      <c r="CM39" s="227">
        <f t="shared" si="465"/>
        <v>0.17123951482233046</v>
      </c>
      <c r="CN39" s="209">
        <f t="shared" si="466"/>
        <v>7.711137323666574E-2</v>
      </c>
      <c r="CP39" s="209"/>
      <c r="CQ39" s="201">
        <f t="shared" si="467"/>
        <v>-0.3053948010664313</v>
      </c>
      <c r="CR39" s="211">
        <f>IFERROR(BZ51+BY51*CQ39,"")</f>
        <v>-0.14732430603340893</v>
      </c>
      <c r="CS39" s="202">
        <f t="shared" si="468"/>
        <v>0.44143802417974209</v>
      </c>
      <c r="CT39" s="202">
        <f t="shared" si="362"/>
        <v>0.39463627590954975</v>
      </c>
      <c r="CU39" s="202">
        <f t="shared" si="469"/>
        <v>-0.12562843988292771</v>
      </c>
      <c r="CV39" s="202">
        <f t="shared" si="470"/>
        <v>0.63161567758267378</v>
      </c>
      <c r="CW39" s="211">
        <f t="shared" si="471"/>
        <v>12.632313551653475</v>
      </c>
      <c r="CX39" s="211">
        <f t="shared" si="363"/>
        <v>-3.8578428841159971</v>
      </c>
      <c r="CY39" s="211">
        <f t="shared" si="472"/>
        <v>-1.5869778436061917</v>
      </c>
      <c r="CZ39" s="209">
        <f t="shared" si="364"/>
        <v>1.0702203027438082</v>
      </c>
      <c r="DA39" s="209">
        <f>IFERROR(CW39*(CU39-CU48)^2,"")</f>
        <v>1.4515060709821377</v>
      </c>
      <c r="DB39" s="209">
        <f t="shared" si="365"/>
        <v>1.246367227875067</v>
      </c>
      <c r="DC39" s="209">
        <f t="shared" si="473"/>
        <v>5.9461639925929288E-3</v>
      </c>
      <c r="DD39" s="227">
        <f t="shared" si="474"/>
        <v>0.17123951640515855</v>
      </c>
      <c r="DE39" s="209">
        <f t="shared" si="475"/>
        <v>7.7111373950883175E-2</v>
      </c>
      <c r="DG39" s="209"/>
      <c r="DH39" s="201">
        <f t="shared" si="476"/>
        <v>-0.3053948010664313</v>
      </c>
      <c r="DI39" s="211">
        <f>IFERROR(CQ51+CP51*DH39,"")</f>
        <v>-0.14732430603623933</v>
      </c>
      <c r="DJ39" s="202">
        <f t="shared" si="477"/>
        <v>0.4414380241786251</v>
      </c>
      <c r="DK39" s="202">
        <f t="shared" si="366"/>
        <v>0.39463627590938521</v>
      </c>
      <c r="DL39" s="202">
        <f t="shared" si="478"/>
        <v>-0.12562843988291861</v>
      </c>
      <c r="DM39" s="202">
        <f t="shared" si="479"/>
        <v>0.63161567758248216</v>
      </c>
      <c r="DN39" s="211">
        <f t="shared" si="480"/>
        <v>12.632313551649643</v>
      </c>
      <c r="DO39" s="211">
        <f t="shared" si="367"/>
        <v>-3.8578428841148269</v>
      </c>
      <c r="DP39" s="211">
        <f t="shared" si="481"/>
        <v>-1.5869778436055952</v>
      </c>
      <c r="DQ39" s="209">
        <f t="shared" si="368"/>
        <v>1.0702203026778971</v>
      </c>
      <c r="DR39" s="209">
        <f>IFERROR(DN39*(DL39-DL48)^2,"")</f>
        <v>1.4515060708885248</v>
      </c>
      <c r="DS39" s="209">
        <f t="shared" si="369"/>
        <v>1.2463672277964959</v>
      </c>
      <c r="DT39" s="209">
        <f t="shared" si="482"/>
        <v>5.9461639941475568E-3</v>
      </c>
      <c r="DU39" s="227">
        <f t="shared" si="483"/>
        <v>0.17123951642749802</v>
      </c>
      <c r="DV39" s="209">
        <f t="shared" si="484"/>
        <v>7.7111373960963389E-2</v>
      </c>
      <c r="DX39" s="209"/>
      <c r="DY39" s="201">
        <f t="shared" si="485"/>
        <v>-0.3053948010664313</v>
      </c>
      <c r="DZ39" s="211">
        <f>IFERROR(DH51+DG51*DY39,"")</f>
        <v>-0.14732430603628052</v>
      </c>
      <c r="EA39" s="202">
        <f t="shared" si="486"/>
        <v>0.44143802417860889</v>
      </c>
      <c r="EB39" s="202">
        <f t="shared" si="370"/>
        <v>0.39463627590938283</v>
      </c>
      <c r="EC39" s="202">
        <f t="shared" si="487"/>
        <v>-0.12562843988291883</v>
      </c>
      <c r="ED39" s="202">
        <f t="shared" si="488"/>
        <v>0.6316156775824795</v>
      </c>
      <c r="EE39" s="211">
        <f t="shared" si="489"/>
        <v>12.63231355164959</v>
      </c>
      <c r="EF39" s="211">
        <f t="shared" si="371"/>
        <v>-3.8578428841148109</v>
      </c>
      <c r="EG39" s="211">
        <f t="shared" si="490"/>
        <v>-1.5869778436055915</v>
      </c>
      <c r="EH39" s="209">
        <f t="shared" si="372"/>
        <v>1.0702203026769455</v>
      </c>
      <c r="EI39" s="209">
        <f>IFERROR(EE39*(EC39-EC48)^2,"")</f>
        <v>1.4515060708871743</v>
      </c>
      <c r="EJ39" s="209">
        <f t="shared" si="373"/>
        <v>1.2463672277953619</v>
      </c>
      <c r="EK39" s="209">
        <f t="shared" si="491"/>
        <v>5.9461639941701169E-3</v>
      </c>
      <c r="EL39" s="227">
        <f t="shared" si="492"/>
        <v>0.17123951642782131</v>
      </c>
      <c r="EM39" s="209">
        <f t="shared" si="493"/>
        <v>7.7111373961109259E-2</v>
      </c>
      <c r="EO39" s="209"/>
      <c r="EP39" s="201">
        <f t="shared" si="494"/>
        <v>-0.3053948010664313</v>
      </c>
      <c r="EQ39" s="211">
        <f>IFERROR(DY51+DX51*EP39,"")</f>
        <v>-0.14732430603628138</v>
      </c>
      <c r="ER39" s="202">
        <f t="shared" si="495"/>
        <v>0.4414380241786085</v>
      </c>
      <c r="ES39" s="202">
        <f t="shared" si="374"/>
        <v>0.39463627590938277</v>
      </c>
      <c r="ET39" s="202">
        <f t="shared" si="496"/>
        <v>-0.12562843988291861</v>
      </c>
      <c r="EU39" s="202">
        <f t="shared" si="497"/>
        <v>0.63161567758247938</v>
      </c>
      <c r="EV39" s="211">
        <f t="shared" si="498"/>
        <v>12.632313551649588</v>
      </c>
      <c r="EW39" s="211">
        <f t="shared" si="375"/>
        <v>-3.85784288411481</v>
      </c>
      <c r="EX39" s="211">
        <f t="shared" si="499"/>
        <v>-1.5869778436055884</v>
      </c>
      <c r="EY39" s="209">
        <f t="shared" si="376"/>
        <v>1.070220302676933</v>
      </c>
      <c r="EZ39" s="209">
        <f>IFERROR(EV39*(ET39-ET48)^2,"")</f>
        <v>1.4515060708871554</v>
      </c>
      <c r="FA39" s="209">
        <f t="shared" si="377"/>
        <v>1.2463672277953466</v>
      </c>
      <c r="FB39" s="209">
        <f t="shared" si="500"/>
        <v>5.9461639941706572E-3</v>
      </c>
      <c r="FC39" s="227">
        <f t="shared" si="501"/>
        <v>0.1712395164278302</v>
      </c>
      <c r="FD39" s="209">
        <f t="shared" si="502"/>
        <v>7.7111373961113255E-2</v>
      </c>
      <c r="FF39" s="209"/>
      <c r="FG39" s="201">
        <f t="shared" si="503"/>
        <v>-0.3053948010664313</v>
      </c>
      <c r="FH39" s="211">
        <f>IFERROR(EP51+EO51*FG39,"")</f>
        <v>-0.14732430603628119</v>
      </c>
      <c r="FI39" s="202">
        <f t="shared" si="504"/>
        <v>0.44143802417860861</v>
      </c>
      <c r="FJ39" s="202">
        <f t="shared" si="378"/>
        <v>0.39463627590938277</v>
      </c>
      <c r="FK39" s="202">
        <f t="shared" si="505"/>
        <v>-0.12562843988291861</v>
      </c>
      <c r="FL39" s="202">
        <f t="shared" si="506"/>
        <v>0.6316156775824795</v>
      </c>
      <c r="FM39" s="211">
        <f t="shared" si="507"/>
        <v>12.63231355164959</v>
      </c>
      <c r="FN39" s="211">
        <f t="shared" si="379"/>
        <v>-3.8578428841148109</v>
      </c>
      <c r="FO39" s="211">
        <f t="shared" si="508"/>
        <v>-1.5869778436055886</v>
      </c>
      <c r="FP39" s="209">
        <f t="shared" si="380"/>
        <v>1.0702203026769299</v>
      </c>
      <c r="FQ39" s="209">
        <f>IFERROR(FM39*(FK39-FK48)^2,"")</f>
        <v>1.4515060708871528</v>
      </c>
      <c r="FR39" s="209">
        <f t="shared" si="381"/>
        <v>1.2463672277953437</v>
      </c>
      <c r="FS39" s="209">
        <f t="shared" si="509"/>
        <v>5.9461639941705046E-3</v>
      </c>
      <c r="FT39" s="227">
        <f t="shared" si="510"/>
        <v>0.17123951642782842</v>
      </c>
      <c r="FU39" s="209">
        <f t="shared" si="511"/>
        <v>7.7111373961112478E-2</v>
      </c>
      <c r="FW39" s="209"/>
      <c r="FX39" s="201">
        <f t="shared" si="512"/>
        <v>-0.3053948010664313</v>
      </c>
      <c r="FY39" s="211">
        <f>IFERROR(FG51+FF51*FX39,"")</f>
        <v>-0.14732430603628105</v>
      </c>
      <c r="FZ39" s="202">
        <f t="shared" si="513"/>
        <v>0.44143802417860867</v>
      </c>
      <c r="GA39" s="202">
        <f t="shared" si="382"/>
        <v>0.39463627590938277</v>
      </c>
      <c r="GB39" s="202">
        <f t="shared" si="514"/>
        <v>-0.12562843988291861</v>
      </c>
      <c r="GC39" s="202">
        <f t="shared" si="515"/>
        <v>0.63161567758247938</v>
      </c>
      <c r="GD39" s="211">
        <f t="shared" si="516"/>
        <v>12.632313551649588</v>
      </c>
      <c r="GE39" s="211">
        <f t="shared" si="383"/>
        <v>-3.85784288411481</v>
      </c>
      <c r="GF39" s="211">
        <f t="shared" si="517"/>
        <v>-1.5869778436055884</v>
      </c>
      <c r="GG39" s="209">
        <f t="shared" si="384"/>
        <v>1.0702203026769286</v>
      </c>
      <c r="GH39" s="209">
        <f>IFERROR(GD39*(GB39-GB48)^2,"")</f>
        <v>1.4515060708871508</v>
      </c>
      <c r="GI39" s="209">
        <f t="shared" si="385"/>
        <v>1.2463672277953419</v>
      </c>
      <c r="GJ39" s="209">
        <f t="shared" si="518"/>
        <v>5.9461639941704256E-3</v>
      </c>
      <c r="GK39" s="227">
        <f t="shared" si="519"/>
        <v>0.17123951642782664</v>
      </c>
      <c r="GL39" s="209">
        <f t="shared" si="520"/>
        <v>7.7111373961111659E-2</v>
      </c>
      <c r="GN39" s="209"/>
      <c r="GO39" s="201">
        <f t="shared" si="521"/>
        <v>-0.3053948010664313</v>
      </c>
      <c r="GP39" s="211">
        <f>IFERROR(FX51+FW51*GO39,"")</f>
        <v>-0.14732430603628124</v>
      </c>
      <c r="GQ39" s="202">
        <f t="shared" si="522"/>
        <v>0.44143802417860856</v>
      </c>
      <c r="GR39" s="202">
        <f t="shared" si="386"/>
        <v>0.39463627590938277</v>
      </c>
      <c r="GS39" s="202">
        <f t="shared" si="523"/>
        <v>-0.12562843988291861</v>
      </c>
      <c r="GT39" s="202">
        <f t="shared" si="524"/>
        <v>0.63161567758247938</v>
      </c>
      <c r="GU39" s="211">
        <f t="shared" si="525"/>
        <v>12.632313551649588</v>
      </c>
      <c r="GV39" s="211">
        <f t="shared" si="387"/>
        <v>-3.85784288411481</v>
      </c>
      <c r="GW39" s="211">
        <f t="shared" si="526"/>
        <v>-1.5869778436055884</v>
      </c>
      <c r="GX39" s="209">
        <f t="shared" si="388"/>
        <v>1.0702203026769315</v>
      </c>
      <c r="GY39" s="209">
        <f>IFERROR(GU39*(GS39-GS48)^2,"")</f>
        <v>1.4515060708871541</v>
      </c>
      <c r="GZ39" s="209">
        <f t="shared" si="389"/>
        <v>1.246367227795345</v>
      </c>
      <c r="HA39" s="209">
        <f t="shared" si="527"/>
        <v>5.94616399417058E-3</v>
      </c>
      <c r="HB39" s="227">
        <f t="shared" si="528"/>
        <v>0.17123951642782842</v>
      </c>
      <c r="HC39" s="209">
        <f t="shared" si="529"/>
        <v>7.7111373961112464E-2</v>
      </c>
      <c r="HE39" s="209"/>
      <c r="HF39" s="201">
        <f t="shared" si="530"/>
        <v>-0.3053948010664313</v>
      </c>
      <c r="HG39" s="211">
        <f>IFERROR(GO51+GN51*HF39,"")</f>
        <v>-0.14732430603628116</v>
      </c>
      <c r="HH39" s="202">
        <f t="shared" si="531"/>
        <v>0.44143802417860861</v>
      </c>
      <c r="HI39" s="202">
        <f t="shared" si="390"/>
        <v>0.39463627590938277</v>
      </c>
      <c r="HJ39" s="202">
        <f t="shared" si="532"/>
        <v>-0.12562843988291861</v>
      </c>
      <c r="HK39" s="202">
        <f t="shared" si="533"/>
        <v>0.6316156775824795</v>
      </c>
      <c r="HL39" s="211">
        <f t="shared" si="534"/>
        <v>12.63231355164959</v>
      </c>
      <c r="HM39" s="211">
        <f t="shared" si="391"/>
        <v>-3.8578428841148109</v>
      </c>
      <c r="HN39" s="211">
        <f t="shared" si="535"/>
        <v>-1.5869778436055886</v>
      </c>
      <c r="HO39" s="209">
        <f t="shared" si="392"/>
        <v>1.0702203026769286</v>
      </c>
      <c r="HP39" s="209">
        <f>IFERROR(HL39*(HJ39-HJ48)^2,"")</f>
        <v>1.4515060708871499</v>
      </c>
      <c r="HQ39" s="209">
        <f t="shared" si="393"/>
        <v>1.2463672277953417</v>
      </c>
      <c r="HR39" s="209">
        <f t="shared" si="536"/>
        <v>5.9461639941705046E-3</v>
      </c>
      <c r="HS39" s="227">
        <f t="shared" si="537"/>
        <v>0.17123951642782842</v>
      </c>
      <c r="HT39" s="209">
        <f t="shared" si="538"/>
        <v>7.7111373961112478E-2</v>
      </c>
      <c r="HV39" s="209"/>
      <c r="HW39" s="201">
        <f t="shared" si="539"/>
        <v>-0.3053948010664313</v>
      </c>
      <c r="HX39" s="211">
        <f>IFERROR(HF51+HE51*HW39,"")</f>
        <v>-0.14732430603628133</v>
      </c>
      <c r="HY39" s="202">
        <f t="shared" si="540"/>
        <v>0.44143802417860856</v>
      </c>
      <c r="HZ39" s="202">
        <f t="shared" si="394"/>
        <v>0.39463627590938277</v>
      </c>
      <c r="IA39" s="202">
        <f t="shared" si="541"/>
        <v>-0.12562843988291861</v>
      </c>
      <c r="IB39" s="202">
        <f t="shared" si="542"/>
        <v>0.63161567758247938</v>
      </c>
      <c r="IC39" s="211">
        <f t="shared" si="543"/>
        <v>12.632313551649588</v>
      </c>
      <c r="ID39" s="211">
        <f t="shared" si="395"/>
        <v>-3.85784288411481</v>
      </c>
      <c r="IE39" s="211">
        <f t="shared" si="544"/>
        <v>-1.5869778436055884</v>
      </c>
      <c r="IF39" s="209">
        <f t="shared" si="396"/>
        <v>1.0702203026769297</v>
      </c>
      <c r="IG39" s="209">
        <f>IFERROR(IC39*(IA39-IA48)^2,"")</f>
        <v>1.4515060708871521</v>
      </c>
      <c r="IH39" s="209">
        <f t="shared" si="397"/>
        <v>1.2463672277953433</v>
      </c>
      <c r="II39" s="209">
        <f t="shared" si="545"/>
        <v>5.94616399417058E-3</v>
      </c>
      <c r="IJ39" s="227">
        <f t="shared" si="546"/>
        <v>0.17123951642782842</v>
      </c>
      <c r="IK39" s="209">
        <f t="shared" si="547"/>
        <v>7.7111373961112464E-2</v>
      </c>
      <c r="IM39" s="209"/>
      <c r="IN39" s="201">
        <f t="shared" si="548"/>
        <v>-0.3053948010664313</v>
      </c>
      <c r="IO39" s="211">
        <f>IFERROR(HW51+HV51*IN39,"")</f>
        <v>-0.14732430603628116</v>
      </c>
      <c r="IP39" s="202">
        <f t="shared" si="549"/>
        <v>0.44143802417860861</v>
      </c>
      <c r="IQ39" s="202">
        <f t="shared" si="398"/>
        <v>0.39463627590938277</v>
      </c>
      <c r="IR39" s="202">
        <f t="shared" si="550"/>
        <v>-0.12562843988291861</v>
      </c>
      <c r="IS39" s="202">
        <f t="shared" si="551"/>
        <v>0.6316156775824795</v>
      </c>
      <c r="IT39" s="211">
        <f t="shared" si="552"/>
        <v>12.63231355164959</v>
      </c>
      <c r="IU39" s="211">
        <f t="shared" si="399"/>
        <v>-3.8578428841148109</v>
      </c>
      <c r="IV39" s="211">
        <f t="shared" si="553"/>
        <v>-1.5869778436055886</v>
      </c>
      <c r="IW39" s="209">
        <f t="shared" si="400"/>
        <v>1.0702203026769286</v>
      </c>
      <c r="IX39" s="209">
        <f>IFERROR(IT39*(IR39-IR48)^2,"")</f>
        <v>1.4515060708871499</v>
      </c>
      <c r="IY39" s="209">
        <f t="shared" si="401"/>
        <v>1.2463672277953417</v>
      </c>
      <c r="IZ39" s="209">
        <f t="shared" si="554"/>
        <v>5.9461639941705046E-3</v>
      </c>
      <c r="JA39" s="227">
        <f t="shared" si="555"/>
        <v>0.17123951642782842</v>
      </c>
      <c r="JB39" s="209">
        <f t="shared" si="556"/>
        <v>7.7111373961112478E-2</v>
      </c>
      <c r="JD39" s="209"/>
      <c r="JE39" s="201">
        <f t="shared" si="557"/>
        <v>-0.3053948010664313</v>
      </c>
      <c r="JF39" s="211">
        <f>IFERROR(IN51+IM51*JE39,"")</f>
        <v>-0.14732430603628133</v>
      </c>
      <c r="JG39" s="202">
        <f t="shared" si="558"/>
        <v>0.44143802417860856</v>
      </c>
      <c r="JH39" s="202">
        <f t="shared" si="402"/>
        <v>0.39463627590938277</v>
      </c>
      <c r="JI39" s="202">
        <f t="shared" si="559"/>
        <v>-0.12562843988291861</v>
      </c>
      <c r="JJ39" s="202">
        <f t="shared" si="560"/>
        <v>0.63161567758247938</v>
      </c>
      <c r="JK39" s="211">
        <f t="shared" si="561"/>
        <v>12.632313551649588</v>
      </c>
      <c r="JL39" s="211">
        <f t="shared" si="403"/>
        <v>-3.85784288411481</v>
      </c>
      <c r="JM39" s="211">
        <f t="shared" si="562"/>
        <v>-1.5869778436055884</v>
      </c>
      <c r="JN39" s="209">
        <f t="shared" si="404"/>
        <v>1.0702203026769297</v>
      </c>
      <c r="JO39" s="209">
        <f>IFERROR(JK39*(JI39-JI48)^2,"")</f>
        <v>1.4515060708871521</v>
      </c>
      <c r="JP39" s="209">
        <f t="shared" si="405"/>
        <v>1.2463672277953433</v>
      </c>
      <c r="JQ39" s="209">
        <f t="shared" si="563"/>
        <v>5.94616399417058E-3</v>
      </c>
      <c r="JR39" s="227">
        <f t="shared" si="564"/>
        <v>0.17123951642782842</v>
      </c>
      <c r="JS39" s="209">
        <f t="shared" si="565"/>
        <v>7.7111373961112464E-2</v>
      </c>
      <c r="JU39" s="209"/>
      <c r="JV39" s="201">
        <f t="shared" si="566"/>
        <v>-0.3053948010664313</v>
      </c>
      <c r="JW39" s="211">
        <f>IFERROR(JE51+JD51*JV39,"")</f>
        <v>-0.14732430603628116</v>
      </c>
      <c r="JX39" s="202">
        <f t="shared" si="567"/>
        <v>0.44143802417860861</v>
      </c>
      <c r="JY39" s="202">
        <f t="shared" si="406"/>
        <v>0.39463627590938277</v>
      </c>
      <c r="JZ39" s="202">
        <f t="shared" si="568"/>
        <v>-0.12562843988291861</v>
      </c>
      <c r="KA39" s="202">
        <f t="shared" si="569"/>
        <v>0.6316156775824795</v>
      </c>
      <c r="KB39" s="211">
        <f t="shared" si="570"/>
        <v>12.63231355164959</v>
      </c>
      <c r="KC39" s="211">
        <f t="shared" si="407"/>
        <v>-3.8578428841148109</v>
      </c>
      <c r="KD39" s="211">
        <f t="shared" si="571"/>
        <v>-1.5869778436055886</v>
      </c>
      <c r="KE39" s="209">
        <f t="shared" si="408"/>
        <v>1.0702203026769286</v>
      </c>
      <c r="KF39" s="209">
        <f>IFERROR(KB39*(JZ39-JZ48)^2,"")</f>
        <v>1.4515060708871499</v>
      </c>
      <c r="KG39" s="209">
        <f t="shared" si="409"/>
        <v>1.2463672277953417</v>
      </c>
      <c r="KH39" s="209">
        <f t="shared" si="572"/>
        <v>5.9461639941705046E-3</v>
      </c>
      <c r="KI39" s="227">
        <f t="shared" si="573"/>
        <v>0.17123951642782842</v>
      </c>
      <c r="KJ39" s="209">
        <f t="shared" si="574"/>
        <v>7.7111373961112478E-2</v>
      </c>
      <c r="KL39" s="209"/>
      <c r="KM39" s="201">
        <f t="shared" si="575"/>
        <v>-0.3053948010664313</v>
      </c>
      <c r="KN39" s="211">
        <f>IFERROR(JV51+JU51*KM39,"")</f>
        <v>-0.14732430603628133</v>
      </c>
      <c r="KO39" s="202">
        <f t="shared" si="576"/>
        <v>0.44143802417860856</v>
      </c>
      <c r="KP39" s="202">
        <f t="shared" si="410"/>
        <v>0.39463627590938277</v>
      </c>
      <c r="KQ39" s="202">
        <f t="shared" si="577"/>
        <v>-0.12562843988291861</v>
      </c>
      <c r="KR39" s="202">
        <f t="shared" si="578"/>
        <v>0.63161567758247938</v>
      </c>
      <c r="KS39" s="211">
        <f t="shared" si="579"/>
        <v>12.632313551649588</v>
      </c>
      <c r="KT39" s="211">
        <f t="shared" si="411"/>
        <v>-3.85784288411481</v>
      </c>
      <c r="KU39" s="211">
        <f t="shared" si="580"/>
        <v>-1.5869778436055884</v>
      </c>
      <c r="KV39" s="209">
        <f t="shared" si="412"/>
        <v>1.0702203026769297</v>
      </c>
      <c r="KW39" s="209">
        <f>IFERROR(KS39*(KQ39-KQ48)^2,"")</f>
        <v>1.4515060708871521</v>
      </c>
      <c r="KX39" s="209">
        <f t="shared" si="413"/>
        <v>1.2463672277953433</v>
      </c>
      <c r="KY39" s="209">
        <f t="shared" si="581"/>
        <v>5.94616399417058E-3</v>
      </c>
      <c r="KZ39" s="227">
        <f t="shared" si="582"/>
        <v>0.17123951642782842</v>
      </c>
      <c r="LA39" s="209">
        <f t="shared" si="583"/>
        <v>7.7111373961112464E-2</v>
      </c>
      <c r="LC39" s="209"/>
      <c r="LD39" s="201">
        <f t="shared" si="584"/>
        <v>-0.3053948010664313</v>
      </c>
      <c r="LE39" s="211">
        <f>IFERROR(KM51+KL51*LD39,"")</f>
        <v>-0.14732430603628116</v>
      </c>
      <c r="LF39" s="202">
        <f t="shared" si="585"/>
        <v>0.44143802417860861</v>
      </c>
      <c r="LG39" s="202">
        <f t="shared" si="414"/>
        <v>0.39463627590938277</v>
      </c>
      <c r="LH39" s="202">
        <f t="shared" si="586"/>
        <v>-0.12562843988291861</v>
      </c>
      <c r="LI39" s="202">
        <f t="shared" si="587"/>
        <v>0.6316156775824795</v>
      </c>
      <c r="LJ39" s="211">
        <f t="shared" si="588"/>
        <v>12.63231355164959</v>
      </c>
      <c r="LK39" s="211">
        <f t="shared" si="415"/>
        <v>-3.8578428841148109</v>
      </c>
      <c r="LL39" s="211">
        <f t="shared" si="589"/>
        <v>-1.5869778436055886</v>
      </c>
      <c r="LM39" s="209">
        <f t="shared" si="416"/>
        <v>1.0702203026769286</v>
      </c>
      <c r="LN39" s="209">
        <f>IFERROR(LJ39*(LH39-LH48)^2,"")</f>
        <v>1.4515060708871499</v>
      </c>
      <c r="LO39" s="209">
        <f t="shared" si="417"/>
        <v>1.2463672277953417</v>
      </c>
      <c r="LP39" s="209">
        <f t="shared" si="590"/>
        <v>5.9461639941705046E-3</v>
      </c>
      <c r="LQ39" s="227">
        <f t="shared" si="591"/>
        <v>0.17123951642782842</v>
      </c>
      <c r="LR39" s="209">
        <f t="shared" si="592"/>
        <v>7.7111373961112478E-2</v>
      </c>
      <c r="LT39" s="209"/>
      <c r="LU39" s="371">
        <f t="shared" si="593"/>
        <v>-0.3053948010664313</v>
      </c>
      <c r="LV39" s="370">
        <f>IFERROR(LD51+LC51*LU39,"")</f>
        <v>-0.14732430603628133</v>
      </c>
      <c r="LW39" s="373">
        <f t="shared" si="594"/>
        <v>0.44143802417860856</v>
      </c>
      <c r="LX39" s="202">
        <f t="shared" si="418"/>
        <v>0.39463627590938277</v>
      </c>
      <c r="LY39" s="202">
        <f t="shared" si="595"/>
        <v>-0.12562843988291861</v>
      </c>
      <c r="LZ39" s="202">
        <f t="shared" si="596"/>
        <v>0.63161567758247938</v>
      </c>
      <c r="MA39" s="211">
        <f t="shared" si="597"/>
        <v>12.632313551649588</v>
      </c>
      <c r="MB39" s="211">
        <f t="shared" si="419"/>
        <v>-3.85784288411481</v>
      </c>
      <c r="MC39" s="211">
        <f t="shared" si="598"/>
        <v>-1.5869778436055884</v>
      </c>
      <c r="MD39" s="209">
        <f t="shared" si="420"/>
        <v>1.0702203026769297</v>
      </c>
      <c r="ME39" s="209">
        <f>IFERROR(MA39*(LY39-LY48)^2,"")</f>
        <v>1.4515060708871521</v>
      </c>
      <c r="MF39" s="209">
        <f t="shared" si="421"/>
        <v>1.2463672277953433</v>
      </c>
      <c r="MG39" s="209">
        <f t="shared" si="599"/>
        <v>5.94616399417058E-3</v>
      </c>
      <c r="MH39" s="227">
        <f t="shared" si="600"/>
        <v>0.17123951642782842</v>
      </c>
      <c r="MI39" s="372">
        <f t="shared" si="601"/>
        <v>7.7111373961112464E-2</v>
      </c>
    </row>
    <row r="40" spans="1:347" ht="14" customHeight="1" outlineLevel="1">
      <c r="A40" s="12">
        <v>4</v>
      </c>
      <c r="B40" s="178">
        <v>0.99</v>
      </c>
      <c r="C40" s="89">
        <v>20</v>
      </c>
      <c r="D40" s="191">
        <v>12</v>
      </c>
      <c r="E40" s="15">
        <f t="shared" si="340"/>
        <v>0.6</v>
      </c>
      <c r="F40" s="32">
        <f>IFERROR((E40-E36)/(1-E36),"")</f>
        <v>0.6</v>
      </c>
      <c r="G40" s="15">
        <f t="shared" si="341"/>
        <v>0.25334710313579978</v>
      </c>
      <c r="H40" s="15"/>
      <c r="I40" s="32"/>
      <c r="J40" s="16">
        <f t="shared" si="422"/>
        <v>-4.3648054024500883E-3</v>
      </c>
      <c r="K40" s="15">
        <f>IFERROR(C51+B51*J40,"")</f>
        <v>0.21465390246296062</v>
      </c>
      <c r="L40" s="35">
        <f t="shared" si="423"/>
        <v>0.5849814173772897</v>
      </c>
      <c r="M40" s="35">
        <f t="shared" si="342"/>
        <v>0.38985645094052779</v>
      </c>
      <c r="N40" s="35">
        <f t="shared" si="424"/>
        <v>0.2531772681440414</v>
      </c>
      <c r="O40" s="35">
        <f t="shared" si="425"/>
        <v>0.62603676192887181</v>
      </c>
      <c r="P40" s="15">
        <f t="shared" si="426"/>
        <v>12.520735238577437</v>
      </c>
      <c r="Q40" s="15">
        <f t="shared" si="343"/>
        <v>-5.4650572811989991E-2</v>
      </c>
      <c r="R40" s="15">
        <f t="shared" si="427"/>
        <v>3.1699655428578679</v>
      </c>
      <c r="S40" s="32">
        <f t="shared" si="344"/>
        <v>1.1120233315731434E-4</v>
      </c>
      <c r="T40" s="32">
        <f>IFERROR(P40*(N40-N48)^2,"")</f>
        <v>1.2437647884602413E-2</v>
      </c>
      <c r="U40" s="32">
        <f t="shared" si="345"/>
        <v>1.1760507913168223E-3</v>
      </c>
      <c r="V40" s="32">
        <f t="shared" si="428"/>
        <v>1.8581393417139127E-2</v>
      </c>
      <c r="W40" s="37">
        <f t="shared" si="429"/>
        <v>0.30037165245420638</v>
      </c>
      <c r="X40" s="32">
        <f t="shared" si="430"/>
        <v>0.13631358485910067</v>
      </c>
      <c r="Y40" s="42"/>
      <c r="Z40" s="209"/>
      <c r="AA40" s="201">
        <f t="shared" si="431"/>
        <v>-4.3648054024500883E-3</v>
      </c>
      <c r="AB40" s="211">
        <f>IFERROR(J51+I51*AA40,"")</f>
        <v>0.22534904349945392</v>
      </c>
      <c r="AC40" s="202">
        <f t="shared" si="432"/>
        <v>0.5891461252599095</v>
      </c>
      <c r="AD40" s="202">
        <f t="shared" si="346"/>
        <v>0.38894021780555427</v>
      </c>
      <c r="AE40" s="202">
        <f t="shared" si="433"/>
        <v>0.25325532380476479</v>
      </c>
      <c r="AF40" s="202">
        <f t="shared" si="434"/>
        <v>0.62496442021392251</v>
      </c>
      <c r="AG40" s="211">
        <f t="shared" si="435"/>
        <v>12.499288404278451</v>
      </c>
      <c r="AH40" s="211">
        <f t="shared" si="347"/>
        <v>-5.4556961553776324E-2</v>
      </c>
      <c r="AI40" s="211">
        <f t="shared" si="436"/>
        <v>3.1655113321546806</v>
      </c>
      <c r="AJ40" s="209">
        <f t="shared" si="348"/>
        <v>1.1852245012304928E-3</v>
      </c>
      <c r="AK40" s="209">
        <f>IFERROR(AG40*(AE40-AE48)^2,"")</f>
        <v>1.9635749959371559E-2</v>
      </c>
      <c r="AL40" s="209">
        <f t="shared" si="349"/>
        <v>4.8241861439918361E-3</v>
      </c>
      <c r="AM40" s="209">
        <f t="shared" si="437"/>
        <v>9.7339518433562731E-3</v>
      </c>
      <c r="AN40" s="227">
        <f t="shared" si="438"/>
        <v>0.21707749480180993</v>
      </c>
      <c r="AO40" s="209">
        <f t="shared" si="439"/>
        <v>9.8660791824089447E-2</v>
      </c>
      <c r="AP40" s="42"/>
      <c r="AQ40" s="209"/>
      <c r="AR40" s="201">
        <f t="shared" si="440"/>
        <v>-4.3648054024500883E-3</v>
      </c>
      <c r="AS40" s="211">
        <f>IFERROR(AA51+Z51*AR40,"")</f>
        <v>0.22568623971240956</v>
      </c>
      <c r="AT40" s="202">
        <f t="shared" si="441"/>
        <v>0.58927726944325509</v>
      </c>
      <c r="AU40" s="202">
        <f t="shared" si="350"/>
        <v>0.38891064247889612</v>
      </c>
      <c r="AV40" s="202">
        <f t="shared" si="442"/>
        <v>0.2532574331577695</v>
      </c>
      <c r="AW40" s="202">
        <f t="shared" si="443"/>
        <v>0.62492979001622018</v>
      </c>
      <c r="AX40" s="211">
        <f t="shared" si="444"/>
        <v>12.498595800324404</v>
      </c>
      <c r="AY40" s="211">
        <f t="shared" si="351"/>
        <v>-5.4553938472295942E-2</v>
      </c>
      <c r="AZ40" s="211">
        <f t="shared" si="445"/>
        <v>3.1653622904666361</v>
      </c>
      <c r="BA40" s="209">
        <f t="shared" si="352"/>
        <v>1.2395449377921538E-3</v>
      </c>
      <c r="BB40" s="209">
        <f>IFERROR(AX40*(AV40-AV48)^2,"")</f>
        <v>1.9904986569091836E-2</v>
      </c>
      <c r="BC40" s="209">
        <f t="shared" si="353"/>
        <v>4.9672049825368186E-3</v>
      </c>
      <c r="BD40" s="209">
        <f t="shared" si="446"/>
        <v>9.5010664185567022E-3</v>
      </c>
      <c r="BE40" s="227">
        <f t="shared" si="447"/>
        <v>0.21445461113489728</v>
      </c>
      <c r="BF40" s="209">
        <f t="shared" si="448"/>
        <v>9.7473413906339942E-2</v>
      </c>
      <c r="BH40" s="209"/>
      <c r="BI40" s="201">
        <f t="shared" si="449"/>
        <v>-4.3648054024500883E-3</v>
      </c>
      <c r="BJ40" s="211">
        <f>IFERROR(AR51+AQ51*BI40,"")</f>
        <v>0.22569036039648221</v>
      </c>
      <c r="BK40" s="202">
        <f t="shared" si="450"/>
        <v>0.58927887202040008</v>
      </c>
      <c r="BL40" s="202">
        <f t="shared" si="354"/>
        <v>0.38891028079598455</v>
      </c>
      <c r="BM40" s="202">
        <f t="shared" si="451"/>
        <v>0.25325745879680461</v>
      </c>
      <c r="BN40" s="202">
        <f t="shared" si="452"/>
        <v>0.62492936651010189</v>
      </c>
      <c r="BO40" s="211">
        <f t="shared" si="453"/>
        <v>12.498587330202039</v>
      </c>
      <c r="BP40" s="211">
        <f t="shared" si="355"/>
        <v>-5.4553901501860083E-2</v>
      </c>
      <c r="BQ40" s="211">
        <f t="shared" si="454"/>
        <v>3.165360465796907</v>
      </c>
      <c r="BR40" s="209">
        <f t="shared" si="356"/>
        <v>1.2402520053737159E-3</v>
      </c>
      <c r="BS40" s="209">
        <f>IFERROR(BO40*(BM40-BM48)^2,"")</f>
        <v>1.9908452948449316E-2</v>
      </c>
      <c r="BT40" s="209">
        <f t="shared" si="357"/>
        <v>4.9690541044752701E-3</v>
      </c>
      <c r="BU40" s="209">
        <f t="shared" si="455"/>
        <v>9.4982378764347578E-3</v>
      </c>
      <c r="BV40" s="227">
        <f t="shared" si="456"/>
        <v>0.21442255959199841</v>
      </c>
      <c r="BW40" s="209">
        <f t="shared" si="457"/>
        <v>9.7458903525715887E-2</v>
      </c>
      <c r="BY40" s="209"/>
      <c r="BZ40" s="201">
        <f t="shared" si="458"/>
        <v>-4.3648054024500883E-3</v>
      </c>
      <c r="CA40" s="211">
        <f>IFERROR(BI51+BH51*BZ40,"")</f>
        <v>0.22569042355171731</v>
      </c>
      <c r="CB40" s="202">
        <f t="shared" si="459"/>
        <v>0.58927889658212007</v>
      </c>
      <c r="CC40" s="202">
        <f t="shared" si="358"/>
        <v>0.38891027525264033</v>
      </c>
      <c r="CD40" s="202">
        <f t="shared" si="460"/>
        <v>0.25325745918973275</v>
      </c>
      <c r="CE40" s="202">
        <f t="shared" si="461"/>
        <v>0.62492936001922117</v>
      </c>
      <c r="CF40" s="211">
        <f t="shared" si="462"/>
        <v>12.498587200384424</v>
      </c>
      <c r="CG40" s="211">
        <f t="shared" si="359"/>
        <v>-5.4553900935231457E-2</v>
      </c>
      <c r="CH40" s="211">
        <f t="shared" si="463"/>
        <v>3.1653604378306746</v>
      </c>
      <c r="CI40" s="209">
        <f t="shared" si="360"/>
        <v>1.2402626946346647E-3</v>
      </c>
      <c r="CJ40" s="209">
        <f>IFERROR(CF40*(CD40-CD48)^2,"")</f>
        <v>1.9908505404371682E-2</v>
      </c>
      <c r="CK40" s="209">
        <f t="shared" si="361"/>
        <v>4.9690820640209601E-3</v>
      </c>
      <c r="CL40" s="209">
        <f t="shared" si="464"/>
        <v>9.498194528351241E-3</v>
      </c>
      <c r="CM40" s="227">
        <f t="shared" si="465"/>
        <v>0.21442206835759947</v>
      </c>
      <c r="CN40" s="209">
        <f t="shared" si="466"/>
        <v>9.7458681133859804E-2</v>
      </c>
      <c r="CP40" s="209"/>
      <c r="CQ40" s="201">
        <f t="shared" si="467"/>
        <v>-4.3648054024500883E-3</v>
      </c>
      <c r="CR40" s="211">
        <f>IFERROR(BZ51+BY51*CQ40,"")</f>
        <v>0.22569042445068646</v>
      </c>
      <c r="CS40" s="202">
        <f t="shared" si="468"/>
        <v>0.58927889693173841</v>
      </c>
      <c r="CT40" s="202">
        <f t="shared" si="362"/>
        <v>0.38891027517373483</v>
      </c>
      <c r="CU40" s="202">
        <f t="shared" si="469"/>
        <v>0.25325745919532583</v>
      </c>
      <c r="CV40" s="202">
        <f t="shared" si="470"/>
        <v>0.62492935992682819</v>
      </c>
      <c r="CW40" s="211">
        <f t="shared" si="471"/>
        <v>12.498587198536564</v>
      </c>
      <c r="CX40" s="211">
        <f t="shared" si="363"/>
        <v>-5.4553900927165909E-2</v>
      </c>
      <c r="CY40" s="211">
        <f t="shared" si="472"/>
        <v>3.1653604374325957</v>
      </c>
      <c r="CZ40" s="209">
        <f t="shared" si="364"/>
        <v>1.2402628473874337E-3</v>
      </c>
      <c r="DA40" s="209">
        <f>IFERROR(CW40*(CU40-CU48)^2,"")</f>
        <v>1.9908506153751292E-2</v>
      </c>
      <c r="DB40" s="209">
        <f t="shared" si="365"/>
        <v>4.9690824635421202E-3</v>
      </c>
      <c r="DC40" s="209">
        <f t="shared" si="473"/>
        <v>9.4981939113233087E-3</v>
      </c>
      <c r="DD40" s="227">
        <f t="shared" si="474"/>
        <v>0.2144220613652319</v>
      </c>
      <c r="DE40" s="209">
        <f t="shared" si="475"/>
        <v>9.7458677968272012E-2</v>
      </c>
      <c r="DG40" s="209"/>
      <c r="DH40" s="201">
        <f t="shared" si="476"/>
        <v>-4.3648054024500883E-3</v>
      </c>
      <c r="DI40" s="211">
        <f>IFERROR(CQ51+CP51*DH40,"")</f>
        <v>0.22569042446375598</v>
      </c>
      <c r="DJ40" s="202">
        <f t="shared" si="477"/>
        <v>0.58927889693682123</v>
      </c>
      <c r="DK40" s="202">
        <f t="shared" si="366"/>
        <v>0.38891027517258769</v>
      </c>
      <c r="DL40" s="202">
        <f t="shared" si="478"/>
        <v>0.25325745919540732</v>
      </c>
      <c r="DM40" s="202">
        <f t="shared" si="479"/>
        <v>0.62492935992548504</v>
      </c>
      <c r="DN40" s="211">
        <f t="shared" si="480"/>
        <v>12.4985871985097</v>
      </c>
      <c r="DO40" s="211">
        <f t="shared" si="367"/>
        <v>-5.4553900927048649E-2</v>
      </c>
      <c r="DP40" s="211">
        <f t="shared" si="481"/>
        <v>3.1653604374268105</v>
      </c>
      <c r="DQ40" s="209">
        <f t="shared" si="368"/>
        <v>1.2402628496056402E-3</v>
      </c>
      <c r="DR40" s="209">
        <f>IFERROR(DN40*(DL40-DL48)^2,"")</f>
        <v>1.9908506164634628E-2</v>
      </c>
      <c r="DS40" s="209">
        <f t="shared" si="369"/>
        <v>4.9690824693439332E-3</v>
      </c>
      <c r="DT40" s="209">
        <f t="shared" si="482"/>
        <v>9.4981939023528299E-3</v>
      </c>
      <c r="DU40" s="227">
        <f t="shared" si="483"/>
        <v>0.21442206126357632</v>
      </c>
      <c r="DV40" s="209">
        <f t="shared" si="484"/>
        <v>9.7458677922250464E-2</v>
      </c>
      <c r="DX40" s="209"/>
      <c r="DY40" s="201">
        <f t="shared" si="485"/>
        <v>-4.3648054024500883E-3</v>
      </c>
      <c r="DZ40" s="211">
        <f>IFERROR(DH51+DG51*DY40,"")</f>
        <v>0.22569042446394477</v>
      </c>
      <c r="EA40" s="202">
        <f t="shared" si="486"/>
        <v>0.58927889693689472</v>
      </c>
      <c r="EB40" s="202">
        <f t="shared" si="370"/>
        <v>0.38891027517257104</v>
      </c>
      <c r="EC40" s="202">
        <f t="shared" si="487"/>
        <v>0.25325745919540821</v>
      </c>
      <c r="ED40" s="202">
        <f t="shared" si="488"/>
        <v>0.62492935992546539</v>
      </c>
      <c r="EE40" s="211">
        <f t="shared" si="489"/>
        <v>12.498587198509307</v>
      </c>
      <c r="EF40" s="211">
        <f t="shared" si="371"/>
        <v>-5.4553900927046942E-2</v>
      </c>
      <c r="EG40" s="211">
        <f t="shared" si="490"/>
        <v>3.1653604374267221</v>
      </c>
      <c r="EH40" s="209">
        <f t="shared" si="372"/>
        <v>1.2402628496376693E-3</v>
      </c>
      <c r="EI40" s="209">
        <f>IFERROR(EE40*(EC40-EC48)^2,"")</f>
        <v>1.9908506164791728E-2</v>
      </c>
      <c r="EJ40" s="209">
        <f t="shared" si="373"/>
        <v>4.9690824694277004E-3</v>
      </c>
      <c r="EK40" s="209">
        <f t="shared" si="491"/>
        <v>9.4981939022231159E-3</v>
      </c>
      <c r="EL40" s="227">
        <f t="shared" si="492"/>
        <v>0.2144220612621055</v>
      </c>
      <c r="EM40" s="209">
        <f t="shared" si="493"/>
        <v>9.745867792158458E-2</v>
      </c>
      <c r="EO40" s="209"/>
      <c r="EP40" s="201">
        <f t="shared" si="494"/>
        <v>-4.3648054024500883E-3</v>
      </c>
      <c r="EQ40" s="211">
        <f>IFERROR(DY51+DX51*EP40,"")</f>
        <v>0.22569042446394727</v>
      </c>
      <c r="ER40" s="202">
        <f t="shared" si="495"/>
        <v>0.58927889693689561</v>
      </c>
      <c r="ES40" s="202">
        <f t="shared" si="374"/>
        <v>0.38891027517257082</v>
      </c>
      <c r="ET40" s="202">
        <f t="shared" si="496"/>
        <v>0.25325745919540843</v>
      </c>
      <c r="EU40" s="202">
        <f t="shared" si="497"/>
        <v>0.62492935992546506</v>
      </c>
      <c r="EV40" s="211">
        <f t="shared" si="498"/>
        <v>12.498587198509302</v>
      </c>
      <c r="EW40" s="211">
        <f t="shared" si="375"/>
        <v>-5.4553900927046914E-2</v>
      </c>
      <c r="EX40" s="211">
        <f t="shared" si="499"/>
        <v>3.1653604374267239</v>
      </c>
      <c r="EY40" s="209">
        <f t="shared" si="376"/>
        <v>1.2402628496380895E-3</v>
      </c>
      <c r="EZ40" s="209">
        <f>IFERROR(EV40*(ET40-ET48)^2,"")</f>
        <v>1.9908506164793852E-2</v>
      </c>
      <c r="FA40" s="209">
        <f t="shared" si="377"/>
        <v>4.969082469428808E-3</v>
      </c>
      <c r="FB40" s="209">
        <f t="shared" si="500"/>
        <v>9.4981939022215495E-3</v>
      </c>
      <c r="FC40" s="227">
        <f t="shared" si="501"/>
        <v>0.21442206126208774</v>
      </c>
      <c r="FD40" s="209">
        <f t="shared" si="502"/>
        <v>9.7458677921576531E-2</v>
      </c>
      <c r="FF40" s="209"/>
      <c r="FG40" s="201">
        <f t="shared" si="503"/>
        <v>-4.3648054024500883E-3</v>
      </c>
      <c r="FH40" s="211">
        <f>IFERROR(EP51+EO51*FG40,"")</f>
        <v>0.22569042446394746</v>
      </c>
      <c r="FI40" s="202">
        <f t="shared" si="504"/>
        <v>0.58927889693689572</v>
      </c>
      <c r="FJ40" s="202">
        <f t="shared" si="378"/>
        <v>0.38891027517257082</v>
      </c>
      <c r="FK40" s="202">
        <f t="shared" si="505"/>
        <v>0.25325745919540843</v>
      </c>
      <c r="FL40" s="202">
        <f t="shared" si="506"/>
        <v>0.62492935992546517</v>
      </c>
      <c r="FM40" s="211">
        <f t="shared" si="507"/>
        <v>12.498587198509304</v>
      </c>
      <c r="FN40" s="211">
        <f t="shared" si="379"/>
        <v>-5.4553900927046921E-2</v>
      </c>
      <c r="FO40" s="211">
        <f t="shared" si="508"/>
        <v>3.1653604374267243</v>
      </c>
      <c r="FP40" s="209">
        <f t="shared" si="380"/>
        <v>1.2402628496381981E-3</v>
      </c>
      <c r="FQ40" s="209">
        <f>IFERROR(FM40*(FK40-FK48)^2,"")</f>
        <v>1.9908506164794216E-2</v>
      </c>
      <c r="FR40" s="209">
        <f t="shared" si="381"/>
        <v>4.9690824694290699E-3</v>
      </c>
      <c r="FS40" s="209">
        <f t="shared" si="509"/>
        <v>9.4981939022213534E-3</v>
      </c>
      <c r="FT40" s="227">
        <f t="shared" si="510"/>
        <v>0.21442206126208596</v>
      </c>
      <c r="FU40" s="209">
        <f t="shared" si="511"/>
        <v>9.7458677921575712E-2</v>
      </c>
      <c r="FW40" s="209"/>
      <c r="FX40" s="201">
        <f t="shared" si="512"/>
        <v>-4.3648054024500883E-3</v>
      </c>
      <c r="FY40" s="211">
        <f>IFERROR(FG51+FF51*FX40,"")</f>
        <v>0.22569042446394766</v>
      </c>
      <c r="FZ40" s="202">
        <f t="shared" si="513"/>
        <v>0.58927889693689584</v>
      </c>
      <c r="GA40" s="202">
        <f t="shared" si="382"/>
        <v>0.38891027517257082</v>
      </c>
      <c r="GB40" s="202">
        <f t="shared" si="514"/>
        <v>0.25325745919540821</v>
      </c>
      <c r="GC40" s="202">
        <f t="shared" si="515"/>
        <v>0.62492935992546528</v>
      </c>
      <c r="GD40" s="211">
        <f t="shared" si="516"/>
        <v>12.498587198509306</v>
      </c>
      <c r="GE40" s="211">
        <f t="shared" si="383"/>
        <v>-5.4553900927046928E-2</v>
      </c>
      <c r="GF40" s="211">
        <f t="shared" si="517"/>
        <v>3.1653604374267217</v>
      </c>
      <c r="GG40" s="209">
        <f t="shared" si="384"/>
        <v>1.2402628496382307E-3</v>
      </c>
      <c r="GH40" s="209">
        <f>IFERROR(GD40*(GB40-GB48)^2,"")</f>
        <v>1.9908506164794219E-2</v>
      </c>
      <c r="GI40" s="209">
        <f t="shared" si="385"/>
        <v>4.9690824694291359E-3</v>
      </c>
      <c r="GJ40" s="209">
        <f t="shared" si="518"/>
        <v>9.4981939022211592E-3</v>
      </c>
      <c r="GK40" s="227">
        <f t="shared" si="519"/>
        <v>0.21442206126208418</v>
      </c>
      <c r="GL40" s="209">
        <f t="shared" si="520"/>
        <v>9.7458677921574935E-2</v>
      </c>
      <c r="GN40" s="209"/>
      <c r="GO40" s="201">
        <f t="shared" si="521"/>
        <v>-4.3648054024500883E-3</v>
      </c>
      <c r="GP40" s="211">
        <f>IFERROR(FX51+FW51*GO40,"")</f>
        <v>0.22569042446394755</v>
      </c>
      <c r="GQ40" s="202">
        <f t="shared" si="522"/>
        <v>0.58927889693689584</v>
      </c>
      <c r="GR40" s="202">
        <f t="shared" si="386"/>
        <v>0.38891027517257082</v>
      </c>
      <c r="GS40" s="202">
        <f t="shared" si="523"/>
        <v>0.25325745919540799</v>
      </c>
      <c r="GT40" s="202">
        <f t="shared" si="524"/>
        <v>0.62492935992546528</v>
      </c>
      <c r="GU40" s="211">
        <f t="shared" si="525"/>
        <v>12.498587198509306</v>
      </c>
      <c r="GV40" s="211">
        <f t="shared" si="387"/>
        <v>-5.4553900927046928E-2</v>
      </c>
      <c r="GW40" s="211">
        <f t="shared" si="526"/>
        <v>3.165360437426719</v>
      </c>
      <c r="GX40" s="209">
        <f t="shared" si="388"/>
        <v>1.2402628496381426E-3</v>
      </c>
      <c r="GY40" s="209">
        <f>IFERROR(GU40*(GS40-GS48)^2,"")</f>
        <v>1.9908506164793609E-2</v>
      </c>
      <c r="GZ40" s="209">
        <f t="shared" si="389"/>
        <v>4.9690824694288835E-3</v>
      </c>
      <c r="HA40" s="209">
        <f t="shared" si="527"/>
        <v>9.4981939022211592E-3</v>
      </c>
      <c r="HB40" s="227">
        <f t="shared" si="528"/>
        <v>0.21442206126208418</v>
      </c>
      <c r="HC40" s="209">
        <f t="shared" si="529"/>
        <v>9.7458677921574935E-2</v>
      </c>
      <c r="HE40" s="209"/>
      <c r="HF40" s="201">
        <f t="shared" si="530"/>
        <v>-4.3648054024500883E-3</v>
      </c>
      <c r="HG40" s="211">
        <f>IFERROR(GO51+GN51*HF40,"")</f>
        <v>0.22569042446394755</v>
      </c>
      <c r="HH40" s="202">
        <f t="shared" si="531"/>
        <v>0.58927889693689584</v>
      </c>
      <c r="HI40" s="202">
        <f t="shared" si="390"/>
        <v>0.38891027517257082</v>
      </c>
      <c r="HJ40" s="202">
        <f t="shared" si="532"/>
        <v>0.25325745919540799</v>
      </c>
      <c r="HK40" s="202">
        <f t="shared" si="533"/>
        <v>0.62492935992546528</v>
      </c>
      <c r="HL40" s="211">
        <f t="shared" si="534"/>
        <v>12.498587198509306</v>
      </c>
      <c r="HM40" s="211">
        <f t="shared" si="391"/>
        <v>-5.4553900927046928E-2</v>
      </c>
      <c r="HN40" s="211">
        <f t="shared" si="535"/>
        <v>3.165360437426719</v>
      </c>
      <c r="HO40" s="209">
        <f t="shared" si="392"/>
        <v>1.2402628496382307E-3</v>
      </c>
      <c r="HP40" s="209">
        <f>IFERROR(HL40*(HJ40-HJ48)^2,"")</f>
        <v>1.9908506164794081E-2</v>
      </c>
      <c r="HQ40" s="209">
        <f t="shared" si="393"/>
        <v>4.9690824694291185E-3</v>
      </c>
      <c r="HR40" s="209">
        <f t="shared" si="536"/>
        <v>9.4981939022211592E-3</v>
      </c>
      <c r="HS40" s="227">
        <f t="shared" si="537"/>
        <v>0.21442206126208418</v>
      </c>
      <c r="HT40" s="209">
        <f t="shared" si="538"/>
        <v>9.7458677921574935E-2</v>
      </c>
      <c r="HV40" s="209"/>
      <c r="HW40" s="201">
        <f t="shared" si="539"/>
        <v>-4.3648054024500883E-3</v>
      </c>
      <c r="HX40" s="211">
        <f>IFERROR(HF51+HE51*HW40,"")</f>
        <v>0.22569042446394746</v>
      </c>
      <c r="HY40" s="202">
        <f t="shared" si="540"/>
        <v>0.58927889693689572</v>
      </c>
      <c r="HZ40" s="202">
        <f t="shared" si="394"/>
        <v>0.38891027517257082</v>
      </c>
      <c r="IA40" s="202">
        <f t="shared" si="541"/>
        <v>0.25325745919540843</v>
      </c>
      <c r="IB40" s="202">
        <f t="shared" si="542"/>
        <v>0.62492935992546517</v>
      </c>
      <c r="IC40" s="211">
        <f t="shared" si="543"/>
        <v>12.498587198509304</v>
      </c>
      <c r="ID40" s="211">
        <f t="shared" si="395"/>
        <v>-5.4553900927046921E-2</v>
      </c>
      <c r="IE40" s="211">
        <f t="shared" si="544"/>
        <v>3.1653604374267243</v>
      </c>
      <c r="IF40" s="209">
        <f t="shared" si="396"/>
        <v>1.2402628496381916E-3</v>
      </c>
      <c r="IG40" s="209">
        <f>IFERROR(IC40*(IA40-IA48)^2,"")</f>
        <v>1.9908506164794271E-2</v>
      </c>
      <c r="IH40" s="209">
        <f t="shared" si="397"/>
        <v>4.9690824694290647E-3</v>
      </c>
      <c r="II40" s="209">
        <f t="shared" si="545"/>
        <v>9.4981939022213534E-3</v>
      </c>
      <c r="IJ40" s="227">
        <f t="shared" si="546"/>
        <v>0.21442206126208596</v>
      </c>
      <c r="IK40" s="209">
        <f t="shared" si="547"/>
        <v>9.7458677921575712E-2</v>
      </c>
      <c r="IM40" s="209"/>
      <c r="IN40" s="201">
        <f t="shared" si="548"/>
        <v>-4.3648054024500883E-3</v>
      </c>
      <c r="IO40" s="211">
        <f>IFERROR(HW51+HV51*IN40,"")</f>
        <v>0.22569042446394755</v>
      </c>
      <c r="IP40" s="202">
        <f t="shared" si="549"/>
        <v>0.58927889693689584</v>
      </c>
      <c r="IQ40" s="202">
        <f t="shared" si="398"/>
        <v>0.38891027517257082</v>
      </c>
      <c r="IR40" s="202">
        <f t="shared" si="550"/>
        <v>0.25325745919540799</v>
      </c>
      <c r="IS40" s="202">
        <f t="shared" si="551"/>
        <v>0.62492935992546528</v>
      </c>
      <c r="IT40" s="211">
        <f t="shared" si="552"/>
        <v>12.498587198509306</v>
      </c>
      <c r="IU40" s="211">
        <f t="shared" si="399"/>
        <v>-5.4553900927046928E-2</v>
      </c>
      <c r="IV40" s="211">
        <f t="shared" si="553"/>
        <v>3.165360437426719</v>
      </c>
      <c r="IW40" s="209">
        <f t="shared" si="400"/>
        <v>1.2402628496382307E-3</v>
      </c>
      <c r="IX40" s="209">
        <f>IFERROR(IT40*(IR40-IR48)^2,"")</f>
        <v>1.9908506164794081E-2</v>
      </c>
      <c r="IY40" s="209">
        <f t="shared" si="401"/>
        <v>4.9690824694291185E-3</v>
      </c>
      <c r="IZ40" s="209">
        <f t="shared" si="554"/>
        <v>9.4981939022211592E-3</v>
      </c>
      <c r="JA40" s="227">
        <f t="shared" si="555"/>
        <v>0.21442206126208418</v>
      </c>
      <c r="JB40" s="209">
        <f t="shared" si="556"/>
        <v>9.7458677921574935E-2</v>
      </c>
      <c r="JD40" s="209"/>
      <c r="JE40" s="201">
        <f t="shared" si="557"/>
        <v>-4.3648054024500883E-3</v>
      </c>
      <c r="JF40" s="211">
        <f>IFERROR(IN51+IM51*JE40,"")</f>
        <v>0.22569042446394746</v>
      </c>
      <c r="JG40" s="202">
        <f t="shared" si="558"/>
        <v>0.58927889693689572</v>
      </c>
      <c r="JH40" s="202">
        <f t="shared" si="402"/>
        <v>0.38891027517257082</v>
      </c>
      <c r="JI40" s="202">
        <f t="shared" si="559"/>
        <v>0.25325745919540843</v>
      </c>
      <c r="JJ40" s="202">
        <f t="shared" si="560"/>
        <v>0.62492935992546517</v>
      </c>
      <c r="JK40" s="211">
        <f t="shared" si="561"/>
        <v>12.498587198509304</v>
      </c>
      <c r="JL40" s="211">
        <f t="shared" si="403"/>
        <v>-5.4553900927046921E-2</v>
      </c>
      <c r="JM40" s="211">
        <f t="shared" si="562"/>
        <v>3.1653604374267243</v>
      </c>
      <c r="JN40" s="209">
        <f t="shared" si="404"/>
        <v>1.2402628496381916E-3</v>
      </c>
      <c r="JO40" s="209">
        <f>IFERROR(JK40*(JI40-JI48)^2,"")</f>
        <v>1.9908506164794271E-2</v>
      </c>
      <c r="JP40" s="209">
        <f t="shared" si="405"/>
        <v>4.9690824694290647E-3</v>
      </c>
      <c r="JQ40" s="209">
        <f t="shared" si="563"/>
        <v>9.4981939022213534E-3</v>
      </c>
      <c r="JR40" s="227">
        <f t="shared" si="564"/>
        <v>0.21442206126208596</v>
      </c>
      <c r="JS40" s="209">
        <f t="shared" si="565"/>
        <v>9.7458677921575712E-2</v>
      </c>
      <c r="JU40" s="209"/>
      <c r="JV40" s="201">
        <f t="shared" si="566"/>
        <v>-4.3648054024500883E-3</v>
      </c>
      <c r="JW40" s="211">
        <f>IFERROR(JE51+JD51*JV40,"")</f>
        <v>0.22569042446394755</v>
      </c>
      <c r="JX40" s="202">
        <f t="shared" si="567"/>
        <v>0.58927889693689584</v>
      </c>
      <c r="JY40" s="202">
        <f t="shared" si="406"/>
        <v>0.38891027517257082</v>
      </c>
      <c r="JZ40" s="202">
        <f t="shared" si="568"/>
        <v>0.25325745919540799</v>
      </c>
      <c r="KA40" s="202">
        <f t="shared" si="569"/>
        <v>0.62492935992546528</v>
      </c>
      <c r="KB40" s="211">
        <f t="shared" si="570"/>
        <v>12.498587198509306</v>
      </c>
      <c r="KC40" s="211">
        <f t="shared" si="407"/>
        <v>-5.4553900927046928E-2</v>
      </c>
      <c r="KD40" s="211">
        <f t="shared" si="571"/>
        <v>3.165360437426719</v>
      </c>
      <c r="KE40" s="209">
        <f t="shared" si="408"/>
        <v>1.2402628496382307E-3</v>
      </c>
      <c r="KF40" s="209">
        <f>IFERROR(KB40*(JZ40-JZ48)^2,"")</f>
        <v>1.9908506164794081E-2</v>
      </c>
      <c r="KG40" s="209">
        <f t="shared" si="409"/>
        <v>4.9690824694291185E-3</v>
      </c>
      <c r="KH40" s="209">
        <f t="shared" si="572"/>
        <v>9.4981939022211592E-3</v>
      </c>
      <c r="KI40" s="227">
        <f t="shared" si="573"/>
        <v>0.21442206126208418</v>
      </c>
      <c r="KJ40" s="209">
        <f t="shared" si="574"/>
        <v>9.7458677921574935E-2</v>
      </c>
      <c r="KL40" s="209"/>
      <c r="KM40" s="201">
        <f t="shared" si="575"/>
        <v>-4.3648054024500883E-3</v>
      </c>
      <c r="KN40" s="211">
        <f>IFERROR(JV51+JU51*KM40,"")</f>
        <v>0.22569042446394746</v>
      </c>
      <c r="KO40" s="202">
        <f t="shared" si="576"/>
        <v>0.58927889693689572</v>
      </c>
      <c r="KP40" s="202">
        <f t="shared" si="410"/>
        <v>0.38891027517257082</v>
      </c>
      <c r="KQ40" s="202">
        <f t="shared" si="577"/>
        <v>0.25325745919540843</v>
      </c>
      <c r="KR40" s="202">
        <f t="shared" si="578"/>
        <v>0.62492935992546517</v>
      </c>
      <c r="KS40" s="211">
        <f t="shared" si="579"/>
        <v>12.498587198509304</v>
      </c>
      <c r="KT40" s="211">
        <f t="shared" si="411"/>
        <v>-5.4553900927046921E-2</v>
      </c>
      <c r="KU40" s="211">
        <f t="shared" si="580"/>
        <v>3.1653604374267243</v>
      </c>
      <c r="KV40" s="209">
        <f t="shared" si="412"/>
        <v>1.2402628496381916E-3</v>
      </c>
      <c r="KW40" s="209">
        <f>IFERROR(KS40*(KQ40-KQ48)^2,"")</f>
        <v>1.9908506164794271E-2</v>
      </c>
      <c r="KX40" s="209">
        <f t="shared" si="413"/>
        <v>4.9690824694290647E-3</v>
      </c>
      <c r="KY40" s="209">
        <f t="shared" si="581"/>
        <v>9.4981939022213534E-3</v>
      </c>
      <c r="KZ40" s="227">
        <f t="shared" si="582"/>
        <v>0.21442206126208596</v>
      </c>
      <c r="LA40" s="209">
        <f t="shared" si="583"/>
        <v>9.7458677921575712E-2</v>
      </c>
      <c r="LC40" s="209"/>
      <c r="LD40" s="201">
        <f t="shared" si="584"/>
        <v>-4.3648054024500883E-3</v>
      </c>
      <c r="LE40" s="211">
        <f>IFERROR(KM51+KL51*LD40,"")</f>
        <v>0.22569042446394755</v>
      </c>
      <c r="LF40" s="202">
        <f t="shared" si="585"/>
        <v>0.58927889693689584</v>
      </c>
      <c r="LG40" s="202">
        <f t="shared" si="414"/>
        <v>0.38891027517257082</v>
      </c>
      <c r="LH40" s="202">
        <f t="shared" si="586"/>
        <v>0.25325745919540799</v>
      </c>
      <c r="LI40" s="202">
        <f t="shared" si="587"/>
        <v>0.62492935992546528</v>
      </c>
      <c r="LJ40" s="211">
        <f t="shared" si="588"/>
        <v>12.498587198509306</v>
      </c>
      <c r="LK40" s="211">
        <f t="shared" si="415"/>
        <v>-5.4553900927046928E-2</v>
      </c>
      <c r="LL40" s="211">
        <f t="shared" si="589"/>
        <v>3.165360437426719</v>
      </c>
      <c r="LM40" s="209">
        <f t="shared" si="416"/>
        <v>1.2402628496382307E-3</v>
      </c>
      <c r="LN40" s="209">
        <f>IFERROR(LJ40*(LH40-LH48)^2,"")</f>
        <v>1.9908506164794081E-2</v>
      </c>
      <c r="LO40" s="209">
        <f t="shared" si="417"/>
        <v>4.9690824694291185E-3</v>
      </c>
      <c r="LP40" s="209">
        <f t="shared" si="590"/>
        <v>9.4981939022211592E-3</v>
      </c>
      <c r="LQ40" s="227">
        <f t="shared" si="591"/>
        <v>0.21442206126208418</v>
      </c>
      <c r="LR40" s="209">
        <f t="shared" si="592"/>
        <v>9.7458677921574935E-2</v>
      </c>
      <c r="LT40" s="209"/>
      <c r="LU40" s="371">
        <f t="shared" si="593"/>
        <v>-4.3648054024500883E-3</v>
      </c>
      <c r="LV40" s="370">
        <f>IFERROR(LD51+LC51*LU40,"")</f>
        <v>0.22569042446394746</v>
      </c>
      <c r="LW40" s="373">
        <f t="shared" si="594"/>
        <v>0.58927889693689572</v>
      </c>
      <c r="LX40" s="202">
        <f t="shared" si="418"/>
        <v>0.38891027517257082</v>
      </c>
      <c r="LY40" s="202">
        <f t="shared" si="595"/>
        <v>0.25325745919540843</v>
      </c>
      <c r="LZ40" s="202">
        <f t="shared" si="596"/>
        <v>0.62492935992546517</v>
      </c>
      <c r="MA40" s="211">
        <f t="shared" si="597"/>
        <v>12.498587198509304</v>
      </c>
      <c r="MB40" s="211">
        <f t="shared" si="419"/>
        <v>-5.4553900927046921E-2</v>
      </c>
      <c r="MC40" s="211">
        <f t="shared" si="598"/>
        <v>3.1653604374267243</v>
      </c>
      <c r="MD40" s="209">
        <f t="shared" si="420"/>
        <v>1.2402628496381916E-3</v>
      </c>
      <c r="ME40" s="209">
        <f>IFERROR(MA40*(LY40-LY48)^2,"")</f>
        <v>1.9908506164794271E-2</v>
      </c>
      <c r="MF40" s="209">
        <f t="shared" si="421"/>
        <v>4.9690824694290647E-3</v>
      </c>
      <c r="MG40" s="209">
        <f t="shared" si="599"/>
        <v>9.4981939022213534E-3</v>
      </c>
      <c r="MH40" s="227">
        <f t="shared" si="600"/>
        <v>0.21442206126208596</v>
      </c>
      <c r="MI40" s="372">
        <f t="shared" si="601"/>
        <v>9.7458677921575712E-2</v>
      </c>
    </row>
    <row r="41" spans="1:347" ht="14" customHeight="1" outlineLevel="1">
      <c r="A41" s="12">
        <v>5</v>
      </c>
      <c r="B41" s="178">
        <v>2.52</v>
      </c>
      <c r="C41" s="89">
        <v>20</v>
      </c>
      <c r="D41" s="191">
        <v>16</v>
      </c>
      <c r="E41" s="15">
        <f t="shared" si="340"/>
        <v>0.8</v>
      </c>
      <c r="F41" s="32">
        <f>IFERROR((E41-E36)/(1-E36),"")</f>
        <v>0.8</v>
      </c>
      <c r="G41" s="15">
        <f t="shared" si="341"/>
        <v>0.84162123357291474</v>
      </c>
      <c r="H41" s="15"/>
      <c r="I41" s="32"/>
      <c r="J41" s="16">
        <f t="shared" si="422"/>
        <v>0.40140054078154408</v>
      </c>
      <c r="K41" s="15">
        <f>IFERROR(C51+B51*J41,"")</f>
        <v>0.70539006786119218</v>
      </c>
      <c r="L41" s="35">
        <f t="shared" si="423"/>
        <v>0.75971623837934688</v>
      </c>
      <c r="M41" s="35">
        <f t="shared" si="342"/>
        <v>0.31107348544084384</v>
      </c>
      <c r="N41" s="35">
        <f t="shared" si="424"/>
        <v>0.83488924894235783</v>
      </c>
      <c r="O41" s="35">
        <f t="shared" si="425"/>
        <v>0.53009066856478815</v>
      </c>
      <c r="P41" s="15">
        <f t="shared" si="426"/>
        <v>10.601813371295762</v>
      </c>
      <c r="Q41" s="15">
        <f t="shared" si="343"/>
        <v>4.2555736205031236</v>
      </c>
      <c r="R41" s="15">
        <f t="shared" si="427"/>
        <v>8.8513400029881648</v>
      </c>
      <c r="S41" s="32">
        <f t="shared" si="344"/>
        <v>1.7712757325804092</v>
      </c>
      <c r="T41" s="32">
        <f>IFERROR(P41*(N41-N48)^2,"")</f>
        <v>3.9868184309156089</v>
      </c>
      <c r="U41" s="32">
        <f t="shared" si="345"/>
        <v>2.6573962325714851</v>
      </c>
      <c r="V41" s="32">
        <f t="shared" si="428"/>
        <v>0.17779281205269867</v>
      </c>
      <c r="W41" s="37">
        <f t="shared" si="429"/>
        <v>0.80567523241306205</v>
      </c>
      <c r="X41" s="32">
        <f t="shared" si="430"/>
        <v>0.42165484943576548</v>
      </c>
      <c r="Y41" s="42"/>
      <c r="Z41" s="209"/>
      <c r="AA41" s="201">
        <f t="shared" si="431"/>
        <v>0.40140054078154408</v>
      </c>
      <c r="AB41" s="211">
        <f>IFERROR(J51+I51*AA41,"")</f>
        <v>0.7276857703544598</v>
      </c>
      <c r="AC41" s="202">
        <f t="shared" si="432"/>
        <v>0.76659701853668316</v>
      </c>
      <c r="AD41" s="202">
        <f t="shared" si="346"/>
        <v>0.30614334977946683</v>
      </c>
      <c r="AE41" s="202">
        <f t="shared" si="433"/>
        <v>0.83679472695070523</v>
      </c>
      <c r="AF41" s="202">
        <f t="shared" si="434"/>
        <v>0.52381283353509855</v>
      </c>
      <c r="AG41" s="211">
        <f t="shared" si="435"/>
        <v>10.476256670701972</v>
      </c>
      <c r="AH41" s="211">
        <f t="shared" si="347"/>
        <v>4.2051750929860301</v>
      </c>
      <c r="AI41" s="211">
        <f t="shared" si="436"/>
        <v>8.7664763402255605</v>
      </c>
      <c r="AJ41" s="209">
        <f t="shared" si="348"/>
        <v>1.8086503391009179</v>
      </c>
      <c r="AK41" s="209">
        <f>IFERROR(AG41*(AE41-AE48)^2,"")</f>
        <v>4.0684185695416</v>
      </c>
      <c r="AL41" s="209">
        <f t="shared" si="349"/>
        <v>2.7126272551542878</v>
      </c>
      <c r="AM41" s="209">
        <f t="shared" si="437"/>
        <v>0.12471736755838259</v>
      </c>
      <c r="AN41" s="227">
        <f t="shared" si="438"/>
        <v>0.66805962926633633</v>
      </c>
      <c r="AO41" s="209">
        <f t="shared" si="439"/>
        <v>0.35315346176751838</v>
      </c>
      <c r="AP41" s="42"/>
      <c r="AQ41" s="209"/>
      <c r="AR41" s="201">
        <f t="shared" si="440"/>
        <v>0.40140054078154408</v>
      </c>
      <c r="AS41" s="211">
        <f>IFERROR(AA51+Z51*AR41,"")</f>
        <v>0.72847428040983275</v>
      </c>
      <c r="AT41" s="202">
        <f t="shared" si="441"/>
        <v>0.76683834637928228</v>
      </c>
      <c r="AU41" s="202">
        <f t="shared" si="350"/>
        <v>0.30596764380680569</v>
      </c>
      <c r="AV41" s="202">
        <f t="shared" si="442"/>
        <v>0.83685715778903913</v>
      </c>
      <c r="AW41" s="202">
        <f t="shared" si="443"/>
        <v>0.52358844724719211</v>
      </c>
      <c r="AX41" s="211">
        <f t="shared" si="444"/>
        <v>10.471768944943843</v>
      </c>
      <c r="AY41" s="211">
        <f t="shared" si="351"/>
        <v>4.2033737174398382</v>
      </c>
      <c r="AZ41" s="211">
        <f t="shared" si="445"/>
        <v>8.763374796289229</v>
      </c>
      <c r="BA41" s="209">
        <f t="shared" si="352"/>
        <v>1.8097985691680862</v>
      </c>
      <c r="BB41" s="209">
        <f>IFERROR(AX41*(AV41-AV48)^2,"")</f>
        <v>4.0710130535215292</v>
      </c>
      <c r="BC41" s="209">
        <f t="shared" si="353"/>
        <v>2.7143532561786916</v>
      </c>
      <c r="BD41" s="209">
        <f t="shared" si="446"/>
        <v>0.12301027922875789</v>
      </c>
      <c r="BE41" s="227">
        <f t="shared" si="447"/>
        <v>0.66323307241435359</v>
      </c>
      <c r="BF41" s="209">
        <f t="shared" si="448"/>
        <v>0.35072821276418187</v>
      </c>
      <c r="BH41" s="209"/>
      <c r="BI41" s="201">
        <f t="shared" si="449"/>
        <v>0.40140054078154408</v>
      </c>
      <c r="BJ41" s="211">
        <f>IFERROR(AR51+AQ51*BI41,"")</f>
        <v>0.72848550440004911</v>
      </c>
      <c r="BK41" s="202">
        <f t="shared" si="450"/>
        <v>0.76684178054308327</v>
      </c>
      <c r="BL41" s="202">
        <f t="shared" si="354"/>
        <v>0.3059651420875294</v>
      </c>
      <c r="BM41" s="202">
        <f t="shared" si="451"/>
        <v>0.83685804393408181</v>
      </c>
      <c r="BN41" s="202">
        <f t="shared" si="452"/>
        <v>0.52358525208810769</v>
      </c>
      <c r="BO41" s="211">
        <f t="shared" si="453"/>
        <v>10.471705041762153</v>
      </c>
      <c r="BP41" s="211">
        <f t="shared" si="355"/>
        <v>4.2033480666681502</v>
      </c>
      <c r="BQ41" s="211">
        <f t="shared" si="454"/>
        <v>8.763330597903737</v>
      </c>
      <c r="BR41" s="209">
        <f t="shared" si="356"/>
        <v>1.8098122808167423</v>
      </c>
      <c r="BS41" s="209">
        <f>IFERROR(BO41*(BM41-BM48)^2,"")</f>
        <v>4.0710449977651164</v>
      </c>
      <c r="BT41" s="209">
        <f t="shared" si="357"/>
        <v>2.714374188042775</v>
      </c>
      <c r="BU41" s="209">
        <f t="shared" si="455"/>
        <v>0.12298606373930064</v>
      </c>
      <c r="BV41" s="227">
        <f t="shared" si="456"/>
        <v>0.66316438913833409</v>
      </c>
      <c r="BW41" s="209">
        <f t="shared" si="457"/>
        <v>0.35069368933486689</v>
      </c>
      <c r="BY41" s="209"/>
      <c r="BZ41" s="201">
        <f t="shared" si="458"/>
        <v>0.40140054078154408</v>
      </c>
      <c r="CA41" s="211">
        <f>IFERROR(BI51+BH51*BZ41,"")</f>
        <v>0.72848566980821705</v>
      </c>
      <c r="CB41" s="202">
        <f t="shared" si="459"/>
        <v>0.76684183115221383</v>
      </c>
      <c r="CC41" s="202">
        <f t="shared" si="358"/>
        <v>0.30596510521950726</v>
      </c>
      <c r="CD41" s="202">
        <f t="shared" si="460"/>
        <v>0.83685805699268911</v>
      </c>
      <c r="CE41" s="202">
        <f t="shared" si="461"/>
        <v>0.52358520500074379</v>
      </c>
      <c r="CF41" s="211">
        <f t="shared" si="462"/>
        <v>10.471704100014875</v>
      </c>
      <c r="CG41" s="211">
        <f t="shared" si="359"/>
        <v>4.2033476886502834</v>
      </c>
      <c r="CH41" s="211">
        <f t="shared" si="463"/>
        <v>8.763329946540825</v>
      </c>
      <c r="CI41" s="209">
        <f t="shared" si="360"/>
        <v>1.8098124922608947</v>
      </c>
      <c r="CJ41" s="209">
        <f>IFERROR(CF41*(CD41-CD48)^2,"")</f>
        <v>4.0710454863508545</v>
      </c>
      <c r="CK41" s="209">
        <f t="shared" si="361"/>
        <v>2.7143745094883478</v>
      </c>
      <c r="CL41" s="209">
        <f t="shared" si="464"/>
        <v>0.12298570689276654</v>
      </c>
      <c r="CM41" s="227">
        <f t="shared" si="465"/>
        <v>0.66316337695572258</v>
      </c>
      <c r="CN41" s="209">
        <f t="shared" si="466"/>
        <v>0.35069318056210597</v>
      </c>
      <c r="CP41" s="209"/>
      <c r="CQ41" s="201">
        <f t="shared" si="467"/>
        <v>0.40140054078154408</v>
      </c>
      <c r="CR41" s="211">
        <f>IFERROR(BZ51+BY51*CQ41,"")</f>
        <v>0.72848567218924365</v>
      </c>
      <c r="CS41" s="202">
        <f t="shared" si="468"/>
        <v>0.76684183188072486</v>
      </c>
      <c r="CT41" s="202">
        <f t="shared" si="362"/>
        <v>0.3059651046887974</v>
      </c>
      <c r="CU41" s="202">
        <f t="shared" si="469"/>
        <v>0.83685805718066608</v>
      </c>
      <c r="CV41" s="202">
        <f t="shared" si="470"/>
        <v>0.52358520432292777</v>
      </c>
      <c r="CW41" s="211">
        <f t="shared" si="471"/>
        <v>10.471704086458555</v>
      </c>
      <c r="CX41" s="211">
        <f t="shared" si="363"/>
        <v>4.2033476832087686</v>
      </c>
      <c r="CY41" s="211">
        <f t="shared" si="472"/>
        <v>8.7633299371645474</v>
      </c>
      <c r="CZ41" s="209">
        <f t="shared" si="364"/>
        <v>1.8098124952654402</v>
      </c>
      <c r="DA41" s="209">
        <f>IFERROR(CW41*(CU41-CU48)^2,"")</f>
        <v>4.0710454933095424</v>
      </c>
      <c r="DB41" s="209">
        <f t="shared" si="365"/>
        <v>2.7143745140613276</v>
      </c>
      <c r="DC41" s="209">
        <f t="shared" si="473"/>
        <v>0.12298570175601629</v>
      </c>
      <c r="DD41" s="227">
        <f t="shared" si="474"/>
        <v>0.66316336238550377</v>
      </c>
      <c r="DE41" s="209">
        <f t="shared" si="475"/>
        <v>0.35069317323839699</v>
      </c>
      <c r="DG41" s="209"/>
      <c r="DH41" s="201">
        <f t="shared" si="476"/>
        <v>0.40140054078154408</v>
      </c>
      <c r="DI41" s="211">
        <f>IFERROR(CQ51+CP51*DH41,"")</f>
        <v>0.72848567222374505</v>
      </c>
      <c r="DJ41" s="202">
        <f t="shared" si="477"/>
        <v>0.76684183189128108</v>
      </c>
      <c r="DK41" s="202">
        <f t="shared" si="366"/>
        <v>0.30596510468110732</v>
      </c>
      <c r="DL41" s="202">
        <f t="shared" si="478"/>
        <v>0.8368580571833899</v>
      </c>
      <c r="DM41" s="202">
        <f t="shared" si="479"/>
        <v>0.52358520431310607</v>
      </c>
      <c r="DN41" s="211">
        <f t="shared" si="480"/>
        <v>10.471704086262122</v>
      </c>
      <c r="DO41" s="211">
        <f t="shared" si="367"/>
        <v>4.2033476831299206</v>
      </c>
      <c r="DP41" s="211">
        <f t="shared" si="481"/>
        <v>8.7633299370286846</v>
      </c>
      <c r="DQ41" s="209">
        <f t="shared" si="368"/>
        <v>1.8098124953091448</v>
      </c>
      <c r="DR41" s="209">
        <f>IFERROR(DN41*(DL41-DL48)^2,"")</f>
        <v>4.0710454934106952</v>
      </c>
      <c r="DS41" s="209">
        <f t="shared" si="369"/>
        <v>2.7143745141278237</v>
      </c>
      <c r="DT41" s="209">
        <f t="shared" si="482"/>
        <v>0.12298570168158411</v>
      </c>
      <c r="DU41" s="227">
        <f t="shared" si="483"/>
        <v>0.66316336217437843</v>
      </c>
      <c r="DV41" s="209">
        <f t="shared" si="484"/>
        <v>0.35069317313227499</v>
      </c>
      <c r="DX41" s="209"/>
      <c r="DY41" s="201">
        <f t="shared" si="485"/>
        <v>0.40140054078154408</v>
      </c>
      <c r="DZ41" s="211">
        <f>IFERROR(DH51+DG51*DY41,"")</f>
        <v>0.72848567222424387</v>
      </c>
      <c r="EA41" s="202">
        <f t="shared" si="486"/>
        <v>0.76684183189143373</v>
      </c>
      <c r="EB41" s="202">
        <f t="shared" si="370"/>
        <v>0.30596510468099614</v>
      </c>
      <c r="EC41" s="202">
        <f t="shared" si="487"/>
        <v>0.83685805718342898</v>
      </c>
      <c r="ED41" s="202">
        <f t="shared" si="488"/>
        <v>0.52358520431296418</v>
      </c>
      <c r="EE41" s="211">
        <f t="shared" si="489"/>
        <v>10.471704086259283</v>
      </c>
      <c r="EF41" s="211">
        <f t="shared" si="371"/>
        <v>4.203347683128781</v>
      </c>
      <c r="EG41" s="211">
        <f t="shared" si="490"/>
        <v>8.7633299370267181</v>
      </c>
      <c r="EH41" s="209">
        <f t="shared" si="372"/>
        <v>1.8098124953097756</v>
      </c>
      <c r="EI41" s="209">
        <f>IFERROR(EE41*(EC41-EC48)^2,"")</f>
        <v>4.0710454934121545</v>
      </c>
      <c r="EJ41" s="209">
        <f t="shared" si="373"/>
        <v>2.7143745141287834</v>
      </c>
      <c r="EK41" s="209">
        <f t="shared" si="491"/>
        <v>0.12298570168050775</v>
      </c>
      <c r="EL41" s="227">
        <f t="shared" si="492"/>
        <v>0.66316336217132488</v>
      </c>
      <c r="EM41" s="209">
        <f t="shared" si="493"/>
        <v>0.35069317313074011</v>
      </c>
      <c r="EO41" s="209"/>
      <c r="EP41" s="201">
        <f t="shared" si="494"/>
        <v>0.40140054078154408</v>
      </c>
      <c r="EQ41" s="211">
        <f>IFERROR(DY51+DX51*EP41,"")</f>
        <v>0.72848567222425098</v>
      </c>
      <c r="ER41" s="202">
        <f t="shared" si="495"/>
        <v>0.76684183189143584</v>
      </c>
      <c r="ES41" s="202">
        <f t="shared" si="374"/>
        <v>0.30596510468099458</v>
      </c>
      <c r="ET41" s="202">
        <f t="shared" si="496"/>
        <v>0.83685805718342987</v>
      </c>
      <c r="EU41" s="202">
        <f t="shared" si="497"/>
        <v>0.52358520431296218</v>
      </c>
      <c r="EV41" s="211">
        <f t="shared" si="498"/>
        <v>10.471704086259244</v>
      </c>
      <c r="EW41" s="211">
        <f t="shared" si="375"/>
        <v>4.2033476831287651</v>
      </c>
      <c r="EX41" s="211">
        <f t="shared" si="499"/>
        <v>8.763329937026695</v>
      </c>
      <c r="EY41" s="209">
        <f t="shared" si="376"/>
        <v>1.8098124953097834</v>
      </c>
      <c r="EZ41" s="209">
        <f>IFERROR(EV41*(ET41-ET48)^2,"")</f>
        <v>4.0710454934121767</v>
      </c>
      <c r="FA41" s="209">
        <f t="shared" si="377"/>
        <v>2.7143745141287963</v>
      </c>
      <c r="FB41" s="209">
        <f t="shared" si="500"/>
        <v>0.12298570168049286</v>
      </c>
      <c r="FC41" s="227">
        <f t="shared" si="501"/>
        <v>0.66316336217128224</v>
      </c>
      <c r="FD41" s="209">
        <f t="shared" si="502"/>
        <v>0.35069317313071868</v>
      </c>
      <c r="FF41" s="209"/>
      <c r="FG41" s="201">
        <f t="shared" si="503"/>
        <v>0.40140054078154408</v>
      </c>
      <c r="FH41" s="211">
        <f>IFERROR(EP51+EO51*FG41,"")</f>
        <v>0.72848567222425109</v>
      </c>
      <c r="FI41" s="202">
        <f t="shared" si="504"/>
        <v>0.76684183189143584</v>
      </c>
      <c r="FJ41" s="202">
        <f t="shared" si="378"/>
        <v>0.30596510468099453</v>
      </c>
      <c r="FK41" s="202">
        <f t="shared" si="505"/>
        <v>0.83685805718342987</v>
      </c>
      <c r="FL41" s="202">
        <f t="shared" si="506"/>
        <v>0.52358520431296196</v>
      </c>
      <c r="FM41" s="211">
        <f t="shared" si="507"/>
        <v>10.471704086259239</v>
      </c>
      <c r="FN41" s="211">
        <f t="shared" si="379"/>
        <v>4.2033476831287633</v>
      </c>
      <c r="FO41" s="211">
        <f t="shared" si="508"/>
        <v>8.7633299370266897</v>
      </c>
      <c r="FP41" s="209">
        <f t="shared" si="380"/>
        <v>1.8098124953097863</v>
      </c>
      <c r="FQ41" s="209">
        <f>IFERROR(FM41*(FK41-FK48)^2,"")</f>
        <v>4.0710454934121785</v>
      </c>
      <c r="FR41" s="209">
        <f t="shared" si="381"/>
        <v>2.7143745141287994</v>
      </c>
      <c r="FS41" s="209">
        <f t="shared" si="509"/>
        <v>0.12298570168049286</v>
      </c>
      <c r="FT41" s="227">
        <f t="shared" si="510"/>
        <v>0.66316336217128224</v>
      </c>
      <c r="FU41" s="209">
        <f t="shared" si="511"/>
        <v>0.35069317313071868</v>
      </c>
      <c r="FW41" s="209"/>
      <c r="FX41" s="201">
        <f t="shared" si="512"/>
        <v>0.40140054078154408</v>
      </c>
      <c r="FY41" s="211">
        <f>IFERROR(FG51+FF51*FX41,"")</f>
        <v>0.72848567222425142</v>
      </c>
      <c r="FZ41" s="202">
        <f t="shared" si="513"/>
        <v>0.76684183189143607</v>
      </c>
      <c r="GA41" s="202">
        <f t="shared" si="382"/>
        <v>0.30596510468099447</v>
      </c>
      <c r="GB41" s="202">
        <f t="shared" si="514"/>
        <v>0.83685805718342987</v>
      </c>
      <c r="GC41" s="202">
        <f t="shared" si="515"/>
        <v>0.52358520431296207</v>
      </c>
      <c r="GD41" s="211">
        <f t="shared" si="516"/>
        <v>10.471704086259241</v>
      </c>
      <c r="GE41" s="211">
        <f t="shared" si="383"/>
        <v>4.2033476831287642</v>
      </c>
      <c r="GF41" s="211">
        <f t="shared" si="517"/>
        <v>8.7633299370266915</v>
      </c>
      <c r="GG41" s="209">
        <f t="shared" si="384"/>
        <v>1.809812495309788</v>
      </c>
      <c r="GH41" s="209">
        <f>IFERROR(GD41*(GB41-GB48)^2,"")</f>
        <v>4.071045493412182</v>
      </c>
      <c r="GI41" s="209">
        <f t="shared" si="385"/>
        <v>2.7143745141288016</v>
      </c>
      <c r="GJ41" s="209">
        <f t="shared" si="518"/>
        <v>0.12298570168049129</v>
      </c>
      <c r="GK41" s="227">
        <f t="shared" si="519"/>
        <v>0.66316336217127869</v>
      </c>
      <c r="GL41" s="209">
        <f t="shared" si="520"/>
        <v>0.35069317313071691</v>
      </c>
      <c r="GN41" s="209"/>
      <c r="GO41" s="201">
        <f t="shared" si="521"/>
        <v>0.40140054078154408</v>
      </c>
      <c r="GP41" s="211">
        <f>IFERROR(FX51+FW51*GO41,"")</f>
        <v>0.72848567222425142</v>
      </c>
      <c r="GQ41" s="202">
        <f t="shared" si="522"/>
        <v>0.76684183189143607</v>
      </c>
      <c r="GR41" s="202">
        <f t="shared" si="386"/>
        <v>0.30596510468099447</v>
      </c>
      <c r="GS41" s="202">
        <f t="shared" si="523"/>
        <v>0.83685805718342987</v>
      </c>
      <c r="GT41" s="202">
        <f t="shared" si="524"/>
        <v>0.52358520431296207</v>
      </c>
      <c r="GU41" s="211">
        <f t="shared" si="525"/>
        <v>10.471704086259241</v>
      </c>
      <c r="GV41" s="211">
        <f t="shared" si="387"/>
        <v>4.2033476831287642</v>
      </c>
      <c r="GW41" s="211">
        <f t="shared" si="526"/>
        <v>8.7633299370266915</v>
      </c>
      <c r="GX41" s="209">
        <f t="shared" si="388"/>
        <v>1.8098124953097845</v>
      </c>
      <c r="GY41" s="209">
        <f>IFERROR(GU41*(GS41-GS48)^2,"")</f>
        <v>4.0710454934121785</v>
      </c>
      <c r="GZ41" s="209">
        <f t="shared" si="389"/>
        <v>2.714374514128798</v>
      </c>
      <c r="HA41" s="209">
        <f t="shared" si="527"/>
        <v>0.12298570168049129</v>
      </c>
      <c r="HB41" s="227">
        <f t="shared" si="528"/>
        <v>0.66316336217127869</v>
      </c>
      <c r="HC41" s="209">
        <f t="shared" si="529"/>
        <v>0.35069317313071691</v>
      </c>
      <c r="HE41" s="209"/>
      <c r="HF41" s="201">
        <f t="shared" si="530"/>
        <v>0.40140054078154408</v>
      </c>
      <c r="HG41" s="211">
        <f>IFERROR(GO51+GN51*HF41,"")</f>
        <v>0.7284856722242512</v>
      </c>
      <c r="HH41" s="202">
        <f t="shared" si="531"/>
        <v>0.76684183189143595</v>
      </c>
      <c r="HI41" s="202">
        <f t="shared" si="390"/>
        <v>0.30596510468099453</v>
      </c>
      <c r="HJ41" s="202">
        <f t="shared" si="532"/>
        <v>0.83685805718342965</v>
      </c>
      <c r="HK41" s="202">
        <f t="shared" si="533"/>
        <v>0.52358520431296207</v>
      </c>
      <c r="HL41" s="211">
        <f t="shared" si="534"/>
        <v>10.471704086259241</v>
      </c>
      <c r="HM41" s="211">
        <f t="shared" si="391"/>
        <v>4.2033476831287642</v>
      </c>
      <c r="HN41" s="211">
        <f t="shared" si="535"/>
        <v>8.7633299370266897</v>
      </c>
      <c r="HO41" s="209">
        <f t="shared" si="392"/>
        <v>1.809812495309788</v>
      </c>
      <c r="HP41" s="209">
        <f>IFERROR(HL41*(HJ41-HJ48)^2,"")</f>
        <v>4.0710454934121811</v>
      </c>
      <c r="HQ41" s="209">
        <f t="shared" si="393"/>
        <v>2.7143745141288012</v>
      </c>
      <c r="HR41" s="209">
        <f t="shared" si="536"/>
        <v>0.12298570168049208</v>
      </c>
      <c r="HS41" s="227">
        <f t="shared" si="537"/>
        <v>0.66316336217128047</v>
      </c>
      <c r="HT41" s="209">
        <f t="shared" si="538"/>
        <v>0.35069317313071774</v>
      </c>
      <c r="HV41" s="209"/>
      <c r="HW41" s="201">
        <f t="shared" si="539"/>
        <v>0.40140054078154408</v>
      </c>
      <c r="HX41" s="211">
        <f>IFERROR(HF51+HE51*HW41,"")</f>
        <v>0.72848567222425131</v>
      </c>
      <c r="HY41" s="202">
        <f t="shared" si="540"/>
        <v>0.76684183189143595</v>
      </c>
      <c r="HZ41" s="202">
        <f t="shared" si="394"/>
        <v>0.30596510468099447</v>
      </c>
      <c r="IA41" s="202">
        <f t="shared" si="541"/>
        <v>0.83685805718342987</v>
      </c>
      <c r="IB41" s="202">
        <f t="shared" si="542"/>
        <v>0.52358520431296196</v>
      </c>
      <c r="IC41" s="211">
        <f t="shared" si="543"/>
        <v>10.471704086259239</v>
      </c>
      <c r="ID41" s="211">
        <f t="shared" si="395"/>
        <v>4.2033476831287633</v>
      </c>
      <c r="IE41" s="211">
        <f t="shared" si="544"/>
        <v>8.7633299370266897</v>
      </c>
      <c r="IF41" s="209">
        <f t="shared" si="396"/>
        <v>1.8098124953097863</v>
      </c>
      <c r="IG41" s="209">
        <f>IFERROR(IC41*(IA41-IA48)^2,"")</f>
        <v>4.0710454934121802</v>
      </c>
      <c r="IH41" s="209">
        <f t="shared" si="397"/>
        <v>2.7143745141287998</v>
      </c>
      <c r="II41" s="209">
        <f t="shared" si="545"/>
        <v>0.12298570168049208</v>
      </c>
      <c r="IJ41" s="227">
        <f t="shared" si="546"/>
        <v>0.66316336217128047</v>
      </c>
      <c r="IK41" s="209">
        <f t="shared" si="547"/>
        <v>0.35069317313071774</v>
      </c>
      <c r="IM41" s="209"/>
      <c r="IN41" s="201">
        <f t="shared" si="548"/>
        <v>0.40140054078154408</v>
      </c>
      <c r="IO41" s="211">
        <f>IFERROR(HW51+HV51*IN41,"")</f>
        <v>0.7284856722242512</v>
      </c>
      <c r="IP41" s="202">
        <f t="shared" si="549"/>
        <v>0.76684183189143595</v>
      </c>
      <c r="IQ41" s="202">
        <f t="shared" si="398"/>
        <v>0.30596510468099453</v>
      </c>
      <c r="IR41" s="202">
        <f t="shared" si="550"/>
        <v>0.83685805718342965</v>
      </c>
      <c r="IS41" s="202">
        <f t="shared" si="551"/>
        <v>0.52358520431296207</v>
      </c>
      <c r="IT41" s="211">
        <f t="shared" si="552"/>
        <v>10.471704086259241</v>
      </c>
      <c r="IU41" s="211">
        <f t="shared" si="399"/>
        <v>4.2033476831287642</v>
      </c>
      <c r="IV41" s="211">
        <f t="shared" si="553"/>
        <v>8.7633299370266897</v>
      </c>
      <c r="IW41" s="209">
        <f t="shared" si="400"/>
        <v>1.809812495309788</v>
      </c>
      <c r="IX41" s="209">
        <f>IFERROR(IT41*(IR41-IR48)^2,"")</f>
        <v>4.0710454934121811</v>
      </c>
      <c r="IY41" s="209">
        <f t="shared" si="401"/>
        <v>2.7143745141288012</v>
      </c>
      <c r="IZ41" s="209">
        <f t="shared" si="554"/>
        <v>0.12298570168049208</v>
      </c>
      <c r="JA41" s="227">
        <f t="shared" si="555"/>
        <v>0.66316336217128047</v>
      </c>
      <c r="JB41" s="209">
        <f t="shared" si="556"/>
        <v>0.35069317313071774</v>
      </c>
      <c r="JD41" s="209"/>
      <c r="JE41" s="201">
        <f t="shared" si="557"/>
        <v>0.40140054078154408</v>
      </c>
      <c r="JF41" s="211">
        <f>IFERROR(IN51+IM51*JE41,"")</f>
        <v>0.72848567222425131</v>
      </c>
      <c r="JG41" s="202">
        <f t="shared" si="558"/>
        <v>0.76684183189143595</v>
      </c>
      <c r="JH41" s="202">
        <f t="shared" si="402"/>
        <v>0.30596510468099447</v>
      </c>
      <c r="JI41" s="202">
        <f t="shared" si="559"/>
        <v>0.83685805718342987</v>
      </c>
      <c r="JJ41" s="202">
        <f t="shared" si="560"/>
        <v>0.52358520431296196</v>
      </c>
      <c r="JK41" s="211">
        <f t="shared" si="561"/>
        <v>10.471704086259239</v>
      </c>
      <c r="JL41" s="211">
        <f t="shared" si="403"/>
        <v>4.2033476831287633</v>
      </c>
      <c r="JM41" s="211">
        <f t="shared" si="562"/>
        <v>8.7633299370266897</v>
      </c>
      <c r="JN41" s="209">
        <f t="shared" si="404"/>
        <v>1.8098124953097863</v>
      </c>
      <c r="JO41" s="209">
        <f>IFERROR(JK41*(JI41-JI48)^2,"")</f>
        <v>4.0710454934121802</v>
      </c>
      <c r="JP41" s="209">
        <f t="shared" si="405"/>
        <v>2.7143745141287998</v>
      </c>
      <c r="JQ41" s="209">
        <f t="shared" si="563"/>
        <v>0.12298570168049208</v>
      </c>
      <c r="JR41" s="227">
        <f t="shared" si="564"/>
        <v>0.66316336217128047</v>
      </c>
      <c r="JS41" s="209">
        <f t="shared" si="565"/>
        <v>0.35069317313071774</v>
      </c>
      <c r="JU41" s="209"/>
      <c r="JV41" s="201">
        <f t="shared" si="566"/>
        <v>0.40140054078154408</v>
      </c>
      <c r="JW41" s="211">
        <f>IFERROR(JE51+JD51*JV41,"")</f>
        <v>0.7284856722242512</v>
      </c>
      <c r="JX41" s="202">
        <f t="shared" si="567"/>
        <v>0.76684183189143595</v>
      </c>
      <c r="JY41" s="202">
        <f t="shared" si="406"/>
        <v>0.30596510468099453</v>
      </c>
      <c r="JZ41" s="202">
        <f t="shared" si="568"/>
        <v>0.83685805718342965</v>
      </c>
      <c r="KA41" s="202">
        <f t="shared" si="569"/>
        <v>0.52358520431296207</v>
      </c>
      <c r="KB41" s="211">
        <f t="shared" si="570"/>
        <v>10.471704086259241</v>
      </c>
      <c r="KC41" s="211">
        <f t="shared" si="407"/>
        <v>4.2033476831287642</v>
      </c>
      <c r="KD41" s="211">
        <f t="shared" si="571"/>
        <v>8.7633299370266897</v>
      </c>
      <c r="KE41" s="209">
        <f t="shared" si="408"/>
        <v>1.809812495309788</v>
      </c>
      <c r="KF41" s="209">
        <f>IFERROR(KB41*(JZ41-JZ48)^2,"")</f>
        <v>4.0710454934121811</v>
      </c>
      <c r="KG41" s="209">
        <f t="shared" si="409"/>
        <v>2.7143745141288012</v>
      </c>
      <c r="KH41" s="209">
        <f t="shared" si="572"/>
        <v>0.12298570168049208</v>
      </c>
      <c r="KI41" s="227">
        <f t="shared" si="573"/>
        <v>0.66316336217128047</v>
      </c>
      <c r="KJ41" s="209">
        <f t="shared" si="574"/>
        <v>0.35069317313071774</v>
      </c>
      <c r="KL41" s="209"/>
      <c r="KM41" s="201">
        <f t="shared" si="575"/>
        <v>0.40140054078154408</v>
      </c>
      <c r="KN41" s="211">
        <f>IFERROR(JV51+JU51*KM41,"")</f>
        <v>0.72848567222425131</v>
      </c>
      <c r="KO41" s="202">
        <f t="shared" si="576"/>
        <v>0.76684183189143595</v>
      </c>
      <c r="KP41" s="202">
        <f t="shared" si="410"/>
        <v>0.30596510468099447</v>
      </c>
      <c r="KQ41" s="202">
        <f t="shared" si="577"/>
        <v>0.83685805718342987</v>
      </c>
      <c r="KR41" s="202">
        <f t="shared" si="578"/>
        <v>0.52358520431296196</v>
      </c>
      <c r="KS41" s="211">
        <f t="shared" si="579"/>
        <v>10.471704086259239</v>
      </c>
      <c r="KT41" s="211">
        <f t="shared" si="411"/>
        <v>4.2033476831287633</v>
      </c>
      <c r="KU41" s="211">
        <f t="shared" si="580"/>
        <v>8.7633299370266897</v>
      </c>
      <c r="KV41" s="209">
        <f t="shared" si="412"/>
        <v>1.8098124953097863</v>
      </c>
      <c r="KW41" s="209">
        <f>IFERROR(KS41*(KQ41-KQ48)^2,"")</f>
        <v>4.0710454934121802</v>
      </c>
      <c r="KX41" s="209">
        <f t="shared" si="413"/>
        <v>2.7143745141287998</v>
      </c>
      <c r="KY41" s="209">
        <f t="shared" si="581"/>
        <v>0.12298570168049208</v>
      </c>
      <c r="KZ41" s="227">
        <f t="shared" si="582"/>
        <v>0.66316336217128047</v>
      </c>
      <c r="LA41" s="209">
        <f t="shared" si="583"/>
        <v>0.35069317313071774</v>
      </c>
      <c r="LC41" s="209"/>
      <c r="LD41" s="201">
        <f t="shared" si="584"/>
        <v>0.40140054078154408</v>
      </c>
      <c r="LE41" s="211">
        <f>IFERROR(KM51+KL51*LD41,"")</f>
        <v>0.7284856722242512</v>
      </c>
      <c r="LF41" s="202">
        <f t="shared" si="585"/>
        <v>0.76684183189143595</v>
      </c>
      <c r="LG41" s="202">
        <f t="shared" si="414"/>
        <v>0.30596510468099453</v>
      </c>
      <c r="LH41" s="202">
        <f t="shared" si="586"/>
        <v>0.83685805718342965</v>
      </c>
      <c r="LI41" s="202">
        <f t="shared" si="587"/>
        <v>0.52358520431296207</v>
      </c>
      <c r="LJ41" s="211">
        <f t="shared" si="588"/>
        <v>10.471704086259241</v>
      </c>
      <c r="LK41" s="211">
        <f t="shared" si="415"/>
        <v>4.2033476831287642</v>
      </c>
      <c r="LL41" s="211">
        <f t="shared" si="589"/>
        <v>8.7633299370266897</v>
      </c>
      <c r="LM41" s="209">
        <f t="shared" si="416"/>
        <v>1.809812495309788</v>
      </c>
      <c r="LN41" s="209">
        <f>IFERROR(LJ41*(LH41-LH48)^2,"")</f>
        <v>4.0710454934121811</v>
      </c>
      <c r="LO41" s="209">
        <f t="shared" si="417"/>
        <v>2.7143745141288012</v>
      </c>
      <c r="LP41" s="209">
        <f t="shared" si="590"/>
        <v>0.12298570168049208</v>
      </c>
      <c r="LQ41" s="227">
        <f t="shared" si="591"/>
        <v>0.66316336217128047</v>
      </c>
      <c r="LR41" s="209">
        <f t="shared" si="592"/>
        <v>0.35069317313071774</v>
      </c>
      <c r="LT41" s="209"/>
      <c r="LU41" s="371">
        <f t="shared" si="593"/>
        <v>0.40140054078154408</v>
      </c>
      <c r="LV41" s="370">
        <f>IFERROR(LD51+LC51*LU41,"")</f>
        <v>0.72848567222425131</v>
      </c>
      <c r="LW41" s="373">
        <f t="shared" si="594"/>
        <v>0.76684183189143595</v>
      </c>
      <c r="LX41" s="202">
        <f t="shared" si="418"/>
        <v>0.30596510468099447</v>
      </c>
      <c r="LY41" s="202">
        <f t="shared" si="595"/>
        <v>0.83685805718342987</v>
      </c>
      <c r="LZ41" s="202">
        <f t="shared" si="596"/>
        <v>0.52358520431296196</v>
      </c>
      <c r="MA41" s="211">
        <f t="shared" si="597"/>
        <v>10.471704086259239</v>
      </c>
      <c r="MB41" s="211">
        <f t="shared" si="419"/>
        <v>4.2033476831287633</v>
      </c>
      <c r="MC41" s="211">
        <f t="shared" si="598"/>
        <v>8.7633299370266897</v>
      </c>
      <c r="MD41" s="209">
        <f t="shared" si="420"/>
        <v>1.8098124953097863</v>
      </c>
      <c r="ME41" s="209">
        <f>IFERROR(MA41*(LY41-LY48)^2,"")</f>
        <v>4.0710454934121802</v>
      </c>
      <c r="MF41" s="209">
        <f t="shared" si="421"/>
        <v>2.7143745141287998</v>
      </c>
      <c r="MG41" s="209">
        <f t="shared" si="599"/>
        <v>0.12298570168049208</v>
      </c>
      <c r="MH41" s="227">
        <f t="shared" si="600"/>
        <v>0.66316336217128047</v>
      </c>
      <c r="MI41" s="372">
        <f t="shared" si="601"/>
        <v>0.35069317313071774</v>
      </c>
    </row>
    <row r="42" spans="1:347" ht="14" customHeight="1" outlineLevel="1">
      <c r="A42" s="12">
        <v>6</v>
      </c>
      <c r="B42" s="180">
        <v>5.04</v>
      </c>
      <c r="C42" s="89">
        <v>20</v>
      </c>
      <c r="D42" s="191">
        <v>15</v>
      </c>
      <c r="E42" s="15">
        <f t="shared" si="340"/>
        <v>0.75</v>
      </c>
      <c r="F42" s="32">
        <f>IFERROR((E42-E36)/(1-E36),"")</f>
        <v>0.75</v>
      </c>
      <c r="G42" s="15">
        <f t="shared" si="341"/>
        <v>0.67448975019608193</v>
      </c>
      <c r="H42" s="15"/>
      <c r="I42" s="32"/>
      <c r="J42" s="16">
        <f t="shared" si="422"/>
        <v>0.70243053644552533</v>
      </c>
      <c r="K42" s="15">
        <f>IFERROR(C51+B51*J42,"")</f>
        <v>1.0694583825442354</v>
      </c>
      <c r="L42" s="35">
        <f t="shared" si="423"/>
        <v>0.85756841393230654</v>
      </c>
      <c r="M42" s="35">
        <f t="shared" si="342"/>
        <v>0.22519036919348651</v>
      </c>
      <c r="N42" s="35">
        <f t="shared" si="424"/>
        <v>0.59178069891344798</v>
      </c>
      <c r="O42" s="35">
        <f t="shared" si="425"/>
        <v>0.41516863746148025</v>
      </c>
      <c r="P42" s="15">
        <f t="shared" si="426"/>
        <v>8.3033727492296059</v>
      </c>
      <c r="Q42" s="15">
        <f t="shared" si="343"/>
        <v>5.8325425745485084</v>
      </c>
      <c r="R42" s="15">
        <f t="shared" si="427"/>
        <v>4.9137757288779742</v>
      </c>
      <c r="S42" s="32">
        <f t="shared" si="344"/>
        <v>4.183083809317119</v>
      </c>
      <c r="T42" s="32">
        <f>IFERROR(P42*(N42-N48)^2,"")</f>
        <v>1.1374760028104216</v>
      </c>
      <c r="U42" s="32">
        <f t="shared" si="345"/>
        <v>2.1813201165448022</v>
      </c>
      <c r="V42" s="32">
        <f t="shared" si="428"/>
        <v>1.8946301266678014</v>
      </c>
      <c r="W42" s="37">
        <f t="shared" si="429"/>
        <v>-2.1513682786461317</v>
      </c>
      <c r="X42" s="32">
        <f t="shared" si="430"/>
        <v>-1.3764556391935785</v>
      </c>
      <c r="Y42" s="42"/>
      <c r="Z42" s="209"/>
      <c r="AA42" s="201">
        <f t="shared" si="431"/>
        <v>0.70243053644552533</v>
      </c>
      <c r="AB42" s="211">
        <f>IFERROR(J51+I51*AA42,"")</f>
        <v>1.1003603324607345</v>
      </c>
      <c r="AC42" s="202">
        <f t="shared" si="432"/>
        <v>0.86441242270780327</v>
      </c>
      <c r="AD42" s="202">
        <f t="shared" si="346"/>
        <v>0.21776583087377616</v>
      </c>
      <c r="AE42" s="202">
        <f t="shared" si="433"/>
        <v>0.57496834488982707</v>
      </c>
      <c r="AF42" s="202">
        <f t="shared" si="434"/>
        <v>0.40461182667944662</v>
      </c>
      <c r="AG42" s="211">
        <f t="shared" si="435"/>
        <v>8.0922365335889328</v>
      </c>
      <c r="AH42" s="211">
        <f t="shared" si="347"/>
        <v>5.6842340493329528</v>
      </c>
      <c r="AI42" s="211">
        <f t="shared" si="436"/>
        <v>4.6527798461746199</v>
      </c>
      <c r="AJ42" s="209">
        <f t="shared" si="348"/>
        <v>4.1547131762615956</v>
      </c>
      <c r="AK42" s="209">
        <f>IFERROR(AG42*(AE42-AE48)^2,"")</f>
        <v>1.0566238789218634</v>
      </c>
      <c r="AL42" s="209">
        <f t="shared" si="349"/>
        <v>2.0952253225152906</v>
      </c>
      <c r="AM42" s="209">
        <f t="shared" si="437"/>
        <v>2.2337545969261394</v>
      </c>
      <c r="AN42" s="227">
        <f t="shared" si="438"/>
        <v>-2.288248454156065</v>
      </c>
      <c r="AO42" s="209">
        <f t="shared" si="439"/>
        <v>-1.4945750556349249</v>
      </c>
      <c r="AP42" s="42"/>
      <c r="AQ42" s="209"/>
      <c r="AR42" s="201">
        <f t="shared" si="440"/>
        <v>0.70243053644552533</v>
      </c>
      <c r="AS42" s="211">
        <f>IFERROR(AA51+Z51*AR42,"")</f>
        <v>1.1014836641200312</v>
      </c>
      <c r="AT42" s="202">
        <f t="shared" si="441"/>
        <v>0.86465689478512753</v>
      </c>
      <c r="AU42" s="202">
        <f t="shared" si="350"/>
        <v>0.21749668621418439</v>
      </c>
      <c r="AV42" s="202">
        <f t="shared" si="442"/>
        <v>0.574317495380261</v>
      </c>
      <c r="AW42" s="202">
        <f t="shared" si="443"/>
        <v>0.40422702332228799</v>
      </c>
      <c r="AX42" s="211">
        <f t="shared" si="444"/>
        <v>8.084540466445759</v>
      </c>
      <c r="AY42" s="211">
        <f t="shared" si="351"/>
        <v>5.6788280967610518</v>
      </c>
      <c r="AZ42" s="211">
        <f t="shared" si="445"/>
        <v>4.643093031989495</v>
      </c>
      <c r="BA42" s="209">
        <f t="shared" si="352"/>
        <v>4.1533217989714872</v>
      </c>
      <c r="BB42" s="209">
        <f>IFERROR(AX42*(AV42-AV48)^2,"")</f>
        <v>1.0533938191540142</v>
      </c>
      <c r="BC42" s="209">
        <f t="shared" si="353"/>
        <v>2.0916700294248605</v>
      </c>
      <c r="BD42" s="209">
        <f t="shared" si="446"/>
        <v>2.2467275038238292</v>
      </c>
      <c r="BE42" s="227">
        <f t="shared" si="447"/>
        <v>-2.2931378957025501</v>
      </c>
      <c r="BF42" s="209">
        <f t="shared" si="448"/>
        <v>-1.4989087710143765</v>
      </c>
      <c r="BH42" s="209"/>
      <c r="BI42" s="201">
        <f t="shared" si="449"/>
        <v>0.70243053644552533</v>
      </c>
      <c r="BJ42" s="211">
        <f>IFERROR(AR51+AQ51*BI42,"")</f>
        <v>1.1015001579250252</v>
      </c>
      <c r="BK42" s="202">
        <f t="shared" si="450"/>
        <v>0.86466048210046997</v>
      </c>
      <c r="BL42" s="202">
        <f t="shared" si="354"/>
        <v>0.21749273481535253</v>
      </c>
      <c r="BM42" s="202">
        <f t="shared" si="451"/>
        <v>0.57430791769771528</v>
      </c>
      <c r="BN42" s="202">
        <f t="shared" si="452"/>
        <v>0.40422137278770154</v>
      </c>
      <c r="BO42" s="211">
        <f t="shared" si="453"/>
        <v>8.0844274557540317</v>
      </c>
      <c r="BP42" s="211">
        <f t="shared" si="355"/>
        <v>5.6787487146002382</v>
      </c>
      <c r="BQ42" s="211">
        <f t="shared" si="454"/>
        <v>4.6429506978923358</v>
      </c>
      <c r="BR42" s="209">
        <f t="shared" si="356"/>
        <v>4.1532966926410362</v>
      </c>
      <c r="BS42" s="209">
        <f>IFERROR(BO42*(BM42-BM48)^2,"")</f>
        <v>1.0533434040720686</v>
      </c>
      <c r="BT42" s="209">
        <f t="shared" si="357"/>
        <v>2.0916136537008385</v>
      </c>
      <c r="BU42" s="209">
        <f t="shared" si="455"/>
        <v>2.2469183280187193</v>
      </c>
      <c r="BV42" s="227">
        <f t="shared" si="456"/>
        <v>-2.2932096420094013</v>
      </c>
      <c r="BW42" s="209">
        <f t="shared" si="457"/>
        <v>-1.4989724240354532</v>
      </c>
      <c r="BY42" s="209"/>
      <c r="BZ42" s="201">
        <f t="shared" si="458"/>
        <v>0.70243053644552533</v>
      </c>
      <c r="CA42" s="211">
        <f>IFERROR(BI51+BH51*BZ42,"")</f>
        <v>1.1015003991928007</v>
      </c>
      <c r="CB42" s="202">
        <f t="shared" si="459"/>
        <v>0.86466053457445136</v>
      </c>
      <c r="CC42" s="202">
        <f t="shared" si="358"/>
        <v>0.21749267701524741</v>
      </c>
      <c r="CD42" s="202">
        <f t="shared" si="460"/>
        <v>0.57430777759288798</v>
      </c>
      <c r="CE42" s="202">
        <f t="shared" si="461"/>
        <v>0.40422129013281088</v>
      </c>
      <c r="CF42" s="211">
        <f t="shared" si="462"/>
        <v>8.0844258026562184</v>
      </c>
      <c r="CG42" s="211">
        <f t="shared" si="359"/>
        <v>5.6787475534138538</v>
      </c>
      <c r="CH42" s="211">
        <f t="shared" si="463"/>
        <v>4.6429486158380922</v>
      </c>
      <c r="CI42" s="209">
        <f t="shared" si="360"/>
        <v>4.1532963414652073</v>
      </c>
      <c r="CJ42" s="209">
        <f>IFERROR(CF42*(CD42-CD48)^2,"")</f>
        <v>1.0533426767743284</v>
      </c>
      <c r="CK42" s="209">
        <f t="shared" si="361"/>
        <v>2.0916128431801106</v>
      </c>
      <c r="CL42" s="209">
        <f t="shared" si="464"/>
        <v>2.2469211194272494</v>
      </c>
      <c r="CM42" s="227">
        <f t="shared" si="465"/>
        <v>-2.2932106914890262</v>
      </c>
      <c r="CN42" s="209">
        <f t="shared" si="466"/>
        <v>-1.4989733551425279</v>
      </c>
      <c r="CP42" s="209"/>
      <c r="CQ42" s="201">
        <f t="shared" si="467"/>
        <v>0.70243053644552533</v>
      </c>
      <c r="CR42" s="211">
        <f>IFERROR(BZ51+BY51*CQ42,"")</f>
        <v>1.101500402673339</v>
      </c>
      <c r="CS42" s="202">
        <f t="shared" si="468"/>
        <v>0.86466053533144283</v>
      </c>
      <c r="CT42" s="202">
        <f t="shared" si="362"/>
        <v>0.2174926761814209</v>
      </c>
      <c r="CU42" s="202">
        <f t="shared" si="469"/>
        <v>0.57430777557172963</v>
      </c>
      <c r="CV42" s="202">
        <f t="shared" si="470"/>
        <v>0.40422128894042808</v>
      </c>
      <c r="CW42" s="211">
        <f t="shared" si="471"/>
        <v>8.0844257788085621</v>
      </c>
      <c r="CX42" s="211">
        <f t="shared" si="363"/>
        <v>5.6787475366625317</v>
      </c>
      <c r="CY42" s="211">
        <f t="shared" si="472"/>
        <v>4.6429485858022934</v>
      </c>
      <c r="CZ42" s="209">
        <f t="shared" si="364"/>
        <v>4.1532963363314703</v>
      </c>
      <c r="DA42" s="209">
        <f>IFERROR(CW42*(CU42-CU48)^2,"")</f>
        <v>1.0533426662394987</v>
      </c>
      <c r="DB42" s="209">
        <f t="shared" si="365"/>
        <v>2.0916128314279709</v>
      </c>
      <c r="DC42" s="209">
        <f t="shared" si="473"/>
        <v>2.2469211596962264</v>
      </c>
      <c r="DD42" s="227">
        <f t="shared" si="474"/>
        <v>-2.2932107066288552</v>
      </c>
      <c r="DE42" s="209">
        <f t="shared" si="475"/>
        <v>-1.4989733685747135</v>
      </c>
      <c r="DG42" s="209"/>
      <c r="DH42" s="201">
        <f t="shared" si="476"/>
        <v>0.70243053644552533</v>
      </c>
      <c r="DI42" s="211">
        <f>IFERROR(CQ51+CP51*DH42,"")</f>
        <v>1.1015004027237405</v>
      </c>
      <c r="DJ42" s="202">
        <f t="shared" si="477"/>
        <v>0.86466053534240483</v>
      </c>
      <c r="DK42" s="202">
        <f t="shared" si="366"/>
        <v>0.21749267616934628</v>
      </c>
      <c r="DL42" s="202">
        <f t="shared" si="478"/>
        <v>0.57430777554246148</v>
      </c>
      <c r="DM42" s="202">
        <f t="shared" si="479"/>
        <v>0.40422128892316128</v>
      </c>
      <c r="DN42" s="211">
        <f t="shared" si="480"/>
        <v>8.0844257784632259</v>
      </c>
      <c r="DO42" s="211">
        <f t="shared" si="367"/>
        <v>5.6787475364199578</v>
      </c>
      <c r="DP42" s="211">
        <f t="shared" si="481"/>
        <v>4.642948585367348</v>
      </c>
      <c r="DQ42" s="209">
        <f t="shared" si="368"/>
        <v>4.1532963362574185</v>
      </c>
      <c r="DR42" s="209">
        <f>IFERROR(DN42*(DL42-DL48)^2,"")</f>
        <v>1.0533426660871286</v>
      </c>
      <c r="DS42" s="209">
        <f t="shared" si="369"/>
        <v>2.0916128312580442</v>
      </c>
      <c r="DT42" s="209">
        <f t="shared" si="482"/>
        <v>2.2469211602793626</v>
      </c>
      <c r="DU42" s="227">
        <f t="shared" si="483"/>
        <v>-2.2932107068480967</v>
      </c>
      <c r="DV42" s="209">
        <f t="shared" si="484"/>
        <v>-1.4989733687692262</v>
      </c>
      <c r="DX42" s="209"/>
      <c r="DY42" s="201">
        <f t="shared" si="485"/>
        <v>0.70243053644552533</v>
      </c>
      <c r="DZ42" s="211">
        <f>IFERROR(DH51+DG51*DY42,"")</f>
        <v>1.1015004027244693</v>
      </c>
      <c r="EA42" s="202">
        <f t="shared" si="486"/>
        <v>0.86466053534256337</v>
      </c>
      <c r="EB42" s="202">
        <f t="shared" si="370"/>
        <v>0.2174926761691717</v>
      </c>
      <c r="EC42" s="202">
        <f t="shared" si="487"/>
        <v>0.57430777554203827</v>
      </c>
      <c r="ED42" s="202">
        <f t="shared" si="488"/>
        <v>0.40422128892291176</v>
      </c>
      <c r="EE42" s="211">
        <f t="shared" si="489"/>
        <v>8.0844257784582361</v>
      </c>
      <c r="EF42" s="211">
        <f t="shared" si="371"/>
        <v>5.6787475364164521</v>
      </c>
      <c r="EG42" s="211">
        <f t="shared" si="490"/>
        <v>4.6429485853610606</v>
      </c>
      <c r="EH42" s="209">
        <f t="shared" si="372"/>
        <v>4.1532963362563473</v>
      </c>
      <c r="EI42" s="209">
        <f>IFERROR(EE42*(EC42-EC48)^2,"")</f>
        <v>1.0533426660849259</v>
      </c>
      <c r="EJ42" s="209">
        <f t="shared" si="373"/>
        <v>2.0916128312555875</v>
      </c>
      <c r="EK42" s="209">
        <f t="shared" si="491"/>
        <v>2.2469211602877959</v>
      </c>
      <c r="EL42" s="227">
        <f t="shared" si="492"/>
        <v>-2.2932107068512693</v>
      </c>
      <c r="EM42" s="209">
        <f t="shared" si="493"/>
        <v>-1.4989733687720403</v>
      </c>
      <c r="EO42" s="209"/>
      <c r="EP42" s="201">
        <f t="shared" si="494"/>
        <v>0.70243053644552533</v>
      </c>
      <c r="EQ42" s="211">
        <f>IFERROR(DY51+DX51*EP42,"")</f>
        <v>1.1015004027244797</v>
      </c>
      <c r="ER42" s="202">
        <f t="shared" si="495"/>
        <v>0.86466053534256559</v>
      </c>
      <c r="ES42" s="202">
        <f t="shared" si="374"/>
        <v>0.21749267616916923</v>
      </c>
      <c r="ET42" s="202">
        <f t="shared" si="496"/>
        <v>0.57430777554203249</v>
      </c>
      <c r="EU42" s="202">
        <f t="shared" si="497"/>
        <v>0.40422128892290815</v>
      </c>
      <c r="EV42" s="211">
        <f t="shared" si="498"/>
        <v>8.0844257784581632</v>
      </c>
      <c r="EW42" s="211">
        <f t="shared" si="375"/>
        <v>5.6787475364164015</v>
      </c>
      <c r="EX42" s="211">
        <f t="shared" si="499"/>
        <v>4.6429485853609718</v>
      </c>
      <c r="EY42" s="209">
        <f t="shared" si="376"/>
        <v>4.1532963362563304</v>
      </c>
      <c r="EZ42" s="209">
        <f>IFERROR(EV42*(ET42-ET48)^2,"")</f>
        <v>1.0533426660848939</v>
      </c>
      <c r="FA42" s="209">
        <f t="shared" si="377"/>
        <v>2.0916128312555515</v>
      </c>
      <c r="FB42" s="209">
        <f t="shared" si="500"/>
        <v>2.246921160287914</v>
      </c>
      <c r="FC42" s="227">
        <f t="shared" si="501"/>
        <v>-2.2932107068513119</v>
      </c>
      <c r="FD42" s="209">
        <f t="shared" si="502"/>
        <v>-1.4989733687720785</v>
      </c>
      <c r="FF42" s="209"/>
      <c r="FG42" s="201">
        <f t="shared" si="503"/>
        <v>0.70243053644552533</v>
      </c>
      <c r="FH42" s="211">
        <f>IFERROR(EP51+EO51*FG42,"")</f>
        <v>1.1015004027244799</v>
      </c>
      <c r="FI42" s="202">
        <f t="shared" si="504"/>
        <v>0.86466053534256559</v>
      </c>
      <c r="FJ42" s="202">
        <f t="shared" si="378"/>
        <v>0.21749267616916917</v>
      </c>
      <c r="FK42" s="202">
        <f t="shared" si="505"/>
        <v>0.57430777554203205</v>
      </c>
      <c r="FL42" s="202">
        <f t="shared" si="506"/>
        <v>0.40422128892290793</v>
      </c>
      <c r="FM42" s="211">
        <f t="shared" si="507"/>
        <v>8.0844257784581579</v>
      </c>
      <c r="FN42" s="211">
        <f t="shared" si="379"/>
        <v>5.678747536416398</v>
      </c>
      <c r="FO42" s="211">
        <f t="shared" si="508"/>
        <v>4.6429485853609656</v>
      </c>
      <c r="FP42" s="209">
        <f t="shared" si="380"/>
        <v>4.1532963362563322</v>
      </c>
      <c r="FQ42" s="209">
        <f>IFERROR(FM42*(FK42-FK48)^2,"")</f>
        <v>1.0533426660848926</v>
      </c>
      <c r="FR42" s="209">
        <f t="shared" si="381"/>
        <v>2.0916128312555511</v>
      </c>
      <c r="FS42" s="209">
        <f t="shared" si="509"/>
        <v>2.246921160287914</v>
      </c>
      <c r="FT42" s="227">
        <f t="shared" si="510"/>
        <v>-2.2932107068513119</v>
      </c>
      <c r="FU42" s="209">
        <f t="shared" si="511"/>
        <v>-1.4989733687720785</v>
      </c>
      <c r="FW42" s="209"/>
      <c r="FX42" s="201">
        <f t="shared" si="512"/>
        <v>0.70243053644552533</v>
      </c>
      <c r="FY42" s="211">
        <f>IFERROR(FG51+FF51*FX42,"")</f>
        <v>1.1015004027244801</v>
      </c>
      <c r="FZ42" s="202">
        <f t="shared" si="513"/>
        <v>0.86466053534256571</v>
      </c>
      <c r="GA42" s="202">
        <f t="shared" si="382"/>
        <v>0.21749267616916912</v>
      </c>
      <c r="GB42" s="202">
        <f t="shared" si="514"/>
        <v>0.57430777554203205</v>
      </c>
      <c r="GC42" s="202">
        <f t="shared" si="515"/>
        <v>0.40422128892290804</v>
      </c>
      <c r="GD42" s="211">
        <f t="shared" si="516"/>
        <v>8.0844257784581615</v>
      </c>
      <c r="GE42" s="211">
        <f t="shared" si="383"/>
        <v>5.6787475364163997</v>
      </c>
      <c r="GF42" s="211">
        <f t="shared" si="517"/>
        <v>4.6429485853609673</v>
      </c>
      <c r="GG42" s="209">
        <f t="shared" si="384"/>
        <v>4.1532963362563358</v>
      </c>
      <c r="GH42" s="209">
        <f>IFERROR(GD42*(GB42-GB48)^2,"")</f>
        <v>1.0533426660848944</v>
      </c>
      <c r="GI42" s="209">
        <f t="shared" si="385"/>
        <v>2.0916128312555538</v>
      </c>
      <c r="GJ42" s="209">
        <f t="shared" si="518"/>
        <v>2.2469211602879198</v>
      </c>
      <c r="GK42" s="227">
        <f t="shared" si="519"/>
        <v>-2.2932107068513155</v>
      </c>
      <c r="GL42" s="209">
        <f t="shared" si="520"/>
        <v>-1.4989733687720814</v>
      </c>
      <c r="GN42" s="209"/>
      <c r="GO42" s="201">
        <f t="shared" si="521"/>
        <v>0.70243053644552533</v>
      </c>
      <c r="GP42" s="211">
        <f>IFERROR(FX51+FW51*GO42,"")</f>
        <v>1.1015004027244804</v>
      </c>
      <c r="GQ42" s="202">
        <f t="shared" si="522"/>
        <v>0.86466053534256571</v>
      </c>
      <c r="GR42" s="202">
        <f t="shared" si="386"/>
        <v>0.21749267616916904</v>
      </c>
      <c r="GS42" s="202">
        <f t="shared" si="523"/>
        <v>0.57430777554203249</v>
      </c>
      <c r="GT42" s="202">
        <f t="shared" si="524"/>
        <v>0.40422128892290771</v>
      </c>
      <c r="GU42" s="211">
        <f t="shared" si="525"/>
        <v>8.0844257784581544</v>
      </c>
      <c r="GV42" s="211">
        <f t="shared" si="387"/>
        <v>5.6787475364163953</v>
      </c>
      <c r="GW42" s="211">
        <f t="shared" si="526"/>
        <v>4.6429485853609673</v>
      </c>
      <c r="GX42" s="209">
        <f t="shared" si="388"/>
        <v>4.1532963362563278</v>
      </c>
      <c r="GY42" s="209">
        <f>IFERROR(GU42*(GS42-GS48)^2,"")</f>
        <v>1.0533426660848939</v>
      </c>
      <c r="GZ42" s="209">
        <f t="shared" si="389"/>
        <v>2.0916128312555511</v>
      </c>
      <c r="HA42" s="209">
        <f t="shared" si="527"/>
        <v>2.2469211602879198</v>
      </c>
      <c r="HB42" s="227">
        <f t="shared" si="528"/>
        <v>-2.2932107068513155</v>
      </c>
      <c r="HC42" s="209">
        <f t="shared" si="529"/>
        <v>-1.4989733687720814</v>
      </c>
      <c r="HE42" s="209"/>
      <c r="HF42" s="201">
        <f t="shared" si="530"/>
        <v>0.70243053644552533</v>
      </c>
      <c r="HG42" s="211">
        <f>IFERROR(GO51+GN51*HF42,"")</f>
        <v>1.1015004027244801</v>
      </c>
      <c r="HH42" s="202">
        <f t="shared" si="531"/>
        <v>0.86466053534256571</v>
      </c>
      <c r="HI42" s="202">
        <f t="shared" si="390"/>
        <v>0.21749267616916912</v>
      </c>
      <c r="HJ42" s="202">
        <f t="shared" si="532"/>
        <v>0.57430777554203205</v>
      </c>
      <c r="HK42" s="202">
        <f t="shared" si="533"/>
        <v>0.40422128892290804</v>
      </c>
      <c r="HL42" s="211">
        <f t="shared" si="534"/>
        <v>8.0844257784581615</v>
      </c>
      <c r="HM42" s="211">
        <f t="shared" si="391"/>
        <v>5.6787475364163997</v>
      </c>
      <c r="HN42" s="211">
        <f t="shared" si="535"/>
        <v>4.6429485853609673</v>
      </c>
      <c r="HO42" s="209">
        <f t="shared" si="392"/>
        <v>4.1532963362563358</v>
      </c>
      <c r="HP42" s="209">
        <f>IFERROR(HL42*(HJ42-HJ48)^2,"")</f>
        <v>1.053342666084895</v>
      </c>
      <c r="HQ42" s="209">
        <f t="shared" si="393"/>
        <v>2.0916128312555542</v>
      </c>
      <c r="HR42" s="209">
        <f t="shared" si="536"/>
        <v>2.2469211602879198</v>
      </c>
      <c r="HS42" s="227">
        <f t="shared" si="537"/>
        <v>-2.2932107068513155</v>
      </c>
      <c r="HT42" s="209">
        <f t="shared" si="538"/>
        <v>-1.4989733687720814</v>
      </c>
      <c r="HV42" s="209"/>
      <c r="HW42" s="201">
        <f t="shared" si="539"/>
        <v>0.70243053644552533</v>
      </c>
      <c r="HX42" s="211">
        <f>IFERROR(HF51+HE51*HW42,"")</f>
        <v>1.1015004027244801</v>
      </c>
      <c r="HY42" s="202">
        <f t="shared" si="540"/>
        <v>0.86466053534256571</v>
      </c>
      <c r="HZ42" s="202">
        <f t="shared" si="394"/>
        <v>0.21749267616916912</v>
      </c>
      <c r="IA42" s="202">
        <f t="shared" si="541"/>
        <v>0.57430777554203205</v>
      </c>
      <c r="IB42" s="202">
        <f t="shared" si="542"/>
        <v>0.40422128892290804</v>
      </c>
      <c r="IC42" s="211">
        <f t="shared" si="543"/>
        <v>8.0844257784581615</v>
      </c>
      <c r="ID42" s="211">
        <f t="shared" si="395"/>
        <v>5.6787475364163997</v>
      </c>
      <c r="IE42" s="211">
        <f t="shared" si="544"/>
        <v>4.6429485853609673</v>
      </c>
      <c r="IF42" s="209">
        <f t="shared" si="396"/>
        <v>4.1532963362563331</v>
      </c>
      <c r="IG42" s="209">
        <f>IFERROR(IC42*(IA42-IA48)^2,"")</f>
        <v>1.0533426660848935</v>
      </c>
      <c r="IH42" s="209">
        <f t="shared" si="397"/>
        <v>2.091612831255552</v>
      </c>
      <c r="II42" s="209">
        <f t="shared" si="545"/>
        <v>2.2469211602879198</v>
      </c>
      <c r="IJ42" s="227">
        <f t="shared" si="546"/>
        <v>-2.2932107068513155</v>
      </c>
      <c r="IK42" s="209">
        <f t="shared" si="547"/>
        <v>-1.4989733687720814</v>
      </c>
      <c r="IM42" s="209"/>
      <c r="IN42" s="201">
        <f t="shared" si="548"/>
        <v>0.70243053644552533</v>
      </c>
      <c r="IO42" s="211">
        <f>IFERROR(HW51+HV51*IN42,"")</f>
        <v>1.1015004027244801</v>
      </c>
      <c r="IP42" s="202">
        <f t="shared" si="549"/>
        <v>0.86466053534256571</v>
      </c>
      <c r="IQ42" s="202">
        <f t="shared" si="398"/>
        <v>0.21749267616916912</v>
      </c>
      <c r="IR42" s="202">
        <f t="shared" si="550"/>
        <v>0.57430777554203205</v>
      </c>
      <c r="IS42" s="202">
        <f t="shared" si="551"/>
        <v>0.40422128892290804</v>
      </c>
      <c r="IT42" s="211">
        <f t="shared" si="552"/>
        <v>8.0844257784581615</v>
      </c>
      <c r="IU42" s="211">
        <f t="shared" si="399"/>
        <v>5.6787475364163997</v>
      </c>
      <c r="IV42" s="211">
        <f t="shared" si="553"/>
        <v>4.6429485853609673</v>
      </c>
      <c r="IW42" s="209">
        <f t="shared" si="400"/>
        <v>4.1532963362563358</v>
      </c>
      <c r="IX42" s="209">
        <f>IFERROR(IT42*(IR42-IR48)^2,"")</f>
        <v>1.053342666084895</v>
      </c>
      <c r="IY42" s="209">
        <f t="shared" si="401"/>
        <v>2.0916128312555542</v>
      </c>
      <c r="IZ42" s="209">
        <f t="shared" si="554"/>
        <v>2.2469211602879198</v>
      </c>
      <c r="JA42" s="227">
        <f t="shared" si="555"/>
        <v>-2.2932107068513155</v>
      </c>
      <c r="JB42" s="209">
        <f t="shared" si="556"/>
        <v>-1.4989733687720814</v>
      </c>
      <c r="JD42" s="209"/>
      <c r="JE42" s="201">
        <f t="shared" si="557"/>
        <v>0.70243053644552533</v>
      </c>
      <c r="JF42" s="211">
        <f>IFERROR(IN51+IM51*JE42,"")</f>
        <v>1.1015004027244801</v>
      </c>
      <c r="JG42" s="202">
        <f t="shared" si="558"/>
        <v>0.86466053534256571</v>
      </c>
      <c r="JH42" s="202">
        <f t="shared" si="402"/>
        <v>0.21749267616916912</v>
      </c>
      <c r="JI42" s="202">
        <f t="shared" si="559"/>
        <v>0.57430777554203205</v>
      </c>
      <c r="JJ42" s="202">
        <f t="shared" si="560"/>
        <v>0.40422128892290804</v>
      </c>
      <c r="JK42" s="211">
        <f t="shared" si="561"/>
        <v>8.0844257784581615</v>
      </c>
      <c r="JL42" s="211">
        <f t="shared" si="403"/>
        <v>5.6787475364163997</v>
      </c>
      <c r="JM42" s="211">
        <f t="shared" si="562"/>
        <v>4.6429485853609673</v>
      </c>
      <c r="JN42" s="209">
        <f t="shared" si="404"/>
        <v>4.1532963362563331</v>
      </c>
      <c r="JO42" s="209">
        <f>IFERROR(JK42*(JI42-JI48)^2,"")</f>
        <v>1.0533426660848935</v>
      </c>
      <c r="JP42" s="209">
        <f t="shared" si="405"/>
        <v>2.091612831255552</v>
      </c>
      <c r="JQ42" s="209">
        <f t="shared" si="563"/>
        <v>2.2469211602879198</v>
      </c>
      <c r="JR42" s="227">
        <f t="shared" si="564"/>
        <v>-2.2932107068513155</v>
      </c>
      <c r="JS42" s="209">
        <f t="shared" si="565"/>
        <v>-1.4989733687720814</v>
      </c>
      <c r="JU42" s="209"/>
      <c r="JV42" s="201">
        <f t="shared" si="566"/>
        <v>0.70243053644552533</v>
      </c>
      <c r="JW42" s="211">
        <f>IFERROR(JE51+JD51*JV42,"")</f>
        <v>1.1015004027244801</v>
      </c>
      <c r="JX42" s="202">
        <f t="shared" si="567"/>
        <v>0.86466053534256571</v>
      </c>
      <c r="JY42" s="202">
        <f t="shared" si="406"/>
        <v>0.21749267616916912</v>
      </c>
      <c r="JZ42" s="202">
        <f t="shared" si="568"/>
        <v>0.57430777554203205</v>
      </c>
      <c r="KA42" s="202">
        <f t="shared" si="569"/>
        <v>0.40422128892290804</v>
      </c>
      <c r="KB42" s="211">
        <f t="shared" si="570"/>
        <v>8.0844257784581615</v>
      </c>
      <c r="KC42" s="211">
        <f t="shared" si="407"/>
        <v>5.6787475364163997</v>
      </c>
      <c r="KD42" s="211">
        <f t="shared" si="571"/>
        <v>4.6429485853609673</v>
      </c>
      <c r="KE42" s="209">
        <f t="shared" si="408"/>
        <v>4.1532963362563358</v>
      </c>
      <c r="KF42" s="209">
        <f>IFERROR(KB42*(JZ42-JZ48)^2,"")</f>
        <v>1.053342666084895</v>
      </c>
      <c r="KG42" s="209">
        <f t="shared" si="409"/>
        <v>2.0916128312555542</v>
      </c>
      <c r="KH42" s="209">
        <f t="shared" si="572"/>
        <v>2.2469211602879198</v>
      </c>
      <c r="KI42" s="227">
        <f t="shared" si="573"/>
        <v>-2.2932107068513155</v>
      </c>
      <c r="KJ42" s="209">
        <f t="shared" si="574"/>
        <v>-1.4989733687720814</v>
      </c>
      <c r="KL42" s="209"/>
      <c r="KM42" s="201">
        <f t="shared" si="575"/>
        <v>0.70243053644552533</v>
      </c>
      <c r="KN42" s="211">
        <f>IFERROR(JV51+JU51*KM42,"")</f>
        <v>1.1015004027244801</v>
      </c>
      <c r="KO42" s="202">
        <f t="shared" si="576"/>
        <v>0.86466053534256571</v>
      </c>
      <c r="KP42" s="202">
        <f t="shared" si="410"/>
        <v>0.21749267616916912</v>
      </c>
      <c r="KQ42" s="202">
        <f t="shared" si="577"/>
        <v>0.57430777554203205</v>
      </c>
      <c r="KR42" s="202">
        <f t="shared" si="578"/>
        <v>0.40422128892290804</v>
      </c>
      <c r="KS42" s="211">
        <f t="shared" si="579"/>
        <v>8.0844257784581615</v>
      </c>
      <c r="KT42" s="211">
        <f t="shared" si="411"/>
        <v>5.6787475364163997</v>
      </c>
      <c r="KU42" s="211">
        <f t="shared" si="580"/>
        <v>4.6429485853609673</v>
      </c>
      <c r="KV42" s="209">
        <f t="shared" si="412"/>
        <v>4.1532963362563331</v>
      </c>
      <c r="KW42" s="209">
        <f>IFERROR(KS42*(KQ42-KQ48)^2,"")</f>
        <v>1.0533426660848935</v>
      </c>
      <c r="KX42" s="209">
        <f t="shared" si="413"/>
        <v>2.091612831255552</v>
      </c>
      <c r="KY42" s="209">
        <f t="shared" si="581"/>
        <v>2.2469211602879198</v>
      </c>
      <c r="KZ42" s="227">
        <f t="shared" si="582"/>
        <v>-2.2932107068513155</v>
      </c>
      <c r="LA42" s="209">
        <f t="shared" si="583"/>
        <v>-1.4989733687720814</v>
      </c>
      <c r="LC42" s="209"/>
      <c r="LD42" s="201">
        <f t="shared" si="584"/>
        <v>0.70243053644552533</v>
      </c>
      <c r="LE42" s="211">
        <f>IFERROR(KM51+KL51*LD42,"")</f>
        <v>1.1015004027244801</v>
      </c>
      <c r="LF42" s="202">
        <f t="shared" si="585"/>
        <v>0.86466053534256571</v>
      </c>
      <c r="LG42" s="202">
        <f t="shared" si="414"/>
        <v>0.21749267616916912</v>
      </c>
      <c r="LH42" s="202">
        <f t="shared" si="586"/>
        <v>0.57430777554203205</v>
      </c>
      <c r="LI42" s="202">
        <f t="shared" si="587"/>
        <v>0.40422128892290804</v>
      </c>
      <c r="LJ42" s="211">
        <f t="shared" si="588"/>
        <v>8.0844257784581615</v>
      </c>
      <c r="LK42" s="211">
        <f t="shared" si="415"/>
        <v>5.6787475364163997</v>
      </c>
      <c r="LL42" s="211">
        <f t="shared" si="589"/>
        <v>4.6429485853609673</v>
      </c>
      <c r="LM42" s="209">
        <f t="shared" si="416"/>
        <v>4.1532963362563358</v>
      </c>
      <c r="LN42" s="209">
        <f>IFERROR(LJ42*(LH42-LH48)^2,"")</f>
        <v>1.053342666084895</v>
      </c>
      <c r="LO42" s="209">
        <f t="shared" si="417"/>
        <v>2.0916128312555542</v>
      </c>
      <c r="LP42" s="209">
        <f t="shared" si="590"/>
        <v>2.2469211602879198</v>
      </c>
      <c r="LQ42" s="227">
        <f t="shared" si="591"/>
        <v>-2.2932107068513155</v>
      </c>
      <c r="LR42" s="209">
        <f t="shared" si="592"/>
        <v>-1.4989733687720814</v>
      </c>
      <c r="LT42" s="209"/>
      <c r="LU42" s="371">
        <f t="shared" si="593"/>
        <v>0.70243053644552533</v>
      </c>
      <c r="LV42" s="370">
        <f>IFERROR(LD51+LC51*LU42,"")</f>
        <v>1.1015004027244801</v>
      </c>
      <c r="LW42" s="373">
        <f t="shared" si="594"/>
        <v>0.86466053534256571</v>
      </c>
      <c r="LX42" s="202">
        <f t="shared" si="418"/>
        <v>0.21749267616916912</v>
      </c>
      <c r="LY42" s="202">
        <f t="shared" si="595"/>
        <v>0.57430777554203205</v>
      </c>
      <c r="LZ42" s="202">
        <f t="shared" si="596"/>
        <v>0.40422128892290804</v>
      </c>
      <c r="MA42" s="211">
        <f t="shared" si="597"/>
        <v>8.0844257784581615</v>
      </c>
      <c r="MB42" s="211">
        <f t="shared" si="419"/>
        <v>5.6787475364163997</v>
      </c>
      <c r="MC42" s="211">
        <f t="shared" si="598"/>
        <v>4.6429485853609673</v>
      </c>
      <c r="MD42" s="209">
        <f t="shared" si="420"/>
        <v>4.1532963362563331</v>
      </c>
      <c r="ME42" s="209">
        <f>IFERROR(MA42*(LY42-LY48)^2,"")</f>
        <v>1.0533426660848935</v>
      </c>
      <c r="MF42" s="209">
        <f t="shared" si="421"/>
        <v>2.091612831255552</v>
      </c>
      <c r="MG42" s="209">
        <f t="shared" si="599"/>
        <v>2.2469211602879198</v>
      </c>
      <c r="MH42" s="227">
        <f t="shared" si="600"/>
        <v>-2.2932107068513155</v>
      </c>
      <c r="MI42" s="372">
        <f t="shared" si="601"/>
        <v>-1.4989733687720814</v>
      </c>
    </row>
    <row r="43" spans="1:347" ht="14" customHeight="1" outlineLevel="1">
      <c r="A43" s="12">
        <v>7</v>
      </c>
      <c r="B43" s="180">
        <v>9.99</v>
      </c>
      <c r="C43" s="89">
        <v>20</v>
      </c>
      <c r="D43" s="192">
        <v>19</v>
      </c>
      <c r="E43" s="15">
        <f t="shared" si="340"/>
        <v>0.95</v>
      </c>
      <c r="F43" s="32">
        <f>IFERROR((E43-E36)/(1-E36),"")</f>
        <v>0.95</v>
      </c>
      <c r="G43" s="15">
        <f t="shared" si="341"/>
        <v>1.6448536269514715</v>
      </c>
      <c r="H43" s="15"/>
      <c r="I43" s="32"/>
      <c r="J43" s="16">
        <f t="shared" si="422"/>
        <v>0.99956548822598235</v>
      </c>
      <c r="K43" s="15">
        <f>IFERROR(C51+B51*J43,"")</f>
        <v>1.42881599702226</v>
      </c>
      <c r="L43" s="35">
        <f t="shared" si="423"/>
        <v>0.9234714367674226</v>
      </c>
      <c r="M43" s="35">
        <f t="shared" si="342"/>
        <v>0.14374762662467347</v>
      </c>
      <c r="N43" s="35">
        <f t="shared" si="424"/>
        <v>1.6133655708517036</v>
      </c>
      <c r="O43" s="35">
        <f t="shared" si="425"/>
        <v>0.29238449524183263</v>
      </c>
      <c r="P43" s="15">
        <f t="shared" si="426"/>
        <v>5.8476899048366526</v>
      </c>
      <c r="Q43" s="15">
        <f t="shared" si="343"/>
        <v>5.8451490147221969</v>
      </c>
      <c r="R43" s="15">
        <f t="shared" si="427"/>
        <v>9.4344615614805303</v>
      </c>
      <c r="S43" s="32">
        <f t="shared" si="344"/>
        <v>5.9287897355940373</v>
      </c>
      <c r="T43" s="32">
        <f>IFERROR(P43*(N43-N48)^2,"")</f>
        <v>11.326072090616007</v>
      </c>
      <c r="U43" s="32">
        <f t="shared" si="345"/>
        <v>8.1945042531834886</v>
      </c>
      <c r="V43" s="32">
        <f t="shared" si="428"/>
        <v>0.19916381094314076</v>
      </c>
      <c r="W43" s="37">
        <f t="shared" si="429"/>
        <v>0.5305712646515488</v>
      </c>
      <c r="X43" s="32">
        <f t="shared" si="430"/>
        <v>0.44627772848658048</v>
      </c>
      <c r="Y43" s="42"/>
      <c r="Z43" s="209"/>
      <c r="AA43" s="201">
        <f t="shared" si="431"/>
        <v>0.99956548822598235</v>
      </c>
      <c r="AB43" s="211">
        <f>IFERROR(J51+I51*AA43,"")</f>
        <v>1.4682128376471484</v>
      </c>
      <c r="AC43" s="202">
        <f t="shared" si="432"/>
        <v>0.92897679089624696</v>
      </c>
      <c r="AD43" s="202">
        <f t="shared" si="346"/>
        <v>0.13577407314063983</v>
      </c>
      <c r="AE43" s="202">
        <f t="shared" si="433"/>
        <v>1.6230524813100171</v>
      </c>
      <c r="AF43" s="202">
        <f t="shared" si="434"/>
        <v>0.27940137438856072</v>
      </c>
      <c r="AG43" s="211">
        <f t="shared" si="435"/>
        <v>5.5880274877712139</v>
      </c>
      <c r="AH43" s="211">
        <f t="shared" si="347"/>
        <v>5.5855994240342435</v>
      </c>
      <c r="AI43" s="211">
        <f t="shared" si="436"/>
        <v>9.0696618796556496</v>
      </c>
      <c r="AJ43" s="209">
        <f t="shared" si="348"/>
        <v>5.7418259819492814</v>
      </c>
      <c r="AK43" s="209">
        <f>IFERROR(AG43*(AE43-AE48)^2,"")</f>
        <v>11.100614272932233</v>
      </c>
      <c r="AL43" s="209">
        <f t="shared" si="349"/>
        <v>7.9835953960555477</v>
      </c>
      <c r="AM43" s="209">
        <f t="shared" si="437"/>
        <v>0.13397472064299254</v>
      </c>
      <c r="AN43" s="227">
        <f t="shared" si="438"/>
        <v>0.42046418207506164</v>
      </c>
      <c r="AO43" s="209">
        <f t="shared" si="439"/>
        <v>0.3660255737554326</v>
      </c>
      <c r="AP43" s="42"/>
      <c r="AQ43" s="209"/>
      <c r="AR43" s="201">
        <f t="shared" si="440"/>
        <v>0.99956548822598235</v>
      </c>
      <c r="AS43" s="211">
        <f>IFERROR(AA51+Z51*AR43,"")</f>
        <v>1.4696666586349838</v>
      </c>
      <c r="AT43" s="202">
        <f t="shared" si="441"/>
        <v>0.92917397150617653</v>
      </c>
      <c r="AU43" s="202">
        <f t="shared" si="350"/>
        <v>0.13548442675616792</v>
      </c>
      <c r="AV43" s="202">
        <f t="shared" si="442"/>
        <v>1.6233819526540092</v>
      </c>
      <c r="AW43" s="202">
        <f t="shared" si="443"/>
        <v>0.27892589215477903</v>
      </c>
      <c r="AX43" s="211">
        <f t="shared" si="444"/>
        <v>5.5785178430955806</v>
      </c>
      <c r="AY43" s="211">
        <f t="shared" si="351"/>
        <v>5.5760939114111876</v>
      </c>
      <c r="AZ43" s="211">
        <f t="shared" si="445"/>
        <v>9.0560651890397352</v>
      </c>
      <c r="BA43" s="209">
        <f t="shared" si="352"/>
        <v>5.7345534090814638</v>
      </c>
      <c r="BB43" s="209">
        <f>IFERROR(AX43*(AV43-AV48)^2,"")</f>
        <v>11.091148985330141</v>
      </c>
      <c r="BC43" s="209">
        <f t="shared" si="353"/>
        <v>7.9751354988147627</v>
      </c>
      <c r="BD43" s="209">
        <f t="shared" si="446"/>
        <v>0.13181140422990972</v>
      </c>
      <c r="BE43" s="227">
        <f t="shared" si="447"/>
        <v>0.41652056987646802</v>
      </c>
      <c r="BF43" s="209">
        <f t="shared" si="448"/>
        <v>0.3630584033319012</v>
      </c>
      <c r="BH43" s="209"/>
      <c r="BI43" s="201">
        <f t="shared" si="449"/>
        <v>0.99956548822598235</v>
      </c>
      <c r="BJ43" s="211">
        <f>IFERROR(AR51+AQ51*BI43,"")</f>
        <v>1.4696883540683285</v>
      </c>
      <c r="BK43" s="202">
        <f t="shared" si="450"/>
        <v>0.92917691085266529</v>
      </c>
      <c r="BL43" s="202">
        <f t="shared" si="354"/>
        <v>0.13548010686475007</v>
      </c>
      <c r="BM43" s="202">
        <f t="shared" si="451"/>
        <v>1.6233868536430469</v>
      </c>
      <c r="BN43" s="202">
        <f t="shared" si="452"/>
        <v>0.27891879855267487</v>
      </c>
      <c r="BO43" s="211">
        <f t="shared" si="453"/>
        <v>5.5783759710534975</v>
      </c>
      <c r="BP43" s="211">
        <f t="shared" si="355"/>
        <v>5.5759521010141775</v>
      </c>
      <c r="BQ43" s="211">
        <f t="shared" si="454"/>
        <v>9.0558622160865134</v>
      </c>
      <c r="BR43" s="209">
        <f t="shared" si="356"/>
        <v>5.7344397314219586</v>
      </c>
      <c r="BS43" s="209">
        <f>IFERROR(BO43*(BM43-BM48)^2,"")</f>
        <v>11.090998487539979</v>
      </c>
      <c r="BT43" s="209">
        <f t="shared" si="357"/>
        <v>7.97500234408054</v>
      </c>
      <c r="BU43" s="209">
        <f t="shared" si="455"/>
        <v>0.13177925173774607</v>
      </c>
      <c r="BV43" s="227">
        <f t="shared" si="456"/>
        <v>0.41646178294669411</v>
      </c>
      <c r="BW43" s="209">
        <f t="shared" si="457"/>
        <v>0.36301412057624799</v>
      </c>
      <c r="BY43" s="209"/>
      <c r="BZ43" s="201">
        <f t="shared" si="458"/>
        <v>0.99956548822598235</v>
      </c>
      <c r="CA43" s="211">
        <f>IFERROR(BI51+BH51*BZ43,"")</f>
        <v>1.4696886702141598</v>
      </c>
      <c r="CB43" s="202">
        <f t="shared" si="459"/>
        <v>0.92917695368412645</v>
      </c>
      <c r="CC43" s="202">
        <f t="shared" si="358"/>
        <v>0.13548004391584378</v>
      </c>
      <c r="CD43" s="202">
        <f t="shared" si="460"/>
        <v>1.6233869250568302</v>
      </c>
      <c r="CE43" s="202">
        <f t="shared" si="461"/>
        <v>0.27891869518515711</v>
      </c>
      <c r="CF43" s="211">
        <f t="shared" si="462"/>
        <v>5.5783739037031417</v>
      </c>
      <c r="CG43" s="211">
        <f t="shared" si="359"/>
        <v>5.5759500345621102</v>
      </c>
      <c r="CH43" s="211">
        <f t="shared" si="463"/>
        <v>9.0558592583499102</v>
      </c>
      <c r="CI43" s="209">
        <f t="shared" si="360"/>
        <v>5.7344380923991718</v>
      </c>
      <c r="CJ43" s="209">
        <f>IFERROR(CF43*(CD43-CD48)^2,"")</f>
        <v>11.090996324879667</v>
      </c>
      <c r="CK43" s="209">
        <f t="shared" si="361"/>
        <v>7.9750004268369281</v>
      </c>
      <c r="CL43" s="209">
        <f t="shared" si="464"/>
        <v>0.13177878324009351</v>
      </c>
      <c r="CM43" s="227">
        <f t="shared" si="465"/>
        <v>0.41646092631746967</v>
      </c>
      <c r="CN43" s="209">
        <f t="shared" si="466"/>
        <v>0.36301347528720368</v>
      </c>
      <c r="CP43" s="209"/>
      <c r="CQ43" s="201">
        <f t="shared" si="467"/>
        <v>0.99956548822598235</v>
      </c>
      <c r="CR43" s="211">
        <f>IFERROR(BZ51+BY51*CQ43,"")</f>
        <v>1.4696886747799833</v>
      </c>
      <c r="CS43" s="202">
        <f t="shared" si="468"/>
        <v>0.92917695430270431</v>
      </c>
      <c r="CT43" s="202">
        <f t="shared" si="362"/>
        <v>0.13548004300672678</v>
      </c>
      <c r="CU43" s="202">
        <f t="shared" si="469"/>
        <v>1.623386926088199</v>
      </c>
      <c r="CV43" s="202">
        <f t="shared" si="470"/>
        <v>0.27891869369230843</v>
      </c>
      <c r="CW43" s="211">
        <f t="shared" si="471"/>
        <v>5.5783738738461688</v>
      </c>
      <c r="CX43" s="211">
        <f t="shared" si="363"/>
        <v>5.5759500047181101</v>
      </c>
      <c r="CY43" s="211">
        <f t="shared" si="472"/>
        <v>9.0558592156338502</v>
      </c>
      <c r="CZ43" s="209">
        <f t="shared" si="364"/>
        <v>5.7344380686542991</v>
      </c>
      <c r="DA43" s="209">
        <f>IFERROR(CW43*(CU43-CU48)^2,"")</f>
        <v>11.090996293517566</v>
      </c>
      <c r="DB43" s="209">
        <f t="shared" si="365"/>
        <v>7.9750003990501996</v>
      </c>
      <c r="DC43" s="209">
        <f t="shared" si="473"/>
        <v>0.13177877647399033</v>
      </c>
      <c r="DD43" s="227">
        <f t="shared" si="474"/>
        <v>0.41646091394591522</v>
      </c>
      <c r="DE43" s="209">
        <f t="shared" si="475"/>
        <v>0.3630134659678505</v>
      </c>
      <c r="DG43" s="209"/>
      <c r="DH43" s="201">
        <f t="shared" si="476"/>
        <v>0.99956548822598235</v>
      </c>
      <c r="DI43" s="211">
        <f>IFERROR(CQ51+CP51*DH43,"")</f>
        <v>1.4696886748460789</v>
      </c>
      <c r="DJ43" s="202">
        <f t="shared" si="477"/>
        <v>0.92917695431165903</v>
      </c>
      <c r="DK43" s="202">
        <f t="shared" si="366"/>
        <v>0.13548004299356622</v>
      </c>
      <c r="DL43" s="202">
        <f t="shared" si="478"/>
        <v>1.6233869261031275</v>
      </c>
      <c r="DM43" s="202">
        <f t="shared" si="479"/>
        <v>0.27891869367069788</v>
      </c>
      <c r="DN43" s="211">
        <f t="shared" si="480"/>
        <v>5.5783738734139572</v>
      </c>
      <c r="DO43" s="211">
        <f t="shared" si="367"/>
        <v>5.5759500042860868</v>
      </c>
      <c r="DP43" s="211">
        <f t="shared" si="481"/>
        <v>9.0558592150154809</v>
      </c>
      <c r="DQ43" s="209">
        <f t="shared" si="368"/>
        <v>5.7344380683108831</v>
      </c>
      <c r="DR43" s="209">
        <f>IFERROR(DN43*(DL43-DL48)^2,"")</f>
        <v>11.090996293064089</v>
      </c>
      <c r="DS43" s="209">
        <f t="shared" si="369"/>
        <v>7.9750003986483655</v>
      </c>
      <c r="DT43" s="209">
        <f t="shared" si="482"/>
        <v>0.1317787763760421</v>
      </c>
      <c r="DU43" s="227">
        <f t="shared" si="483"/>
        <v>0.41646091376681937</v>
      </c>
      <c r="DV43" s="209">
        <f t="shared" si="484"/>
        <v>0.36301346583293942</v>
      </c>
      <c r="DX43" s="209"/>
      <c r="DY43" s="201">
        <f t="shared" si="485"/>
        <v>0.99956548822598235</v>
      </c>
      <c r="DZ43" s="211">
        <f>IFERROR(DH51+DG51*DY43,"")</f>
        <v>1.4696886748470348</v>
      </c>
      <c r="EA43" s="202">
        <f t="shared" si="486"/>
        <v>0.92917695431178848</v>
      </c>
      <c r="EB43" s="202">
        <f t="shared" si="370"/>
        <v>0.1354800429933759</v>
      </c>
      <c r="EC43" s="202">
        <f t="shared" si="487"/>
        <v>1.6233869261033442</v>
      </c>
      <c r="ED43" s="202">
        <f t="shared" si="488"/>
        <v>0.27891869367038524</v>
      </c>
      <c r="EE43" s="211">
        <f t="shared" si="489"/>
        <v>5.5783738734077044</v>
      </c>
      <c r="EF43" s="211">
        <f t="shared" si="371"/>
        <v>5.5759500042798367</v>
      </c>
      <c r="EG43" s="211">
        <f t="shared" si="490"/>
        <v>9.0558592150065387</v>
      </c>
      <c r="EH43" s="209">
        <f t="shared" si="372"/>
        <v>5.734438068305912</v>
      </c>
      <c r="EI43" s="209">
        <f>IFERROR(EE43*(EC43-EC48)^2,"")</f>
        <v>11.09099629305754</v>
      </c>
      <c r="EJ43" s="209">
        <f t="shared" si="373"/>
        <v>7.9750003986425542</v>
      </c>
      <c r="EK43" s="209">
        <f t="shared" si="491"/>
        <v>0.13177877637462615</v>
      </c>
      <c r="EL43" s="227">
        <f t="shared" si="492"/>
        <v>0.41646091376422945</v>
      </c>
      <c r="EM43" s="209">
        <f t="shared" si="493"/>
        <v>0.36301346583098831</v>
      </c>
      <c r="EO43" s="209"/>
      <c r="EP43" s="201">
        <f t="shared" si="494"/>
        <v>0.99956548822598235</v>
      </c>
      <c r="EQ43" s="211">
        <f>IFERROR(DY51+DX51*EP43,"")</f>
        <v>1.4696886748470483</v>
      </c>
      <c r="ER43" s="202">
        <f t="shared" si="495"/>
        <v>0.92917695431179037</v>
      </c>
      <c r="ES43" s="202">
        <f t="shared" si="374"/>
        <v>0.13548004299337324</v>
      </c>
      <c r="ET43" s="202">
        <f t="shared" si="496"/>
        <v>1.623386926103346</v>
      </c>
      <c r="EU43" s="202">
        <f t="shared" si="497"/>
        <v>0.27891869367038108</v>
      </c>
      <c r="EV43" s="211">
        <f t="shared" si="498"/>
        <v>5.5783738734076218</v>
      </c>
      <c r="EW43" s="211">
        <f t="shared" si="375"/>
        <v>5.5759500042797541</v>
      </c>
      <c r="EX43" s="211">
        <f t="shared" si="499"/>
        <v>9.0558592150064143</v>
      </c>
      <c r="EY43" s="209">
        <f t="shared" si="376"/>
        <v>5.7344380683058445</v>
      </c>
      <c r="EZ43" s="209">
        <f>IFERROR(EV43*(ET43-ET48)^2,"")</f>
        <v>11.090996293057435</v>
      </c>
      <c r="FA43" s="209">
        <f t="shared" si="377"/>
        <v>7.9750003986424698</v>
      </c>
      <c r="FB43" s="209">
        <f t="shared" si="500"/>
        <v>0.1317787763746055</v>
      </c>
      <c r="FC43" s="227">
        <f t="shared" si="501"/>
        <v>0.41646091376419392</v>
      </c>
      <c r="FD43" s="209">
        <f t="shared" si="502"/>
        <v>0.36301346583096183</v>
      </c>
      <c r="FF43" s="209"/>
      <c r="FG43" s="201">
        <f t="shared" si="503"/>
        <v>0.99956548822598235</v>
      </c>
      <c r="FH43" s="211">
        <f>IFERROR(EP51+EO51*FG43,"")</f>
        <v>1.4696886748470486</v>
      </c>
      <c r="FI43" s="202">
        <f t="shared" si="504"/>
        <v>0.92917695431179037</v>
      </c>
      <c r="FJ43" s="202">
        <f t="shared" si="378"/>
        <v>0.13548004299337316</v>
      </c>
      <c r="FK43" s="202">
        <f t="shared" si="505"/>
        <v>1.6233869261033478</v>
      </c>
      <c r="FL43" s="202">
        <f t="shared" si="506"/>
        <v>0.27891869367038069</v>
      </c>
      <c r="FM43" s="211">
        <f t="shared" si="507"/>
        <v>5.5783738734076138</v>
      </c>
      <c r="FN43" s="211">
        <f t="shared" si="379"/>
        <v>5.5759500042797461</v>
      </c>
      <c r="FO43" s="211">
        <f t="shared" si="508"/>
        <v>9.0558592150064126</v>
      </c>
      <c r="FP43" s="209">
        <f t="shared" si="380"/>
        <v>5.7344380683058409</v>
      </c>
      <c r="FQ43" s="209">
        <f>IFERROR(FM43*(FK43-FK48)^2,"")</f>
        <v>11.090996293057449</v>
      </c>
      <c r="FR43" s="209">
        <f t="shared" si="381"/>
        <v>7.9750003986424733</v>
      </c>
      <c r="FS43" s="209">
        <f t="shared" si="509"/>
        <v>0.1317787763746055</v>
      </c>
      <c r="FT43" s="227">
        <f t="shared" si="510"/>
        <v>0.41646091376419392</v>
      </c>
      <c r="FU43" s="209">
        <f t="shared" si="511"/>
        <v>0.36301346583096183</v>
      </c>
      <c r="FW43" s="209"/>
      <c r="FX43" s="201">
        <f t="shared" si="512"/>
        <v>0.99956548822598235</v>
      </c>
      <c r="FY43" s="211">
        <f>IFERROR(FG51+FF51*FX43,"")</f>
        <v>1.469688674847049</v>
      </c>
      <c r="FZ43" s="202">
        <f t="shared" si="513"/>
        <v>0.92917695431179037</v>
      </c>
      <c r="GA43" s="202">
        <f t="shared" si="382"/>
        <v>0.13548004299337307</v>
      </c>
      <c r="GB43" s="202">
        <f t="shared" si="514"/>
        <v>1.6233869261033478</v>
      </c>
      <c r="GC43" s="202">
        <f t="shared" si="515"/>
        <v>0.27891869367038041</v>
      </c>
      <c r="GD43" s="211">
        <f t="shared" si="516"/>
        <v>5.5783738734076085</v>
      </c>
      <c r="GE43" s="211">
        <f t="shared" si="383"/>
        <v>5.5759500042797407</v>
      </c>
      <c r="GF43" s="211">
        <f t="shared" si="517"/>
        <v>9.0558592150064037</v>
      </c>
      <c r="GG43" s="209">
        <f t="shared" si="384"/>
        <v>5.7344380683058382</v>
      </c>
      <c r="GH43" s="209">
        <f>IFERROR(GD43*(GB43-GB48)^2,"")</f>
        <v>11.090996293057445</v>
      </c>
      <c r="GI43" s="209">
        <f t="shared" si="385"/>
        <v>7.9750003986424698</v>
      </c>
      <c r="GJ43" s="209">
        <f t="shared" si="518"/>
        <v>0.1317787763746055</v>
      </c>
      <c r="GK43" s="227">
        <f t="shared" si="519"/>
        <v>0.41646091376419392</v>
      </c>
      <c r="GL43" s="209">
        <f t="shared" si="520"/>
        <v>0.36301346583096183</v>
      </c>
      <c r="GN43" s="209"/>
      <c r="GO43" s="201">
        <f t="shared" si="521"/>
        <v>0.99956548822598235</v>
      </c>
      <c r="GP43" s="211">
        <f>IFERROR(FX51+FW51*GO43,"")</f>
        <v>1.4696886748470492</v>
      </c>
      <c r="GQ43" s="202">
        <f t="shared" si="522"/>
        <v>0.92917695431179048</v>
      </c>
      <c r="GR43" s="202">
        <f t="shared" si="386"/>
        <v>0.13548004299337305</v>
      </c>
      <c r="GS43" s="202">
        <f t="shared" si="523"/>
        <v>1.6233869261033469</v>
      </c>
      <c r="GT43" s="202">
        <f t="shared" si="524"/>
        <v>0.27891869367038069</v>
      </c>
      <c r="GU43" s="211">
        <f t="shared" si="525"/>
        <v>5.5783738734076138</v>
      </c>
      <c r="GV43" s="211">
        <f t="shared" si="387"/>
        <v>5.5759500042797461</v>
      </c>
      <c r="GW43" s="211">
        <f t="shared" si="526"/>
        <v>9.0558592150064072</v>
      </c>
      <c r="GX43" s="209">
        <f t="shared" si="388"/>
        <v>5.7344380683058391</v>
      </c>
      <c r="GY43" s="209">
        <f>IFERROR(GU43*(GS43-GS48)^2,"")</f>
        <v>11.090996293057435</v>
      </c>
      <c r="GZ43" s="209">
        <f t="shared" si="389"/>
        <v>7.9750003986424671</v>
      </c>
      <c r="HA43" s="209">
        <f t="shared" si="527"/>
        <v>0.13177877637460428</v>
      </c>
      <c r="HB43" s="227">
        <f t="shared" si="528"/>
        <v>0.41646091376419037</v>
      </c>
      <c r="HC43" s="209">
        <f t="shared" si="529"/>
        <v>0.363013465830959</v>
      </c>
      <c r="HE43" s="209"/>
      <c r="HF43" s="201">
        <f t="shared" si="530"/>
        <v>0.99956548822598235</v>
      </c>
      <c r="HG43" s="211">
        <f>IFERROR(GO51+GN51*HF43,"")</f>
        <v>1.469688674847049</v>
      </c>
      <c r="HH43" s="202">
        <f t="shared" si="531"/>
        <v>0.92917695431179037</v>
      </c>
      <c r="HI43" s="202">
        <f t="shared" si="390"/>
        <v>0.13548004299337307</v>
      </c>
      <c r="HJ43" s="202">
        <f t="shared" si="532"/>
        <v>1.6233869261033478</v>
      </c>
      <c r="HK43" s="202">
        <f t="shared" si="533"/>
        <v>0.27891869367038041</v>
      </c>
      <c r="HL43" s="211">
        <f t="shared" si="534"/>
        <v>5.5783738734076085</v>
      </c>
      <c r="HM43" s="211">
        <f t="shared" si="391"/>
        <v>5.5759500042797407</v>
      </c>
      <c r="HN43" s="211">
        <f t="shared" si="535"/>
        <v>9.0558592150064037</v>
      </c>
      <c r="HO43" s="209">
        <f t="shared" si="392"/>
        <v>5.7344380683058382</v>
      </c>
      <c r="HP43" s="209">
        <f>IFERROR(HL43*(HJ43-HJ48)^2,"")</f>
        <v>11.090996293057445</v>
      </c>
      <c r="HQ43" s="209">
        <f t="shared" si="393"/>
        <v>7.9750003986424698</v>
      </c>
      <c r="HR43" s="209">
        <f t="shared" si="536"/>
        <v>0.1317787763746055</v>
      </c>
      <c r="HS43" s="227">
        <f t="shared" si="537"/>
        <v>0.41646091376419392</v>
      </c>
      <c r="HT43" s="209">
        <f t="shared" si="538"/>
        <v>0.36301346583096183</v>
      </c>
      <c r="HV43" s="209"/>
      <c r="HW43" s="201">
        <f t="shared" si="539"/>
        <v>0.99956548822598235</v>
      </c>
      <c r="HX43" s="211">
        <f>IFERROR(HF51+HE51*HW43,"")</f>
        <v>1.469688674847049</v>
      </c>
      <c r="HY43" s="202">
        <f t="shared" si="540"/>
        <v>0.92917695431179037</v>
      </c>
      <c r="HZ43" s="202">
        <f t="shared" si="394"/>
        <v>0.13548004299337307</v>
      </c>
      <c r="IA43" s="202">
        <f t="shared" si="541"/>
        <v>1.6233869261033478</v>
      </c>
      <c r="IB43" s="202">
        <f t="shared" si="542"/>
        <v>0.27891869367038041</v>
      </c>
      <c r="IC43" s="211">
        <f t="shared" si="543"/>
        <v>5.5783738734076085</v>
      </c>
      <c r="ID43" s="211">
        <f t="shared" si="395"/>
        <v>5.5759500042797407</v>
      </c>
      <c r="IE43" s="211">
        <f t="shared" si="544"/>
        <v>9.0558592150064037</v>
      </c>
      <c r="IF43" s="209">
        <f t="shared" si="396"/>
        <v>5.7344380683058356</v>
      </c>
      <c r="IG43" s="209">
        <f>IFERROR(IC43*(IA43-IA48)^2,"")</f>
        <v>11.090996293057442</v>
      </c>
      <c r="IH43" s="209">
        <f t="shared" si="397"/>
        <v>7.9750003986424671</v>
      </c>
      <c r="II43" s="209">
        <f t="shared" si="545"/>
        <v>0.1317787763746055</v>
      </c>
      <c r="IJ43" s="227">
        <f t="shared" si="546"/>
        <v>0.41646091376419392</v>
      </c>
      <c r="IK43" s="209">
        <f t="shared" si="547"/>
        <v>0.36301346583096183</v>
      </c>
      <c r="IM43" s="209"/>
      <c r="IN43" s="201">
        <f t="shared" si="548"/>
        <v>0.99956548822598235</v>
      </c>
      <c r="IO43" s="211">
        <f>IFERROR(HW51+HV51*IN43,"")</f>
        <v>1.469688674847049</v>
      </c>
      <c r="IP43" s="202">
        <f t="shared" si="549"/>
        <v>0.92917695431179037</v>
      </c>
      <c r="IQ43" s="202">
        <f t="shared" si="398"/>
        <v>0.13548004299337307</v>
      </c>
      <c r="IR43" s="202">
        <f t="shared" si="550"/>
        <v>1.6233869261033478</v>
      </c>
      <c r="IS43" s="202">
        <f t="shared" si="551"/>
        <v>0.27891869367038041</v>
      </c>
      <c r="IT43" s="211">
        <f t="shared" si="552"/>
        <v>5.5783738734076085</v>
      </c>
      <c r="IU43" s="211">
        <f t="shared" si="399"/>
        <v>5.5759500042797407</v>
      </c>
      <c r="IV43" s="211">
        <f t="shared" si="553"/>
        <v>9.0558592150064037</v>
      </c>
      <c r="IW43" s="209">
        <f t="shared" si="400"/>
        <v>5.7344380683058382</v>
      </c>
      <c r="IX43" s="209">
        <f>IFERROR(IT43*(IR43-IR48)^2,"")</f>
        <v>11.090996293057445</v>
      </c>
      <c r="IY43" s="209">
        <f t="shared" si="401"/>
        <v>7.9750003986424698</v>
      </c>
      <c r="IZ43" s="209">
        <f t="shared" si="554"/>
        <v>0.1317787763746055</v>
      </c>
      <c r="JA43" s="227">
        <f t="shared" si="555"/>
        <v>0.41646091376419392</v>
      </c>
      <c r="JB43" s="209">
        <f t="shared" si="556"/>
        <v>0.36301346583096183</v>
      </c>
      <c r="JD43" s="209"/>
      <c r="JE43" s="201">
        <f t="shared" si="557"/>
        <v>0.99956548822598235</v>
      </c>
      <c r="JF43" s="211">
        <f>IFERROR(IN51+IM51*JE43,"")</f>
        <v>1.469688674847049</v>
      </c>
      <c r="JG43" s="202">
        <f t="shared" si="558"/>
        <v>0.92917695431179037</v>
      </c>
      <c r="JH43" s="202">
        <f t="shared" si="402"/>
        <v>0.13548004299337307</v>
      </c>
      <c r="JI43" s="202">
        <f t="shared" si="559"/>
        <v>1.6233869261033478</v>
      </c>
      <c r="JJ43" s="202">
        <f t="shared" si="560"/>
        <v>0.27891869367038041</v>
      </c>
      <c r="JK43" s="211">
        <f t="shared" si="561"/>
        <v>5.5783738734076085</v>
      </c>
      <c r="JL43" s="211">
        <f t="shared" si="403"/>
        <v>5.5759500042797407</v>
      </c>
      <c r="JM43" s="211">
        <f t="shared" si="562"/>
        <v>9.0558592150064037</v>
      </c>
      <c r="JN43" s="209">
        <f t="shared" si="404"/>
        <v>5.7344380683058356</v>
      </c>
      <c r="JO43" s="209">
        <f>IFERROR(JK43*(JI43-JI48)^2,"")</f>
        <v>11.090996293057442</v>
      </c>
      <c r="JP43" s="209">
        <f t="shared" si="405"/>
        <v>7.9750003986424671</v>
      </c>
      <c r="JQ43" s="209">
        <f t="shared" si="563"/>
        <v>0.1317787763746055</v>
      </c>
      <c r="JR43" s="227">
        <f t="shared" si="564"/>
        <v>0.41646091376419392</v>
      </c>
      <c r="JS43" s="209">
        <f t="shared" si="565"/>
        <v>0.36301346583096183</v>
      </c>
      <c r="JU43" s="209"/>
      <c r="JV43" s="201">
        <f t="shared" si="566"/>
        <v>0.99956548822598235</v>
      </c>
      <c r="JW43" s="211">
        <f>IFERROR(JE51+JD51*JV43,"")</f>
        <v>1.469688674847049</v>
      </c>
      <c r="JX43" s="202">
        <f t="shared" si="567"/>
        <v>0.92917695431179037</v>
      </c>
      <c r="JY43" s="202">
        <f t="shared" si="406"/>
        <v>0.13548004299337307</v>
      </c>
      <c r="JZ43" s="202">
        <f t="shared" si="568"/>
        <v>1.6233869261033478</v>
      </c>
      <c r="KA43" s="202">
        <f t="shared" si="569"/>
        <v>0.27891869367038041</v>
      </c>
      <c r="KB43" s="211">
        <f t="shared" si="570"/>
        <v>5.5783738734076085</v>
      </c>
      <c r="KC43" s="211">
        <f t="shared" si="407"/>
        <v>5.5759500042797407</v>
      </c>
      <c r="KD43" s="211">
        <f t="shared" si="571"/>
        <v>9.0558592150064037</v>
      </c>
      <c r="KE43" s="209">
        <f t="shared" si="408"/>
        <v>5.7344380683058382</v>
      </c>
      <c r="KF43" s="209">
        <f>IFERROR(KB43*(JZ43-JZ48)^2,"")</f>
        <v>11.090996293057445</v>
      </c>
      <c r="KG43" s="209">
        <f t="shared" si="409"/>
        <v>7.9750003986424698</v>
      </c>
      <c r="KH43" s="209">
        <f t="shared" si="572"/>
        <v>0.1317787763746055</v>
      </c>
      <c r="KI43" s="227">
        <f t="shared" si="573"/>
        <v>0.41646091376419392</v>
      </c>
      <c r="KJ43" s="209">
        <f t="shared" si="574"/>
        <v>0.36301346583096183</v>
      </c>
      <c r="KL43" s="209"/>
      <c r="KM43" s="201">
        <f t="shared" si="575"/>
        <v>0.99956548822598235</v>
      </c>
      <c r="KN43" s="211">
        <f>IFERROR(JV51+JU51*KM43,"")</f>
        <v>1.469688674847049</v>
      </c>
      <c r="KO43" s="202">
        <f t="shared" si="576"/>
        <v>0.92917695431179037</v>
      </c>
      <c r="KP43" s="202">
        <f t="shared" si="410"/>
        <v>0.13548004299337307</v>
      </c>
      <c r="KQ43" s="202">
        <f t="shared" si="577"/>
        <v>1.6233869261033478</v>
      </c>
      <c r="KR43" s="202">
        <f t="shared" si="578"/>
        <v>0.27891869367038041</v>
      </c>
      <c r="KS43" s="211">
        <f t="shared" si="579"/>
        <v>5.5783738734076085</v>
      </c>
      <c r="KT43" s="211">
        <f t="shared" si="411"/>
        <v>5.5759500042797407</v>
      </c>
      <c r="KU43" s="211">
        <f t="shared" si="580"/>
        <v>9.0558592150064037</v>
      </c>
      <c r="KV43" s="209">
        <f t="shared" si="412"/>
        <v>5.7344380683058356</v>
      </c>
      <c r="KW43" s="209">
        <f>IFERROR(KS43*(KQ43-KQ48)^2,"")</f>
        <v>11.090996293057442</v>
      </c>
      <c r="KX43" s="209">
        <f t="shared" si="413"/>
        <v>7.9750003986424671</v>
      </c>
      <c r="KY43" s="209">
        <f t="shared" si="581"/>
        <v>0.1317787763746055</v>
      </c>
      <c r="KZ43" s="227">
        <f t="shared" si="582"/>
        <v>0.41646091376419392</v>
      </c>
      <c r="LA43" s="209">
        <f t="shared" si="583"/>
        <v>0.36301346583096183</v>
      </c>
      <c r="LC43" s="209"/>
      <c r="LD43" s="201">
        <f t="shared" si="584"/>
        <v>0.99956548822598235</v>
      </c>
      <c r="LE43" s="211">
        <f>IFERROR(KM51+KL51*LD43,"")</f>
        <v>1.469688674847049</v>
      </c>
      <c r="LF43" s="202">
        <f t="shared" si="585"/>
        <v>0.92917695431179037</v>
      </c>
      <c r="LG43" s="202">
        <f t="shared" si="414"/>
        <v>0.13548004299337307</v>
      </c>
      <c r="LH43" s="202">
        <f t="shared" si="586"/>
        <v>1.6233869261033478</v>
      </c>
      <c r="LI43" s="202">
        <f t="shared" si="587"/>
        <v>0.27891869367038041</v>
      </c>
      <c r="LJ43" s="211">
        <f t="shared" si="588"/>
        <v>5.5783738734076085</v>
      </c>
      <c r="LK43" s="211">
        <f t="shared" si="415"/>
        <v>5.5759500042797407</v>
      </c>
      <c r="LL43" s="211">
        <f t="shared" si="589"/>
        <v>9.0558592150064037</v>
      </c>
      <c r="LM43" s="209">
        <f t="shared" si="416"/>
        <v>5.7344380683058382</v>
      </c>
      <c r="LN43" s="209">
        <f>IFERROR(LJ43*(LH43-LH48)^2,"")</f>
        <v>11.090996293057445</v>
      </c>
      <c r="LO43" s="209">
        <f t="shared" si="417"/>
        <v>7.9750003986424698</v>
      </c>
      <c r="LP43" s="209">
        <f t="shared" si="590"/>
        <v>0.1317787763746055</v>
      </c>
      <c r="LQ43" s="227">
        <f t="shared" si="591"/>
        <v>0.41646091376419392</v>
      </c>
      <c r="LR43" s="209">
        <f t="shared" si="592"/>
        <v>0.36301346583096183</v>
      </c>
      <c r="LT43" s="209"/>
      <c r="LU43" s="371">
        <f t="shared" si="593"/>
        <v>0.99956548822598235</v>
      </c>
      <c r="LV43" s="370">
        <f>IFERROR(LD51+LC51*LU43,"")</f>
        <v>1.469688674847049</v>
      </c>
      <c r="LW43" s="373">
        <f t="shared" si="594"/>
        <v>0.92917695431179037</v>
      </c>
      <c r="LX43" s="202">
        <f t="shared" si="418"/>
        <v>0.13548004299337307</v>
      </c>
      <c r="LY43" s="202">
        <f t="shared" si="595"/>
        <v>1.6233869261033478</v>
      </c>
      <c r="LZ43" s="202">
        <f t="shared" si="596"/>
        <v>0.27891869367038041</v>
      </c>
      <c r="MA43" s="211">
        <f t="shared" si="597"/>
        <v>5.5783738734076085</v>
      </c>
      <c r="MB43" s="211">
        <f t="shared" si="419"/>
        <v>5.5759500042797407</v>
      </c>
      <c r="MC43" s="211">
        <f t="shared" si="598"/>
        <v>9.0558592150064037</v>
      </c>
      <c r="MD43" s="209">
        <f t="shared" si="420"/>
        <v>5.7344380683058356</v>
      </c>
      <c r="ME43" s="209">
        <f>IFERROR(MA43*(LY43-LY48)^2,"")</f>
        <v>11.090996293057442</v>
      </c>
      <c r="MF43" s="209">
        <f t="shared" si="421"/>
        <v>7.9750003986424671</v>
      </c>
      <c r="MG43" s="209">
        <f t="shared" si="599"/>
        <v>0.1317787763746055</v>
      </c>
      <c r="MH43" s="227">
        <f t="shared" si="600"/>
        <v>0.41646091376419392</v>
      </c>
      <c r="MI43" s="372">
        <f t="shared" si="601"/>
        <v>0.36301346583096183</v>
      </c>
    </row>
    <row r="44" spans="1:347" ht="14" customHeight="1" outlineLevel="1">
      <c r="A44" s="12">
        <v>8</v>
      </c>
      <c r="B44" s="180">
        <v>19.8</v>
      </c>
      <c r="C44" s="89">
        <v>20</v>
      </c>
      <c r="D44" s="192">
        <v>20</v>
      </c>
      <c r="E44" s="15">
        <f t="shared" si="340"/>
        <v>1</v>
      </c>
      <c r="F44" s="32">
        <f>IFERROR((E44-E36)/(1-E36),"")</f>
        <v>1</v>
      </c>
      <c r="G44" s="15" t="str">
        <f t="shared" si="341"/>
        <v/>
      </c>
      <c r="H44" s="15"/>
      <c r="I44" s="32"/>
      <c r="J44" s="16">
        <f t="shared" si="422"/>
        <v>1.2966651902615312</v>
      </c>
      <c r="K44" s="15">
        <f>IFERROR(C51+B51*J44,"")</f>
        <v>1.7881309801498988</v>
      </c>
      <c r="L44" s="35">
        <f t="shared" si="423"/>
        <v>0.96312256078506531</v>
      </c>
      <c r="M44" s="35">
        <f t="shared" si="342"/>
        <v>8.0649333843455615E-2</v>
      </c>
      <c r="N44" s="35">
        <f t="shared" si="424"/>
        <v>2.2453875681152198</v>
      </c>
      <c r="O44" s="35">
        <f t="shared" si="425"/>
        <v>0.18312989947484754</v>
      </c>
      <c r="P44" s="15">
        <f t="shared" si="426"/>
        <v>3.6625979894969509</v>
      </c>
      <c r="Q44" s="15">
        <f t="shared" si="343"/>
        <v>4.749163318902565</v>
      </c>
      <c r="R44" s="15">
        <f t="shared" si="427"/>
        <v>8.2239519926202522</v>
      </c>
      <c r="S44" s="32">
        <f t="shared" si="344"/>
        <v>6.2280373914978471</v>
      </c>
      <c r="T44" s="32">
        <f>IFERROR(P44*(N44-N48)^2,"")</f>
        <v>15.000078238711643</v>
      </c>
      <c r="U44" s="32">
        <f t="shared" si="345"/>
        <v>9.6654564375454743</v>
      </c>
      <c r="V44" s="32">
        <f t="shared" si="428"/>
        <v>0.76578912625356765</v>
      </c>
      <c r="W44" s="37">
        <f t="shared" si="429"/>
        <v>0.73754878429869564</v>
      </c>
      <c r="X44" s="32">
        <f t="shared" si="430"/>
        <v>0.87509378140492544</v>
      </c>
      <c r="Y44" s="32"/>
      <c r="Z44" s="209"/>
      <c r="AA44" s="201">
        <f t="shared" si="431"/>
        <v>1.2966651902615312</v>
      </c>
      <c r="AB44" s="211">
        <f>IFERROR(J51+I51*AA44,"")</f>
        <v>1.836021703716407</v>
      </c>
      <c r="AC44" s="202">
        <f t="shared" si="432"/>
        <v>0.96682277659877769</v>
      </c>
      <c r="AD44" s="202">
        <f t="shared" si="346"/>
        <v>7.3945541567760051E-2</v>
      </c>
      <c r="AE44" s="202">
        <f t="shared" si="433"/>
        <v>2.2846927486207207</v>
      </c>
      <c r="AF44" s="202">
        <f t="shared" si="434"/>
        <v>0.17046572810932856</v>
      </c>
      <c r="AG44" s="211">
        <f t="shared" si="435"/>
        <v>3.4093145621865713</v>
      </c>
      <c r="AH44" s="211">
        <f t="shared" si="347"/>
        <v>4.4207395154390596</v>
      </c>
      <c r="AI44" s="211">
        <f t="shared" si="436"/>
        <v>7.7892362579946868</v>
      </c>
      <c r="AJ44" s="209">
        <f t="shared" si="348"/>
        <v>5.8575843529703704</v>
      </c>
      <c r="AK44" s="209">
        <f>IFERROR(AG44*(AE44-AE48)^2,"")</f>
        <v>14.623715581815132</v>
      </c>
      <c r="AL44" s="209">
        <f t="shared" si="349"/>
        <v>9.2552497305220953</v>
      </c>
      <c r="AM44" s="209">
        <f t="shared" si="437"/>
        <v>0.68631447674283619</v>
      </c>
      <c r="AN44" s="227">
        <f t="shared" si="438"/>
        <v>0.66354446802444755</v>
      </c>
      <c r="AO44" s="209">
        <f t="shared" si="439"/>
        <v>0.82844099170842522</v>
      </c>
      <c r="AP44" s="32"/>
      <c r="AQ44" s="209"/>
      <c r="AR44" s="201">
        <f t="shared" si="440"/>
        <v>1.2966651902615312</v>
      </c>
      <c r="AS44" s="211">
        <f>IFERROR(AA51+Z51*AR44,"")</f>
        <v>1.8378059748261362</v>
      </c>
      <c r="AT44" s="202">
        <f t="shared" si="441"/>
        <v>0.96695449954495394</v>
      </c>
      <c r="AU44" s="202">
        <f t="shared" si="350"/>
        <v>7.3703577929172745E-2</v>
      </c>
      <c r="AV44" s="202">
        <f t="shared" si="442"/>
        <v>2.2861627762666572</v>
      </c>
      <c r="AW44" s="202">
        <f t="shared" si="443"/>
        <v>0.17000385526708731</v>
      </c>
      <c r="AX44" s="211">
        <f t="shared" si="444"/>
        <v>3.400077105341746</v>
      </c>
      <c r="AY44" s="211">
        <f t="shared" si="351"/>
        <v>4.408761626701831</v>
      </c>
      <c r="AZ44" s="211">
        <f t="shared" si="445"/>
        <v>7.7731297146687854</v>
      </c>
      <c r="BA44" s="209">
        <f t="shared" si="352"/>
        <v>5.8436827107566112</v>
      </c>
      <c r="BB44" s="209">
        <f>IFERROR(AX44*(AV44-AV48)^2,"")</f>
        <v>14.608606341439206</v>
      </c>
      <c r="BC44" s="209">
        <f t="shared" si="353"/>
        <v>9.2394837683561981</v>
      </c>
      <c r="BD44" s="209">
        <f t="shared" si="446"/>
        <v>0.68349649276356195</v>
      </c>
      <c r="BE44" s="227">
        <f t="shared" si="447"/>
        <v>0.66091000910092035</v>
      </c>
      <c r="BF44" s="209">
        <f t="shared" si="448"/>
        <v>0.82673846696737174</v>
      </c>
      <c r="BH44" s="209"/>
      <c r="BI44" s="201">
        <f t="shared" si="449"/>
        <v>1.2966651902615312</v>
      </c>
      <c r="BJ44" s="211">
        <f>IFERROR(AR51+AQ51*BI44,"")</f>
        <v>1.8378328712707515</v>
      </c>
      <c r="BK44" s="202">
        <f t="shared" si="450"/>
        <v>0.96695648186016159</v>
      </c>
      <c r="BL44" s="202">
        <f t="shared" si="354"/>
        <v>7.3699934791781621E-2</v>
      </c>
      <c r="BM44" s="202">
        <f t="shared" si="451"/>
        <v>2.2861849387887698</v>
      </c>
      <c r="BN44" s="202">
        <f t="shared" si="452"/>
        <v>0.16999689843878815</v>
      </c>
      <c r="BO44" s="211">
        <f t="shared" si="453"/>
        <v>3.3999379687757632</v>
      </c>
      <c r="BP44" s="211">
        <f t="shared" si="355"/>
        <v>4.408581213160029</v>
      </c>
      <c r="BQ44" s="211">
        <f t="shared" si="454"/>
        <v>7.7728869770312325</v>
      </c>
      <c r="BR44" s="209">
        <f t="shared" si="356"/>
        <v>5.8434689247830329</v>
      </c>
      <c r="BS44" s="209">
        <f>IFERROR(BO44*(BM44-BM48)^2,"")</f>
        <v>14.608369718544941</v>
      </c>
      <c r="BT44" s="209">
        <f t="shared" si="357"/>
        <v>9.2392399304303616</v>
      </c>
      <c r="BU44" s="209">
        <f t="shared" si="455"/>
        <v>0.68345409043169458</v>
      </c>
      <c r="BV44" s="227">
        <f t="shared" si="456"/>
        <v>0.66087036279676781</v>
      </c>
      <c r="BW44" s="209">
        <f t="shared" si="457"/>
        <v>0.82671282222528386</v>
      </c>
      <c r="BY44" s="209"/>
      <c r="BZ44" s="201">
        <f t="shared" si="458"/>
        <v>1.2966651902615312</v>
      </c>
      <c r="CA44" s="211">
        <f>IFERROR(BI51+BH51*BZ44,"")</f>
        <v>1.8378332622857558</v>
      </c>
      <c r="CB44" s="202">
        <f t="shared" si="459"/>
        <v>0.96695651067793154</v>
      </c>
      <c r="CC44" s="202">
        <f t="shared" si="358"/>
        <v>7.3699881829531064E-2</v>
      </c>
      <c r="CD44" s="202">
        <f t="shared" si="460"/>
        <v>2.2861852609836451</v>
      </c>
      <c r="CE44" s="202">
        <f t="shared" si="461"/>
        <v>0.16999679730305475</v>
      </c>
      <c r="CF44" s="211">
        <f t="shared" si="462"/>
        <v>3.3999359460610949</v>
      </c>
      <c r="CG44" s="211">
        <f t="shared" si="359"/>
        <v>4.4085785903763286</v>
      </c>
      <c r="CH44" s="211">
        <f t="shared" si="463"/>
        <v>7.7728834481733609</v>
      </c>
      <c r="CI44" s="209">
        <f t="shared" si="360"/>
        <v>5.8434658314837851</v>
      </c>
      <c r="CJ44" s="209">
        <f>IFERROR(CF44*(CD44-CD48)^2,"")</f>
        <v>14.608366307470844</v>
      </c>
      <c r="CK44" s="209">
        <f t="shared" si="361"/>
        <v>9.2392364063002965</v>
      </c>
      <c r="CL44" s="209">
        <f t="shared" si="464"/>
        <v>0.68345347401201584</v>
      </c>
      <c r="CM44" s="227">
        <f t="shared" si="465"/>
        <v>0.66086978644137062</v>
      </c>
      <c r="CN44" s="209">
        <f t="shared" si="466"/>
        <v>0.82671244941153432</v>
      </c>
      <c r="CP44" s="209"/>
      <c r="CQ44" s="201">
        <f t="shared" si="467"/>
        <v>1.2966651902615312</v>
      </c>
      <c r="CR44" s="211">
        <f>IFERROR(BZ51+BY51*CQ44,"")</f>
        <v>1.8378332679367355</v>
      </c>
      <c r="CS44" s="202">
        <f t="shared" si="468"/>
        <v>0.96695651109440806</v>
      </c>
      <c r="CT44" s="202">
        <f t="shared" si="362"/>
        <v>7.3699881064116637E-2</v>
      </c>
      <c r="CU44" s="202">
        <f t="shared" si="469"/>
        <v>2.2861852656400306</v>
      </c>
      <c r="CV44" s="202">
        <f t="shared" si="470"/>
        <v>0.16999679584143337</v>
      </c>
      <c r="CW44" s="211">
        <f t="shared" si="471"/>
        <v>3.3999359168286674</v>
      </c>
      <c r="CX44" s="211">
        <f t="shared" si="363"/>
        <v>4.4085785524716572</v>
      </c>
      <c r="CY44" s="211">
        <f t="shared" si="472"/>
        <v>7.7728833971740281</v>
      </c>
      <c r="CZ44" s="209">
        <f t="shared" si="364"/>
        <v>5.8434657867171627</v>
      </c>
      <c r="DA44" s="209">
        <f>IFERROR(CW44*(CU44-CU48)^2,"")</f>
        <v>14.608366258051102</v>
      </c>
      <c r="DB44" s="209">
        <f t="shared" si="365"/>
        <v>9.2392363552814807</v>
      </c>
      <c r="DC44" s="209">
        <f t="shared" si="473"/>
        <v>0.68345346510347393</v>
      </c>
      <c r="DD44" s="227">
        <f t="shared" si="474"/>
        <v>0.660869778111838</v>
      </c>
      <c r="DE44" s="209">
        <f t="shared" si="475"/>
        <v>0.82671244402359878</v>
      </c>
      <c r="DG44" s="209"/>
      <c r="DH44" s="201">
        <f t="shared" si="476"/>
        <v>1.2966651902615312</v>
      </c>
      <c r="DI44" s="211">
        <f>IFERROR(CQ51+CP51*DH44,"")</f>
        <v>1.8378332680185236</v>
      </c>
      <c r="DJ44" s="202">
        <f t="shared" si="477"/>
        <v>0.9669565111004359</v>
      </c>
      <c r="DK44" s="202">
        <f t="shared" si="366"/>
        <v>7.3699881053038596E-2</v>
      </c>
      <c r="DL44" s="202">
        <f t="shared" si="478"/>
        <v>2.286185265707422</v>
      </c>
      <c r="DM44" s="202">
        <f t="shared" si="479"/>
        <v>0.1699967958202793</v>
      </c>
      <c r="DN44" s="211">
        <f t="shared" si="480"/>
        <v>3.3999359164055858</v>
      </c>
      <c r="DO44" s="211">
        <f t="shared" si="367"/>
        <v>4.4085785519230622</v>
      </c>
      <c r="DP44" s="211">
        <f t="shared" si="481"/>
        <v>7.772883396435911</v>
      </c>
      <c r="DQ44" s="209">
        <f t="shared" si="368"/>
        <v>5.8434657860695216</v>
      </c>
      <c r="DR44" s="209">
        <f>IFERROR(DN44*(DL44-DL48)^2,"")</f>
        <v>14.608366257336368</v>
      </c>
      <c r="DS44" s="209">
        <f t="shared" si="369"/>
        <v>9.2392363545434595</v>
      </c>
      <c r="DT44" s="209">
        <f t="shared" si="482"/>
        <v>0.68345346497453663</v>
      </c>
      <c r="DU44" s="227">
        <f t="shared" si="483"/>
        <v>0.66086977799128022</v>
      </c>
      <c r="DV44" s="209">
        <f t="shared" si="484"/>
        <v>0.82671244394561583</v>
      </c>
      <c r="DX44" s="209"/>
      <c r="DY44" s="201">
        <f t="shared" si="485"/>
        <v>1.2966651902615312</v>
      </c>
      <c r="DZ44" s="211">
        <f>IFERROR(DH51+DG51*DY44,"")</f>
        <v>1.8378332680197065</v>
      </c>
      <c r="EA44" s="202">
        <f t="shared" si="486"/>
        <v>0.96695651110052305</v>
      </c>
      <c r="EB44" s="202">
        <f t="shared" si="370"/>
        <v>7.3699881052878391E-2</v>
      </c>
      <c r="EC44" s="202">
        <f t="shared" si="487"/>
        <v>2.2861852657083972</v>
      </c>
      <c r="ED44" s="202">
        <f t="shared" si="488"/>
        <v>0.16999679581997329</v>
      </c>
      <c r="EE44" s="211">
        <f t="shared" si="489"/>
        <v>3.3999359163994658</v>
      </c>
      <c r="EF44" s="211">
        <f t="shared" si="371"/>
        <v>4.4085785519151264</v>
      </c>
      <c r="EG44" s="211">
        <f t="shared" si="490"/>
        <v>7.772883396425236</v>
      </c>
      <c r="EH44" s="209">
        <f t="shared" si="372"/>
        <v>5.8434657860601504</v>
      </c>
      <c r="EI44" s="209">
        <f>IFERROR(EE44*(EC44-EC48)^2,"")</f>
        <v>14.608366257326034</v>
      </c>
      <c r="EJ44" s="209">
        <f t="shared" si="373"/>
        <v>9.2392363545327854</v>
      </c>
      <c r="EK44" s="209">
        <f t="shared" si="491"/>
        <v>0.68345346497267256</v>
      </c>
      <c r="EL44" s="227">
        <f t="shared" si="492"/>
        <v>0.66086977798953939</v>
      </c>
      <c r="EM44" s="209">
        <f t="shared" si="493"/>
        <v>0.82671244394449128</v>
      </c>
      <c r="EO44" s="209"/>
      <c r="EP44" s="201">
        <f t="shared" si="494"/>
        <v>1.2966651902615312</v>
      </c>
      <c r="EQ44" s="211">
        <f>IFERROR(DY51+DX51*EP44,"")</f>
        <v>1.8378332680197234</v>
      </c>
      <c r="ER44" s="202">
        <f t="shared" si="495"/>
        <v>0.96695651110052427</v>
      </c>
      <c r="ES44" s="202">
        <f t="shared" si="374"/>
        <v>7.3699881052876087E-2</v>
      </c>
      <c r="ET44" s="202">
        <f t="shared" si="496"/>
        <v>2.2861852657084114</v>
      </c>
      <c r="EU44" s="202">
        <f t="shared" si="497"/>
        <v>0.16999679581996874</v>
      </c>
      <c r="EV44" s="211">
        <f t="shared" si="498"/>
        <v>3.3999359163993748</v>
      </c>
      <c r="EW44" s="211">
        <f t="shared" si="375"/>
        <v>4.4085785519150082</v>
      </c>
      <c r="EX44" s="211">
        <f t="shared" si="499"/>
        <v>7.7728833964250761</v>
      </c>
      <c r="EY44" s="209">
        <f t="shared" si="376"/>
        <v>5.8434657860600083</v>
      </c>
      <c r="EZ44" s="209">
        <f>IFERROR(EV44*(ET44-ET48)^2,"")</f>
        <v>14.608366257325869</v>
      </c>
      <c r="FA44" s="209">
        <f t="shared" si="377"/>
        <v>9.2392363545326184</v>
      </c>
      <c r="FB44" s="209">
        <f t="shared" si="500"/>
        <v>0.68345346497264625</v>
      </c>
      <c r="FC44" s="227">
        <f t="shared" si="501"/>
        <v>0.66086977798951452</v>
      </c>
      <c r="FD44" s="209">
        <f t="shared" si="502"/>
        <v>0.82671244394447485</v>
      </c>
      <c r="FF44" s="209"/>
      <c r="FG44" s="201">
        <f t="shared" si="503"/>
        <v>1.2966651902615312</v>
      </c>
      <c r="FH44" s="211">
        <f>IFERROR(EP51+EO51*FG44,"")</f>
        <v>1.8378332680197236</v>
      </c>
      <c r="FI44" s="202">
        <f t="shared" si="504"/>
        <v>0.96695651110052427</v>
      </c>
      <c r="FJ44" s="202">
        <f t="shared" si="378"/>
        <v>7.369988105287606E-2</v>
      </c>
      <c r="FK44" s="202">
        <f t="shared" si="505"/>
        <v>2.2861852657084114</v>
      </c>
      <c r="FL44" s="202">
        <f t="shared" si="506"/>
        <v>0.1699967958199686</v>
      </c>
      <c r="FM44" s="211">
        <f t="shared" si="507"/>
        <v>3.3999359163993721</v>
      </c>
      <c r="FN44" s="211">
        <f t="shared" si="379"/>
        <v>4.4085785519150047</v>
      </c>
      <c r="FO44" s="211">
        <f t="shared" si="508"/>
        <v>7.7728833964250699</v>
      </c>
      <c r="FP44" s="209">
        <f t="shared" si="380"/>
        <v>5.8434657860600074</v>
      </c>
      <c r="FQ44" s="209">
        <f>IFERROR(FM44*(FK44-FK48)^2,"")</f>
        <v>14.608366257325864</v>
      </c>
      <c r="FR44" s="209">
        <f t="shared" si="381"/>
        <v>9.2392363545326166</v>
      </c>
      <c r="FS44" s="209">
        <f t="shared" si="509"/>
        <v>0.68345346497264625</v>
      </c>
      <c r="FT44" s="227">
        <f t="shared" si="510"/>
        <v>0.66086977798951452</v>
      </c>
      <c r="FU44" s="209">
        <f t="shared" si="511"/>
        <v>0.82671244394447485</v>
      </c>
      <c r="FW44" s="209"/>
      <c r="FX44" s="201">
        <f t="shared" si="512"/>
        <v>1.2966651902615312</v>
      </c>
      <c r="FY44" s="211">
        <f>IFERROR(FG51+FF51*FX44,"")</f>
        <v>1.837833268019724</v>
      </c>
      <c r="FZ44" s="202">
        <f t="shared" si="513"/>
        <v>0.96695651110052427</v>
      </c>
      <c r="GA44" s="202">
        <f t="shared" si="382"/>
        <v>7.3699881052876004E-2</v>
      </c>
      <c r="GB44" s="202">
        <f t="shared" si="514"/>
        <v>2.2861852657084132</v>
      </c>
      <c r="GC44" s="202">
        <f t="shared" si="515"/>
        <v>0.16999679581996832</v>
      </c>
      <c r="GD44" s="211">
        <f t="shared" si="516"/>
        <v>3.3999359163993663</v>
      </c>
      <c r="GE44" s="211">
        <f t="shared" si="383"/>
        <v>4.4085785519149976</v>
      </c>
      <c r="GF44" s="211">
        <f t="shared" si="517"/>
        <v>7.7728833964250628</v>
      </c>
      <c r="GG44" s="209">
        <f t="shared" si="384"/>
        <v>5.8434657860599994</v>
      </c>
      <c r="GH44" s="209">
        <f>IFERROR(GD44*(GB44-GB48)^2,"")</f>
        <v>14.608366257325869</v>
      </c>
      <c r="GI44" s="209">
        <f t="shared" si="385"/>
        <v>9.239236354532613</v>
      </c>
      <c r="GJ44" s="209">
        <f t="shared" si="518"/>
        <v>0.68345346497264625</v>
      </c>
      <c r="GK44" s="227">
        <f t="shared" si="519"/>
        <v>0.66086977798951452</v>
      </c>
      <c r="GL44" s="209">
        <f t="shared" si="520"/>
        <v>0.82671244394447485</v>
      </c>
      <c r="GN44" s="209"/>
      <c r="GO44" s="201">
        <f t="shared" si="521"/>
        <v>1.2966651902615312</v>
      </c>
      <c r="GP44" s="211">
        <f>IFERROR(FX51+FW51*GO44,"")</f>
        <v>1.8378332680197242</v>
      </c>
      <c r="GQ44" s="202">
        <f t="shared" si="522"/>
        <v>0.96695651110052439</v>
      </c>
      <c r="GR44" s="202">
        <f t="shared" si="386"/>
        <v>7.3699881052875976E-2</v>
      </c>
      <c r="GS44" s="202">
        <f t="shared" si="523"/>
        <v>2.2861852657084114</v>
      </c>
      <c r="GT44" s="202">
        <f t="shared" si="524"/>
        <v>0.16999679581996877</v>
      </c>
      <c r="GU44" s="211">
        <f t="shared" si="525"/>
        <v>3.3999359163993752</v>
      </c>
      <c r="GV44" s="211">
        <f t="shared" si="387"/>
        <v>4.4085785519150091</v>
      </c>
      <c r="GW44" s="211">
        <f t="shared" si="526"/>
        <v>7.772883396425077</v>
      </c>
      <c r="GX44" s="209">
        <f t="shared" si="388"/>
        <v>5.8434657860600101</v>
      </c>
      <c r="GY44" s="209">
        <f>IFERROR(GU44*(GS44-GS48)^2,"")</f>
        <v>14.608366257325878</v>
      </c>
      <c r="GZ44" s="209">
        <f t="shared" si="389"/>
        <v>9.2392363545326255</v>
      </c>
      <c r="HA44" s="209">
        <f t="shared" si="527"/>
        <v>0.68345346497264403</v>
      </c>
      <c r="HB44" s="227">
        <f t="shared" si="528"/>
        <v>0.66086977798951096</v>
      </c>
      <c r="HC44" s="209">
        <f t="shared" si="529"/>
        <v>0.82671244394447163</v>
      </c>
      <c r="HE44" s="209"/>
      <c r="HF44" s="201">
        <f t="shared" si="530"/>
        <v>1.2966651902615312</v>
      </c>
      <c r="HG44" s="211">
        <f>IFERROR(GO51+GN51*HF44,"")</f>
        <v>1.837833268019724</v>
      </c>
      <c r="HH44" s="202">
        <f t="shared" si="531"/>
        <v>0.96695651110052427</v>
      </c>
      <c r="HI44" s="202">
        <f t="shared" si="390"/>
        <v>7.3699881052876004E-2</v>
      </c>
      <c r="HJ44" s="202">
        <f t="shared" si="532"/>
        <v>2.2861852657084132</v>
      </c>
      <c r="HK44" s="202">
        <f t="shared" si="533"/>
        <v>0.16999679581996832</v>
      </c>
      <c r="HL44" s="211">
        <f t="shared" si="534"/>
        <v>3.3999359163993663</v>
      </c>
      <c r="HM44" s="211">
        <f t="shared" si="391"/>
        <v>4.4085785519149976</v>
      </c>
      <c r="HN44" s="211">
        <f t="shared" si="535"/>
        <v>7.7728833964250628</v>
      </c>
      <c r="HO44" s="209">
        <f t="shared" si="392"/>
        <v>5.8434657860599994</v>
      </c>
      <c r="HP44" s="209">
        <f>IFERROR(HL44*(HJ44-HJ48)^2,"")</f>
        <v>14.608366257325869</v>
      </c>
      <c r="HQ44" s="209">
        <f t="shared" si="393"/>
        <v>9.239236354532613</v>
      </c>
      <c r="HR44" s="209">
        <f t="shared" si="536"/>
        <v>0.68345346497264625</v>
      </c>
      <c r="HS44" s="227">
        <f t="shared" si="537"/>
        <v>0.66086977798951452</v>
      </c>
      <c r="HT44" s="209">
        <f t="shared" si="538"/>
        <v>0.82671244394447485</v>
      </c>
      <c r="HV44" s="209"/>
      <c r="HW44" s="201">
        <f t="shared" si="539"/>
        <v>1.2966651902615312</v>
      </c>
      <c r="HX44" s="211">
        <f>IFERROR(HF51+HE51*HW44,"")</f>
        <v>1.837833268019724</v>
      </c>
      <c r="HY44" s="202">
        <f t="shared" si="540"/>
        <v>0.96695651110052427</v>
      </c>
      <c r="HZ44" s="202">
        <f t="shared" si="394"/>
        <v>7.3699881052876004E-2</v>
      </c>
      <c r="IA44" s="202">
        <f t="shared" si="541"/>
        <v>2.2861852657084132</v>
      </c>
      <c r="IB44" s="202">
        <f t="shared" si="542"/>
        <v>0.16999679581996832</v>
      </c>
      <c r="IC44" s="211">
        <f t="shared" si="543"/>
        <v>3.3999359163993663</v>
      </c>
      <c r="ID44" s="211">
        <f t="shared" si="395"/>
        <v>4.4085785519149976</v>
      </c>
      <c r="IE44" s="211">
        <f t="shared" si="544"/>
        <v>7.7728833964250628</v>
      </c>
      <c r="IF44" s="209">
        <f t="shared" si="396"/>
        <v>5.8434657860599977</v>
      </c>
      <c r="IG44" s="209">
        <f>IFERROR(IC44*(IA44-IA48)^2,"")</f>
        <v>14.608366257325864</v>
      </c>
      <c r="IH44" s="209">
        <f t="shared" si="397"/>
        <v>9.2392363545326095</v>
      </c>
      <c r="II44" s="209">
        <f t="shared" si="545"/>
        <v>0.68345346497264625</v>
      </c>
      <c r="IJ44" s="227">
        <f t="shared" si="546"/>
        <v>0.66086977798951452</v>
      </c>
      <c r="IK44" s="209">
        <f t="shared" si="547"/>
        <v>0.82671244394447485</v>
      </c>
      <c r="IM44" s="209"/>
      <c r="IN44" s="201">
        <f t="shared" si="548"/>
        <v>1.2966651902615312</v>
      </c>
      <c r="IO44" s="211">
        <f>IFERROR(HW51+HV51*IN44,"")</f>
        <v>1.837833268019724</v>
      </c>
      <c r="IP44" s="202">
        <f t="shared" si="549"/>
        <v>0.96695651110052427</v>
      </c>
      <c r="IQ44" s="202">
        <f t="shared" si="398"/>
        <v>7.3699881052876004E-2</v>
      </c>
      <c r="IR44" s="202">
        <f t="shared" si="550"/>
        <v>2.2861852657084132</v>
      </c>
      <c r="IS44" s="202">
        <f t="shared" si="551"/>
        <v>0.16999679581996832</v>
      </c>
      <c r="IT44" s="211">
        <f t="shared" si="552"/>
        <v>3.3999359163993663</v>
      </c>
      <c r="IU44" s="211">
        <f t="shared" si="399"/>
        <v>4.4085785519149976</v>
      </c>
      <c r="IV44" s="211">
        <f t="shared" si="553"/>
        <v>7.7728833964250628</v>
      </c>
      <c r="IW44" s="209">
        <f t="shared" si="400"/>
        <v>5.8434657860599994</v>
      </c>
      <c r="IX44" s="209">
        <f>IFERROR(IT44*(IR44-IR48)^2,"")</f>
        <v>14.608366257325869</v>
      </c>
      <c r="IY44" s="209">
        <f t="shared" si="401"/>
        <v>9.239236354532613</v>
      </c>
      <c r="IZ44" s="209">
        <f t="shared" si="554"/>
        <v>0.68345346497264625</v>
      </c>
      <c r="JA44" s="227">
        <f t="shared" si="555"/>
        <v>0.66086977798951452</v>
      </c>
      <c r="JB44" s="209">
        <f t="shared" si="556"/>
        <v>0.82671244394447485</v>
      </c>
      <c r="JD44" s="209"/>
      <c r="JE44" s="201">
        <f t="shared" si="557"/>
        <v>1.2966651902615312</v>
      </c>
      <c r="JF44" s="211">
        <f>IFERROR(IN51+IM51*JE44,"")</f>
        <v>1.837833268019724</v>
      </c>
      <c r="JG44" s="202">
        <f t="shared" si="558"/>
        <v>0.96695651110052427</v>
      </c>
      <c r="JH44" s="202">
        <f t="shared" si="402"/>
        <v>7.3699881052876004E-2</v>
      </c>
      <c r="JI44" s="202">
        <f t="shared" si="559"/>
        <v>2.2861852657084132</v>
      </c>
      <c r="JJ44" s="202">
        <f t="shared" si="560"/>
        <v>0.16999679581996832</v>
      </c>
      <c r="JK44" s="211">
        <f t="shared" si="561"/>
        <v>3.3999359163993663</v>
      </c>
      <c r="JL44" s="211">
        <f t="shared" si="403"/>
        <v>4.4085785519149976</v>
      </c>
      <c r="JM44" s="211">
        <f t="shared" si="562"/>
        <v>7.7728833964250628</v>
      </c>
      <c r="JN44" s="209">
        <f t="shared" si="404"/>
        <v>5.8434657860599977</v>
      </c>
      <c r="JO44" s="209">
        <f>IFERROR(JK44*(JI44-JI48)^2,"")</f>
        <v>14.608366257325864</v>
      </c>
      <c r="JP44" s="209">
        <f t="shared" si="405"/>
        <v>9.2392363545326095</v>
      </c>
      <c r="JQ44" s="209">
        <f t="shared" si="563"/>
        <v>0.68345346497264625</v>
      </c>
      <c r="JR44" s="227">
        <f t="shared" si="564"/>
        <v>0.66086977798951452</v>
      </c>
      <c r="JS44" s="209">
        <f t="shared" si="565"/>
        <v>0.82671244394447485</v>
      </c>
      <c r="JU44" s="209"/>
      <c r="JV44" s="201">
        <f t="shared" si="566"/>
        <v>1.2966651902615312</v>
      </c>
      <c r="JW44" s="211">
        <f>IFERROR(JE51+JD51*JV44,"")</f>
        <v>1.837833268019724</v>
      </c>
      <c r="JX44" s="202">
        <f t="shared" si="567"/>
        <v>0.96695651110052427</v>
      </c>
      <c r="JY44" s="202">
        <f t="shared" si="406"/>
        <v>7.3699881052876004E-2</v>
      </c>
      <c r="JZ44" s="202">
        <f t="shared" si="568"/>
        <v>2.2861852657084132</v>
      </c>
      <c r="KA44" s="202">
        <f t="shared" si="569"/>
        <v>0.16999679581996832</v>
      </c>
      <c r="KB44" s="211">
        <f t="shared" si="570"/>
        <v>3.3999359163993663</v>
      </c>
      <c r="KC44" s="211">
        <f t="shared" si="407"/>
        <v>4.4085785519149976</v>
      </c>
      <c r="KD44" s="211">
        <f t="shared" si="571"/>
        <v>7.7728833964250628</v>
      </c>
      <c r="KE44" s="209">
        <f t="shared" si="408"/>
        <v>5.8434657860599994</v>
      </c>
      <c r="KF44" s="209">
        <f>IFERROR(KB44*(JZ44-JZ48)^2,"")</f>
        <v>14.608366257325869</v>
      </c>
      <c r="KG44" s="209">
        <f t="shared" si="409"/>
        <v>9.239236354532613</v>
      </c>
      <c r="KH44" s="209">
        <f t="shared" si="572"/>
        <v>0.68345346497264625</v>
      </c>
      <c r="KI44" s="227">
        <f t="shared" si="573"/>
        <v>0.66086977798951452</v>
      </c>
      <c r="KJ44" s="209">
        <f t="shared" si="574"/>
        <v>0.82671244394447485</v>
      </c>
      <c r="KL44" s="209"/>
      <c r="KM44" s="201">
        <f t="shared" si="575"/>
        <v>1.2966651902615312</v>
      </c>
      <c r="KN44" s="211">
        <f>IFERROR(JV51+JU51*KM44,"")</f>
        <v>1.837833268019724</v>
      </c>
      <c r="KO44" s="202">
        <f t="shared" si="576"/>
        <v>0.96695651110052427</v>
      </c>
      <c r="KP44" s="202">
        <f t="shared" si="410"/>
        <v>7.3699881052876004E-2</v>
      </c>
      <c r="KQ44" s="202">
        <f t="shared" si="577"/>
        <v>2.2861852657084132</v>
      </c>
      <c r="KR44" s="202">
        <f t="shared" si="578"/>
        <v>0.16999679581996832</v>
      </c>
      <c r="KS44" s="211">
        <f t="shared" si="579"/>
        <v>3.3999359163993663</v>
      </c>
      <c r="KT44" s="211">
        <f t="shared" si="411"/>
        <v>4.4085785519149976</v>
      </c>
      <c r="KU44" s="211">
        <f t="shared" si="580"/>
        <v>7.7728833964250628</v>
      </c>
      <c r="KV44" s="209">
        <f t="shared" si="412"/>
        <v>5.8434657860599977</v>
      </c>
      <c r="KW44" s="209">
        <f>IFERROR(KS44*(KQ44-KQ48)^2,"")</f>
        <v>14.608366257325864</v>
      </c>
      <c r="KX44" s="209">
        <f t="shared" si="413"/>
        <v>9.2392363545326095</v>
      </c>
      <c r="KY44" s="209">
        <f t="shared" si="581"/>
        <v>0.68345346497264625</v>
      </c>
      <c r="KZ44" s="227">
        <f t="shared" si="582"/>
        <v>0.66086977798951452</v>
      </c>
      <c r="LA44" s="209">
        <f t="shared" si="583"/>
        <v>0.82671244394447485</v>
      </c>
      <c r="LC44" s="209"/>
      <c r="LD44" s="201">
        <f t="shared" si="584"/>
        <v>1.2966651902615312</v>
      </c>
      <c r="LE44" s="211">
        <f>IFERROR(KM51+KL51*LD44,"")</f>
        <v>1.837833268019724</v>
      </c>
      <c r="LF44" s="202">
        <f t="shared" si="585"/>
        <v>0.96695651110052427</v>
      </c>
      <c r="LG44" s="202">
        <f t="shared" si="414"/>
        <v>7.3699881052876004E-2</v>
      </c>
      <c r="LH44" s="202">
        <f t="shared" si="586"/>
        <v>2.2861852657084132</v>
      </c>
      <c r="LI44" s="202">
        <f t="shared" si="587"/>
        <v>0.16999679581996832</v>
      </c>
      <c r="LJ44" s="211">
        <f t="shared" si="588"/>
        <v>3.3999359163993663</v>
      </c>
      <c r="LK44" s="211">
        <f t="shared" si="415"/>
        <v>4.4085785519149976</v>
      </c>
      <c r="LL44" s="211">
        <f t="shared" si="589"/>
        <v>7.7728833964250628</v>
      </c>
      <c r="LM44" s="209">
        <f t="shared" si="416"/>
        <v>5.8434657860599994</v>
      </c>
      <c r="LN44" s="209">
        <f>IFERROR(LJ44*(LH44-LH48)^2,"")</f>
        <v>14.608366257325869</v>
      </c>
      <c r="LO44" s="209">
        <f t="shared" si="417"/>
        <v>9.239236354532613</v>
      </c>
      <c r="LP44" s="209">
        <f t="shared" si="590"/>
        <v>0.68345346497264625</v>
      </c>
      <c r="LQ44" s="227">
        <f t="shared" si="591"/>
        <v>0.66086977798951452</v>
      </c>
      <c r="LR44" s="209">
        <f t="shared" si="592"/>
        <v>0.82671244394447485</v>
      </c>
      <c r="LT44" s="209"/>
      <c r="LU44" s="371">
        <f t="shared" si="593"/>
        <v>1.2966651902615312</v>
      </c>
      <c r="LV44" s="370">
        <f>IFERROR(LD51+LC51*LU44,"")</f>
        <v>1.837833268019724</v>
      </c>
      <c r="LW44" s="373">
        <f t="shared" si="594"/>
        <v>0.96695651110052427</v>
      </c>
      <c r="LX44" s="202">
        <f t="shared" si="418"/>
        <v>7.3699881052876004E-2</v>
      </c>
      <c r="LY44" s="202">
        <f t="shared" si="595"/>
        <v>2.2861852657084132</v>
      </c>
      <c r="LZ44" s="202">
        <f t="shared" si="596"/>
        <v>0.16999679581996832</v>
      </c>
      <c r="MA44" s="211">
        <f t="shared" si="597"/>
        <v>3.3999359163993663</v>
      </c>
      <c r="MB44" s="211">
        <f t="shared" si="419"/>
        <v>4.4085785519149976</v>
      </c>
      <c r="MC44" s="211">
        <f t="shared" si="598"/>
        <v>7.7728833964250628</v>
      </c>
      <c r="MD44" s="209">
        <f t="shared" si="420"/>
        <v>5.8434657860599977</v>
      </c>
      <c r="ME44" s="209">
        <f>IFERROR(MA44*(LY44-LY48)^2,"")</f>
        <v>14.608366257325864</v>
      </c>
      <c r="MF44" s="209">
        <f t="shared" si="421"/>
        <v>9.2392363545326095</v>
      </c>
      <c r="MG44" s="209">
        <f t="shared" si="599"/>
        <v>0.68345346497264625</v>
      </c>
      <c r="MH44" s="227">
        <f t="shared" si="600"/>
        <v>0.66086977798951452</v>
      </c>
      <c r="MI44" s="372">
        <f t="shared" si="601"/>
        <v>0.82671244394447485</v>
      </c>
    </row>
    <row r="45" spans="1:347" ht="14" customHeight="1" outlineLevel="1">
      <c r="A45" s="12">
        <v>9</v>
      </c>
      <c r="B45" s="193"/>
      <c r="C45" s="91"/>
      <c r="D45" s="194"/>
      <c r="E45" s="15" t="str">
        <f t="shared" si="340"/>
        <v/>
      </c>
      <c r="F45" s="32" t="str">
        <f>IFERROR((E45-E36)/(1-E36),"")</f>
        <v/>
      </c>
      <c r="G45" s="15" t="str">
        <f t="shared" si="341"/>
        <v/>
      </c>
      <c r="H45" s="15"/>
      <c r="I45" s="32"/>
      <c r="J45" s="16" t="str">
        <f t="shared" si="422"/>
        <v/>
      </c>
      <c r="K45" s="15" t="str">
        <f>IFERROR(C51+B51*J45,"")</f>
        <v/>
      </c>
      <c r="L45" s="35" t="str">
        <f t="shared" si="423"/>
        <v/>
      </c>
      <c r="M45" s="35" t="str">
        <f t="shared" si="342"/>
        <v/>
      </c>
      <c r="N45" s="35" t="str">
        <f t="shared" si="424"/>
        <v/>
      </c>
      <c r="O45" s="35" t="str">
        <f t="shared" si="425"/>
        <v/>
      </c>
      <c r="P45" s="15" t="str">
        <f t="shared" si="426"/>
        <v/>
      </c>
      <c r="Q45" s="15" t="str">
        <f t="shared" si="343"/>
        <v/>
      </c>
      <c r="R45" s="15" t="str">
        <f t="shared" si="427"/>
        <v/>
      </c>
      <c r="S45" s="32" t="str">
        <f t="shared" si="344"/>
        <v/>
      </c>
      <c r="T45" s="32" t="str">
        <f>IFERROR(P45*(N45-N48)^2,"")</f>
        <v/>
      </c>
      <c r="U45" s="32" t="str">
        <f t="shared" si="345"/>
        <v/>
      </c>
      <c r="V45" s="32" t="str">
        <f t="shared" si="428"/>
        <v/>
      </c>
      <c r="W45" s="37" t="str">
        <f t="shared" si="429"/>
        <v/>
      </c>
      <c r="X45" s="32" t="str">
        <f t="shared" si="430"/>
        <v/>
      </c>
      <c r="Y45" s="32"/>
      <c r="Z45" s="209"/>
      <c r="AA45" s="201" t="str">
        <f t="shared" si="431"/>
        <v/>
      </c>
      <c r="AB45" s="211" t="str">
        <f>IFERROR(J51+I51*AA45,"")</f>
        <v/>
      </c>
      <c r="AC45" s="202" t="str">
        <f t="shared" si="432"/>
        <v/>
      </c>
      <c r="AD45" s="202" t="str">
        <f t="shared" si="346"/>
        <v/>
      </c>
      <c r="AE45" s="202" t="str">
        <f t="shared" si="433"/>
        <v/>
      </c>
      <c r="AF45" s="202" t="str">
        <f t="shared" si="434"/>
        <v/>
      </c>
      <c r="AG45" s="211" t="str">
        <f t="shared" si="435"/>
        <v/>
      </c>
      <c r="AH45" s="211" t="str">
        <f t="shared" si="347"/>
        <v/>
      </c>
      <c r="AI45" s="211" t="str">
        <f t="shared" si="436"/>
        <v/>
      </c>
      <c r="AJ45" s="209" t="str">
        <f t="shared" si="348"/>
        <v/>
      </c>
      <c r="AK45" s="209" t="str">
        <f>IFERROR(AG45*(AE45-AE48)^2,"")</f>
        <v/>
      </c>
      <c r="AL45" s="209" t="str">
        <f t="shared" si="349"/>
        <v/>
      </c>
      <c r="AM45" s="209" t="str">
        <f t="shared" si="437"/>
        <v/>
      </c>
      <c r="AN45" s="227" t="str">
        <f t="shared" si="438"/>
        <v/>
      </c>
      <c r="AO45" s="209" t="str">
        <f t="shared" si="439"/>
        <v/>
      </c>
      <c r="AP45" s="32"/>
      <c r="AQ45" s="209"/>
      <c r="AR45" s="201" t="str">
        <f t="shared" si="440"/>
        <v/>
      </c>
      <c r="AS45" s="211" t="str">
        <f>IFERROR(AA51+Z51*AR45,"")</f>
        <v/>
      </c>
      <c r="AT45" s="202" t="str">
        <f t="shared" si="441"/>
        <v/>
      </c>
      <c r="AU45" s="202" t="str">
        <f t="shared" si="350"/>
        <v/>
      </c>
      <c r="AV45" s="202" t="str">
        <f t="shared" si="442"/>
        <v/>
      </c>
      <c r="AW45" s="202" t="str">
        <f t="shared" si="443"/>
        <v/>
      </c>
      <c r="AX45" s="211" t="str">
        <f t="shared" si="444"/>
        <v/>
      </c>
      <c r="AY45" s="211" t="str">
        <f t="shared" si="351"/>
        <v/>
      </c>
      <c r="AZ45" s="211" t="str">
        <f t="shared" si="445"/>
        <v/>
      </c>
      <c r="BA45" s="209" t="str">
        <f t="shared" si="352"/>
        <v/>
      </c>
      <c r="BB45" s="209" t="str">
        <f>IFERROR(AX45*(AV45-AV48)^2,"")</f>
        <v/>
      </c>
      <c r="BC45" s="209" t="str">
        <f t="shared" si="353"/>
        <v/>
      </c>
      <c r="BD45" s="209" t="str">
        <f t="shared" si="446"/>
        <v/>
      </c>
      <c r="BE45" s="227" t="str">
        <f t="shared" si="447"/>
        <v/>
      </c>
      <c r="BF45" s="209" t="str">
        <f t="shared" si="448"/>
        <v/>
      </c>
      <c r="BH45" s="209"/>
      <c r="BI45" s="201" t="str">
        <f t="shared" si="449"/>
        <v/>
      </c>
      <c r="BJ45" s="211" t="str">
        <f>IFERROR(AR51+AQ51*BI45,"")</f>
        <v/>
      </c>
      <c r="BK45" s="202" t="str">
        <f t="shared" si="450"/>
        <v/>
      </c>
      <c r="BL45" s="202" t="str">
        <f t="shared" si="354"/>
        <v/>
      </c>
      <c r="BM45" s="202" t="str">
        <f t="shared" si="451"/>
        <v/>
      </c>
      <c r="BN45" s="202" t="str">
        <f t="shared" si="452"/>
        <v/>
      </c>
      <c r="BO45" s="211" t="str">
        <f t="shared" si="453"/>
        <v/>
      </c>
      <c r="BP45" s="211" t="str">
        <f t="shared" si="355"/>
        <v/>
      </c>
      <c r="BQ45" s="211" t="str">
        <f t="shared" si="454"/>
        <v/>
      </c>
      <c r="BR45" s="209" t="str">
        <f t="shared" si="356"/>
        <v/>
      </c>
      <c r="BS45" s="209" t="str">
        <f>IFERROR(BO45*(BM45-BM48)^2,"")</f>
        <v/>
      </c>
      <c r="BT45" s="209" t="str">
        <f t="shared" si="357"/>
        <v/>
      </c>
      <c r="BU45" s="209" t="str">
        <f t="shared" si="455"/>
        <v/>
      </c>
      <c r="BV45" s="227" t="str">
        <f t="shared" si="456"/>
        <v/>
      </c>
      <c r="BW45" s="209" t="str">
        <f t="shared" si="457"/>
        <v/>
      </c>
      <c r="BY45" s="209"/>
      <c r="BZ45" s="201" t="str">
        <f t="shared" si="458"/>
        <v/>
      </c>
      <c r="CA45" s="211" t="str">
        <f>IFERROR(BI51+BH51*BZ45,"")</f>
        <v/>
      </c>
      <c r="CB45" s="202" t="str">
        <f t="shared" si="459"/>
        <v/>
      </c>
      <c r="CC45" s="202" t="str">
        <f t="shared" si="358"/>
        <v/>
      </c>
      <c r="CD45" s="202" t="str">
        <f t="shared" si="460"/>
        <v/>
      </c>
      <c r="CE45" s="202" t="str">
        <f t="shared" si="461"/>
        <v/>
      </c>
      <c r="CF45" s="211" t="str">
        <f t="shared" si="462"/>
        <v/>
      </c>
      <c r="CG45" s="211" t="str">
        <f t="shared" si="359"/>
        <v/>
      </c>
      <c r="CH45" s="211" t="str">
        <f t="shared" si="463"/>
        <v/>
      </c>
      <c r="CI45" s="209" t="str">
        <f t="shared" si="360"/>
        <v/>
      </c>
      <c r="CJ45" s="209" t="str">
        <f>IFERROR(CF45*(CD45-CD48)^2,"")</f>
        <v/>
      </c>
      <c r="CK45" s="209" t="str">
        <f t="shared" si="361"/>
        <v/>
      </c>
      <c r="CL45" s="209" t="str">
        <f t="shared" si="464"/>
        <v/>
      </c>
      <c r="CM45" s="227" t="str">
        <f t="shared" si="465"/>
        <v/>
      </c>
      <c r="CN45" s="209" t="str">
        <f t="shared" si="466"/>
        <v/>
      </c>
      <c r="CP45" s="209"/>
      <c r="CQ45" s="201" t="str">
        <f t="shared" si="467"/>
        <v/>
      </c>
      <c r="CR45" s="211" t="str">
        <f>IFERROR(BZ51+BY51*CQ45,"")</f>
        <v/>
      </c>
      <c r="CS45" s="202" t="str">
        <f t="shared" si="468"/>
        <v/>
      </c>
      <c r="CT45" s="202" t="str">
        <f t="shared" si="362"/>
        <v/>
      </c>
      <c r="CU45" s="202" t="str">
        <f t="shared" si="469"/>
        <v/>
      </c>
      <c r="CV45" s="202" t="str">
        <f t="shared" si="470"/>
        <v/>
      </c>
      <c r="CW45" s="211" t="str">
        <f t="shared" si="471"/>
        <v/>
      </c>
      <c r="CX45" s="211" t="str">
        <f t="shared" si="363"/>
        <v/>
      </c>
      <c r="CY45" s="211" t="str">
        <f t="shared" si="472"/>
        <v/>
      </c>
      <c r="CZ45" s="209" t="str">
        <f t="shared" si="364"/>
        <v/>
      </c>
      <c r="DA45" s="209" t="str">
        <f>IFERROR(CW45*(CU45-CU48)^2,"")</f>
        <v/>
      </c>
      <c r="DB45" s="209" t="str">
        <f t="shared" si="365"/>
        <v/>
      </c>
      <c r="DC45" s="209" t="str">
        <f t="shared" si="473"/>
        <v/>
      </c>
      <c r="DD45" s="227" t="str">
        <f t="shared" si="474"/>
        <v/>
      </c>
      <c r="DE45" s="209" t="str">
        <f t="shared" si="475"/>
        <v/>
      </c>
      <c r="DG45" s="209"/>
      <c r="DH45" s="201" t="str">
        <f t="shared" si="476"/>
        <v/>
      </c>
      <c r="DI45" s="211" t="str">
        <f>IFERROR(CQ51+CP51*DH45,"")</f>
        <v/>
      </c>
      <c r="DJ45" s="202" t="str">
        <f t="shared" si="477"/>
        <v/>
      </c>
      <c r="DK45" s="202" t="str">
        <f t="shared" si="366"/>
        <v/>
      </c>
      <c r="DL45" s="202" t="str">
        <f t="shared" si="478"/>
        <v/>
      </c>
      <c r="DM45" s="202" t="str">
        <f t="shared" si="479"/>
        <v/>
      </c>
      <c r="DN45" s="211" t="str">
        <f t="shared" si="480"/>
        <v/>
      </c>
      <c r="DO45" s="211" t="str">
        <f t="shared" si="367"/>
        <v/>
      </c>
      <c r="DP45" s="211" t="str">
        <f t="shared" si="481"/>
        <v/>
      </c>
      <c r="DQ45" s="209" t="str">
        <f t="shared" si="368"/>
        <v/>
      </c>
      <c r="DR45" s="209" t="str">
        <f>IFERROR(DN45*(DL45-DL48)^2,"")</f>
        <v/>
      </c>
      <c r="DS45" s="209" t="str">
        <f t="shared" si="369"/>
        <v/>
      </c>
      <c r="DT45" s="209" t="str">
        <f t="shared" si="482"/>
        <v/>
      </c>
      <c r="DU45" s="227" t="str">
        <f t="shared" si="483"/>
        <v/>
      </c>
      <c r="DV45" s="209" t="str">
        <f t="shared" si="484"/>
        <v/>
      </c>
      <c r="DX45" s="209"/>
      <c r="DY45" s="201" t="str">
        <f t="shared" si="485"/>
        <v/>
      </c>
      <c r="DZ45" s="211" t="str">
        <f>IFERROR(DH51+DG51*DY45,"")</f>
        <v/>
      </c>
      <c r="EA45" s="202" t="str">
        <f t="shared" si="486"/>
        <v/>
      </c>
      <c r="EB45" s="202" t="str">
        <f t="shared" si="370"/>
        <v/>
      </c>
      <c r="EC45" s="202" t="str">
        <f t="shared" si="487"/>
        <v/>
      </c>
      <c r="ED45" s="202" t="str">
        <f t="shared" si="488"/>
        <v/>
      </c>
      <c r="EE45" s="211" t="str">
        <f t="shared" si="489"/>
        <v/>
      </c>
      <c r="EF45" s="211" t="str">
        <f t="shared" si="371"/>
        <v/>
      </c>
      <c r="EG45" s="211" t="str">
        <f t="shared" si="490"/>
        <v/>
      </c>
      <c r="EH45" s="209" t="str">
        <f t="shared" si="372"/>
        <v/>
      </c>
      <c r="EI45" s="209" t="str">
        <f>IFERROR(EE45*(EC45-EC48)^2,"")</f>
        <v/>
      </c>
      <c r="EJ45" s="209" t="str">
        <f t="shared" si="373"/>
        <v/>
      </c>
      <c r="EK45" s="209" t="str">
        <f t="shared" si="491"/>
        <v/>
      </c>
      <c r="EL45" s="227" t="str">
        <f t="shared" si="492"/>
        <v/>
      </c>
      <c r="EM45" s="209" t="str">
        <f t="shared" si="493"/>
        <v/>
      </c>
      <c r="EO45" s="209"/>
      <c r="EP45" s="201" t="str">
        <f t="shared" si="494"/>
        <v/>
      </c>
      <c r="EQ45" s="211" t="str">
        <f>IFERROR(DY51+DX51*EP45,"")</f>
        <v/>
      </c>
      <c r="ER45" s="202" t="str">
        <f t="shared" si="495"/>
        <v/>
      </c>
      <c r="ES45" s="202" t="str">
        <f t="shared" si="374"/>
        <v/>
      </c>
      <c r="ET45" s="202" t="str">
        <f t="shared" si="496"/>
        <v/>
      </c>
      <c r="EU45" s="202" t="str">
        <f t="shared" si="497"/>
        <v/>
      </c>
      <c r="EV45" s="211" t="str">
        <f t="shared" si="498"/>
        <v/>
      </c>
      <c r="EW45" s="211" t="str">
        <f t="shared" si="375"/>
        <v/>
      </c>
      <c r="EX45" s="211" t="str">
        <f t="shared" si="499"/>
        <v/>
      </c>
      <c r="EY45" s="209" t="str">
        <f t="shared" si="376"/>
        <v/>
      </c>
      <c r="EZ45" s="209" t="str">
        <f>IFERROR(EV45*(ET45-ET48)^2,"")</f>
        <v/>
      </c>
      <c r="FA45" s="209" t="str">
        <f t="shared" si="377"/>
        <v/>
      </c>
      <c r="FB45" s="209" t="str">
        <f t="shared" si="500"/>
        <v/>
      </c>
      <c r="FC45" s="227" t="str">
        <f t="shared" si="501"/>
        <v/>
      </c>
      <c r="FD45" s="209" t="str">
        <f t="shared" si="502"/>
        <v/>
      </c>
      <c r="FF45" s="209"/>
      <c r="FG45" s="201" t="str">
        <f t="shared" si="503"/>
        <v/>
      </c>
      <c r="FH45" s="211" t="str">
        <f>IFERROR(EP51+EO51*FG45,"")</f>
        <v/>
      </c>
      <c r="FI45" s="202" t="str">
        <f t="shared" si="504"/>
        <v/>
      </c>
      <c r="FJ45" s="202" t="str">
        <f t="shared" si="378"/>
        <v/>
      </c>
      <c r="FK45" s="202" t="str">
        <f t="shared" si="505"/>
        <v/>
      </c>
      <c r="FL45" s="202" t="str">
        <f t="shared" si="506"/>
        <v/>
      </c>
      <c r="FM45" s="211" t="str">
        <f t="shared" si="507"/>
        <v/>
      </c>
      <c r="FN45" s="211" t="str">
        <f t="shared" si="379"/>
        <v/>
      </c>
      <c r="FO45" s="211" t="str">
        <f t="shared" si="508"/>
        <v/>
      </c>
      <c r="FP45" s="209" t="str">
        <f t="shared" si="380"/>
        <v/>
      </c>
      <c r="FQ45" s="209" t="str">
        <f>IFERROR(FM45*(FK45-FK48)^2,"")</f>
        <v/>
      </c>
      <c r="FR45" s="209" t="str">
        <f t="shared" si="381"/>
        <v/>
      </c>
      <c r="FS45" s="209" t="str">
        <f t="shared" si="509"/>
        <v/>
      </c>
      <c r="FT45" s="227" t="str">
        <f t="shared" si="510"/>
        <v/>
      </c>
      <c r="FU45" s="209" t="str">
        <f t="shared" si="511"/>
        <v/>
      </c>
      <c r="FW45" s="209"/>
      <c r="FX45" s="201" t="str">
        <f t="shared" si="512"/>
        <v/>
      </c>
      <c r="FY45" s="211" t="str">
        <f>IFERROR(FG51+FF51*FX45,"")</f>
        <v/>
      </c>
      <c r="FZ45" s="202" t="str">
        <f t="shared" si="513"/>
        <v/>
      </c>
      <c r="GA45" s="202" t="str">
        <f t="shared" si="382"/>
        <v/>
      </c>
      <c r="GB45" s="202" t="str">
        <f t="shared" si="514"/>
        <v/>
      </c>
      <c r="GC45" s="202" t="str">
        <f t="shared" si="515"/>
        <v/>
      </c>
      <c r="GD45" s="211" t="str">
        <f t="shared" si="516"/>
        <v/>
      </c>
      <c r="GE45" s="211" t="str">
        <f t="shared" si="383"/>
        <v/>
      </c>
      <c r="GF45" s="211" t="str">
        <f t="shared" si="517"/>
        <v/>
      </c>
      <c r="GG45" s="209" t="str">
        <f t="shared" si="384"/>
        <v/>
      </c>
      <c r="GH45" s="209" t="str">
        <f>IFERROR(GD45*(GB45-GB48)^2,"")</f>
        <v/>
      </c>
      <c r="GI45" s="209" t="str">
        <f t="shared" si="385"/>
        <v/>
      </c>
      <c r="GJ45" s="209" t="str">
        <f t="shared" si="518"/>
        <v/>
      </c>
      <c r="GK45" s="227" t="str">
        <f t="shared" si="519"/>
        <v/>
      </c>
      <c r="GL45" s="209" t="str">
        <f t="shared" si="520"/>
        <v/>
      </c>
      <c r="GN45" s="209"/>
      <c r="GO45" s="201" t="str">
        <f t="shared" si="521"/>
        <v/>
      </c>
      <c r="GP45" s="211" t="str">
        <f>IFERROR(FX51+FW51*GO45,"")</f>
        <v/>
      </c>
      <c r="GQ45" s="202" t="str">
        <f t="shared" si="522"/>
        <v/>
      </c>
      <c r="GR45" s="202" t="str">
        <f t="shared" si="386"/>
        <v/>
      </c>
      <c r="GS45" s="202" t="str">
        <f t="shared" si="523"/>
        <v/>
      </c>
      <c r="GT45" s="202" t="str">
        <f t="shared" si="524"/>
        <v/>
      </c>
      <c r="GU45" s="211" t="str">
        <f t="shared" si="525"/>
        <v/>
      </c>
      <c r="GV45" s="211" t="str">
        <f t="shared" si="387"/>
        <v/>
      </c>
      <c r="GW45" s="211" t="str">
        <f t="shared" si="526"/>
        <v/>
      </c>
      <c r="GX45" s="209" t="str">
        <f t="shared" si="388"/>
        <v/>
      </c>
      <c r="GY45" s="209" t="str">
        <f>IFERROR(GU45*(GS45-GS48)^2,"")</f>
        <v/>
      </c>
      <c r="GZ45" s="209" t="str">
        <f t="shared" si="389"/>
        <v/>
      </c>
      <c r="HA45" s="209" t="str">
        <f t="shared" si="527"/>
        <v/>
      </c>
      <c r="HB45" s="227" t="str">
        <f t="shared" si="528"/>
        <v/>
      </c>
      <c r="HC45" s="209" t="str">
        <f t="shared" si="529"/>
        <v/>
      </c>
      <c r="HE45" s="209"/>
      <c r="HF45" s="201" t="str">
        <f t="shared" si="530"/>
        <v/>
      </c>
      <c r="HG45" s="211" t="str">
        <f>IFERROR(GO51+GN51*HF45,"")</f>
        <v/>
      </c>
      <c r="HH45" s="202" t="str">
        <f t="shared" si="531"/>
        <v/>
      </c>
      <c r="HI45" s="202" t="str">
        <f t="shared" si="390"/>
        <v/>
      </c>
      <c r="HJ45" s="202" t="str">
        <f t="shared" si="532"/>
        <v/>
      </c>
      <c r="HK45" s="202" t="str">
        <f t="shared" si="533"/>
        <v/>
      </c>
      <c r="HL45" s="211" t="str">
        <f t="shared" si="534"/>
        <v/>
      </c>
      <c r="HM45" s="211" t="str">
        <f t="shared" si="391"/>
        <v/>
      </c>
      <c r="HN45" s="211" t="str">
        <f t="shared" si="535"/>
        <v/>
      </c>
      <c r="HO45" s="209" t="str">
        <f t="shared" si="392"/>
        <v/>
      </c>
      <c r="HP45" s="209" t="str">
        <f>IFERROR(HL45*(HJ45-HJ48)^2,"")</f>
        <v/>
      </c>
      <c r="HQ45" s="209" t="str">
        <f t="shared" si="393"/>
        <v/>
      </c>
      <c r="HR45" s="209" t="str">
        <f t="shared" si="536"/>
        <v/>
      </c>
      <c r="HS45" s="227" t="str">
        <f t="shared" si="537"/>
        <v/>
      </c>
      <c r="HT45" s="209" t="str">
        <f t="shared" si="538"/>
        <v/>
      </c>
      <c r="HV45" s="209"/>
      <c r="HW45" s="201" t="str">
        <f t="shared" si="539"/>
        <v/>
      </c>
      <c r="HX45" s="211" t="str">
        <f>IFERROR(HF51+HE51*HW45,"")</f>
        <v/>
      </c>
      <c r="HY45" s="202" t="str">
        <f t="shared" si="540"/>
        <v/>
      </c>
      <c r="HZ45" s="202" t="str">
        <f t="shared" si="394"/>
        <v/>
      </c>
      <c r="IA45" s="202" t="str">
        <f t="shared" si="541"/>
        <v/>
      </c>
      <c r="IB45" s="202" t="str">
        <f t="shared" si="542"/>
        <v/>
      </c>
      <c r="IC45" s="211" t="str">
        <f t="shared" si="543"/>
        <v/>
      </c>
      <c r="ID45" s="211" t="str">
        <f t="shared" si="395"/>
        <v/>
      </c>
      <c r="IE45" s="211" t="str">
        <f t="shared" si="544"/>
        <v/>
      </c>
      <c r="IF45" s="209" t="str">
        <f t="shared" si="396"/>
        <v/>
      </c>
      <c r="IG45" s="209" t="str">
        <f>IFERROR(IC45*(IA45-IA48)^2,"")</f>
        <v/>
      </c>
      <c r="IH45" s="209" t="str">
        <f t="shared" si="397"/>
        <v/>
      </c>
      <c r="II45" s="209" t="str">
        <f t="shared" si="545"/>
        <v/>
      </c>
      <c r="IJ45" s="227" t="str">
        <f t="shared" si="546"/>
        <v/>
      </c>
      <c r="IK45" s="209" t="str">
        <f t="shared" si="547"/>
        <v/>
      </c>
      <c r="IM45" s="209"/>
      <c r="IN45" s="201" t="str">
        <f t="shared" si="548"/>
        <v/>
      </c>
      <c r="IO45" s="211" t="str">
        <f>IFERROR(HW51+HV51*IN45,"")</f>
        <v/>
      </c>
      <c r="IP45" s="202" t="str">
        <f t="shared" si="549"/>
        <v/>
      </c>
      <c r="IQ45" s="202" t="str">
        <f t="shared" si="398"/>
        <v/>
      </c>
      <c r="IR45" s="202" t="str">
        <f t="shared" si="550"/>
        <v/>
      </c>
      <c r="IS45" s="202" t="str">
        <f t="shared" si="551"/>
        <v/>
      </c>
      <c r="IT45" s="211" t="str">
        <f t="shared" si="552"/>
        <v/>
      </c>
      <c r="IU45" s="211" t="str">
        <f t="shared" si="399"/>
        <v/>
      </c>
      <c r="IV45" s="211" t="str">
        <f t="shared" si="553"/>
        <v/>
      </c>
      <c r="IW45" s="209" t="str">
        <f t="shared" si="400"/>
        <v/>
      </c>
      <c r="IX45" s="209" t="str">
        <f>IFERROR(IT45*(IR45-IR48)^2,"")</f>
        <v/>
      </c>
      <c r="IY45" s="209" t="str">
        <f t="shared" si="401"/>
        <v/>
      </c>
      <c r="IZ45" s="209" t="str">
        <f t="shared" si="554"/>
        <v/>
      </c>
      <c r="JA45" s="227" t="str">
        <f t="shared" si="555"/>
        <v/>
      </c>
      <c r="JB45" s="209" t="str">
        <f t="shared" si="556"/>
        <v/>
      </c>
      <c r="JD45" s="209"/>
      <c r="JE45" s="201" t="str">
        <f t="shared" si="557"/>
        <v/>
      </c>
      <c r="JF45" s="211" t="str">
        <f>IFERROR(IN51+IM51*JE45,"")</f>
        <v/>
      </c>
      <c r="JG45" s="202" t="str">
        <f t="shared" si="558"/>
        <v/>
      </c>
      <c r="JH45" s="202" t="str">
        <f t="shared" si="402"/>
        <v/>
      </c>
      <c r="JI45" s="202" t="str">
        <f t="shared" si="559"/>
        <v/>
      </c>
      <c r="JJ45" s="202" t="str">
        <f t="shared" si="560"/>
        <v/>
      </c>
      <c r="JK45" s="211" t="str">
        <f t="shared" si="561"/>
        <v/>
      </c>
      <c r="JL45" s="211" t="str">
        <f t="shared" si="403"/>
        <v/>
      </c>
      <c r="JM45" s="211" t="str">
        <f t="shared" si="562"/>
        <v/>
      </c>
      <c r="JN45" s="209" t="str">
        <f t="shared" si="404"/>
        <v/>
      </c>
      <c r="JO45" s="209" t="str">
        <f>IFERROR(JK45*(JI45-JI48)^2,"")</f>
        <v/>
      </c>
      <c r="JP45" s="209" t="str">
        <f t="shared" si="405"/>
        <v/>
      </c>
      <c r="JQ45" s="209" t="str">
        <f t="shared" si="563"/>
        <v/>
      </c>
      <c r="JR45" s="227" t="str">
        <f t="shared" si="564"/>
        <v/>
      </c>
      <c r="JS45" s="209" t="str">
        <f t="shared" si="565"/>
        <v/>
      </c>
      <c r="JU45" s="209"/>
      <c r="JV45" s="201" t="str">
        <f t="shared" si="566"/>
        <v/>
      </c>
      <c r="JW45" s="211" t="str">
        <f>IFERROR(JE51+JD51*JV45,"")</f>
        <v/>
      </c>
      <c r="JX45" s="202" t="str">
        <f t="shared" si="567"/>
        <v/>
      </c>
      <c r="JY45" s="202" t="str">
        <f t="shared" si="406"/>
        <v/>
      </c>
      <c r="JZ45" s="202" t="str">
        <f t="shared" si="568"/>
        <v/>
      </c>
      <c r="KA45" s="202" t="str">
        <f t="shared" si="569"/>
        <v/>
      </c>
      <c r="KB45" s="211" t="str">
        <f t="shared" si="570"/>
        <v/>
      </c>
      <c r="KC45" s="211" t="str">
        <f t="shared" si="407"/>
        <v/>
      </c>
      <c r="KD45" s="211" t="str">
        <f t="shared" si="571"/>
        <v/>
      </c>
      <c r="KE45" s="209" t="str">
        <f t="shared" si="408"/>
        <v/>
      </c>
      <c r="KF45" s="209" t="str">
        <f>IFERROR(KB45*(JZ45-JZ48)^2,"")</f>
        <v/>
      </c>
      <c r="KG45" s="209" t="str">
        <f t="shared" si="409"/>
        <v/>
      </c>
      <c r="KH45" s="209" t="str">
        <f t="shared" si="572"/>
        <v/>
      </c>
      <c r="KI45" s="227" t="str">
        <f t="shared" si="573"/>
        <v/>
      </c>
      <c r="KJ45" s="209" t="str">
        <f t="shared" si="574"/>
        <v/>
      </c>
      <c r="KL45" s="209"/>
      <c r="KM45" s="201" t="str">
        <f t="shared" si="575"/>
        <v/>
      </c>
      <c r="KN45" s="211" t="str">
        <f>IFERROR(JV51+JU51*KM45,"")</f>
        <v/>
      </c>
      <c r="KO45" s="202" t="str">
        <f t="shared" si="576"/>
        <v/>
      </c>
      <c r="KP45" s="202" t="str">
        <f t="shared" si="410"/>
        <v/>
      </c>
      <c r="KQ45" s="202" t="str">
        <f t="shared" si="577"/>
        <v/>
      </c>
      <c r="KR45" s="202" t="str">
        <f t="shared" si="578"/>
        <v/>
      </c>
      <c r="KS45" s="211" t="str">
        <f t="shared" si="579"/>
        <v/>
      </c>
      <c r="KT45" s="211" t="str">
        <f t="shared" si="411"/>
        <v/>
      </c>
      <c r="KU45" s="211" t="str">
        <f t="shared" si="580"/>
        <v/>
      </c>
      <c r="KV45" s="209" t="str">
        <f t="shared" si="412"/>
        <v/>
      </c>
      <c r="KW45" s="209" t="str">
        <f>IFERROR(KS45*(KQ45-KQ48)^2,"")</f>
        <v/>
      </c>
      <c r="KX45" s="209" t="str">
        <f t="shared" si="413"/>
        <v/>
      </c>
      <c r="KY45" s="209" t="str">
        <f t="shared" si="581"/>
        <v/>
      </c>
      <c r="KZ45" s="227" t="str">
        <f t="shared" si="582"/>
        <v/>
      </c>
      <c r="LA45" s="209" t="str">
        <f t="shared" si="583"/>
        <v/>
      </c>
      <c r="LC45" s="209"/>
      <c r="LD45" s="201" t="str">
        <f t="shared" si="584"/>
        <v/>
      </c>
      <c r="LE45" s="211" t="str">
        <f>IFERROR(KM51+KL51*LD45,"")</f>
        <v/>
      </c>
      <c r="LF45" s="202" t="str">
        <f t="shared" si="585"/>
        <v/>
      </c>
      <c r="LG45" s="202" t="str">
        <f t="shared" si="414"/>
        <v/>
      </c>
      <c r="LH45" s="202" t="str">
        <f t="shared" si="586"/>
        <v/>
      </c>
      <c r="LI45" s="202" t="str">
        <f t="shared" si="587"/>
        <v/>
      </c>
      <c r="LJ45" s="211" t="str">
        <f t="shared" si="588"/>
        <v/>
      </c>
      <c r="LK45" s="211" t="str">
        <f t="shared" si="415"/>
        <v/>
      </c>
      <c r="LL45" s="211" t="str">
        <f t="shared" si="589"/>
        <v/>
      </c>
      <c r="LM45" s="209" t="str">
        <f t="shared" si="416"/>
        <v/>
      </c>
      <c r="LN45" s="209" t="str">
        <f>IFERROR(LJ45*(LH45-LH48)^2,"")</f>
        <v/>
      </c>
      <c r="LO45" s="209" t="str">
        <f t="shared" si="417"/>
        <v/>
      </c>
      <c r="LP45" s="209" t="str">
        <f t="shared" si="590"/>
        <v/>
      </c>
      <c r="LQ45" s="227" t="str">
        <f t="shared" si="591"/>
        <v/>
      </c>
      <c r="LR45" s="209" t="str">
        <f t="shared" si="592"/>
        <v/>
      </c>
      <c r="LT45" s="209"/>
      <c r="LU45" s="371" t="str">
        <f t="shared" si="593"/>
        <v/>
      </c>
      <c r="LV45" s="370" t="str">
        <f>IFERROR(LD51+LC51*LU45,"")</f>
        <v/>
      </c>
      <c r="LW45" s="373" t="str">
        <f t="shared" si="594"/>
        <v/>
      </c>
      <c r="LX45" s="202" t="str">
        <f t="shared" si="418"/>
        <v/>
      </c>
      <c r="LY45" s="202" t="str">
        <f t="shared" si="595"/>
        <v/>
      </c>
      <c r="LZ45" s="202" t="str">
        <f t="shared" si="596"/>
        <v/>
      </c>
      <c r="MA45" s="211" t="str">
        <f t="shared" si="597"/>
        <v/>
      </c>
      <c r="MB45" s="211" t="str">
        <f t="shared" si="419"/>
        <v/>
      </c>
      <c r="MC45" s="211" t="str">
        <f t="shared" si="598"/>
        <v/>
      </c>
      <c r="MD45" s="209" t="str">
        <f t="shared" si="420"/>
        <v/>
      </c>
      <c r="ME45" s="209" t="str">
        <f>IFERROR(MA45*(LY45-LY48)^2,"")</f>
        <v/>
      </c>
      <c r="MF45" s="209" t="str">
        <f t="shared" si="421"/>
        <v/>
      </c>
      <c r="MG45" s="209" t="str">
        <f t="shared" si="599"/>
        <v/>
      </c>
      <c r="MH45" s="227" t="str">
        <f t="shared" si="600"/>
        <v/>
      </c>
      <c r="MI45" s="372" t="str">
        <f t="shared" si="601"/>
        <v/>
      </c>
    </row>
    <row r="46" spans="1:347" ht="14" customHeight="1" outlineLevel="1" thickBot="1">
      <c r="A46" s="12">
        <v>10</v>
      </c>
      <c r="B46" s="195"/>
      <c r="C46" s="196"/>
      <c r="D46" s="197"/>
      <c r="E46" s="15" t="str">
        <f t="shared" si="340"/>
        <v/>
      </c>
      <c r="F46" s="32" t="str">
        <f>IFERROR((E46-E36)/(1-E36),"")</f>
        <v/>
      </c>
      <c r="G46" s="15" t="str">
        <f t="shared" si="341"/>
        <v/>
      </c>
      <c r="H46" s="15"/>
      <c r="I46" s="32"/>
      <c r="J46" s="16" t="str">
        <f t="shared" si="422"/>
        <v/>
      </c>
      <c r="K46" s="15" t="str">
        <f>IFERROR(C51+B51*J46,"")</f>
        <v/>
      </c>
      <c r="L46" s="35" t="str">
        <f t="shared" si="423"/>
        <v/>
      </c>
      <c r="M46" s="35" t="str">
        <f t="shared" si="342"/>
        <v/>
      </c>
      <c r="N46" s="35" t="str">
        <f t="shared" si="424"/>
        <v/>
      </c>
      <c r="O46" s="35" t="str">
        <f t="shared" si="425"/>
        <v/>
      </c>
      <c r="P46" s="15" t="str">
        <f t="shared" si="426"/>
        <v/>
      </c>
      <c r="Q46" s="15" t="str">
        <f t="shared" si="343"/>
        <v/>
      </c>
      <c r="R46" s="15" t="str">
        <f t="shared" si="427"/>
        <v/>
      </c>
      <c r="S46" s="32" t="str">
        <f t="shared" si="344"/>
        <v/>
      </c>
      <c r="T46" s="32" t="str">
        <f>IFERROR(P46*(N46-N48)^2,"")</f>
        <v/>
      </c>
      <c r="U46" s="32" t="str">
        <f t="shared" si="345"/>
        <v/>
      </c>
      <c r="V46" s="32" t="str">
        <f t="shared" si="428"/>
        <v/>
      </c>
      <c r="W46" s="37" t="str">
        <f t="shared" si="429"/>
        <v/>
      </c>
      <c r="X46" s="32" t="str">
        <f t="shared" si="430"/>
        <v/>
      </c>
      <c r="Y46" s="32"/>
      <c r="Z46" s="209"/>
      <c r="AA46" s="201" t="str">
        <f t="shared" si="431"/>
        <v/>
      </c>
      <c r="AB46" s="211" t="str">
        <f>IFERROR(J51+I51*AA46,"")</f>
        <v/>
      </c>
      <c r="AC46" s="202" t="str">
        <f t="shared" si="432"/>
        <v/>
      </c>
      <c r="AD46" s="202" t="str">
        <f t="shared" si="346"/>
        <v/>
      </c>
      <c r="AE46" s="202" t="str">
        <f t="shared" si="433"/>
        <v/>
      </c>
      <c r="AF46" s="202" t="str">
        <f t="shared" si="434"/>
        <v/>
      </c>
      <c r="AG46" s="211" t="str">
        <f t="shared" si="435"/>
        <v/>
      </c>
      <c r="AH46" s="211" t="str">
        <f t="shared" si="347"/>
        <v/>
      </c>
      <c r="AI46" s="211" t="str">
        <f t="shared" si="436"/>
        <v/>
      </c>
      <c r="AJ46" s="209" t="str">
        <f t="shared" si="348"/>
        <v/>
      </c>
      <c r="AK46" s="209" t="str">
        <f>IFERROR(AG46*(AE46-AE48)^2,"")</f>
        <v/>
      </c>
      <c r="AL46" s="209" t="str">
        <f t="shared" si="349"/>
        <v/>
      </c>
      <c r="AM46" s="209" t="str">
        <f t="shared" si="437"/>
        <v/>
      </c>
      <c r="AN46" s="227" t="str">
        <f t="shared" si="438"/>
        <v/>
      </c>
      <c r="AO46" s="209" t="str">
        <f t="shared" si="439"/>
        <v/>
      </c>
      <c r="AP46" s="32"/>
      <c r="AQ46" s="209"/>
      <c r="AR46" s="201" t="str">
        <f t="shared" si="440"/>
        <v/>
      </c>
      <c r="AS46" s="211" t="str">
        <f>IFERROR(AA51+Z51*AR46,"")</f>
        <v/>
      </c>
      <c r="AT46" s="202" t="str">
        <f t="shared" si="441"/>
        <v/>
      </c>
      <c r="AU46" s="202" t="str">
        <f t="shared" si="350"/>
        <v/>
      </c>
      <c r="AV46" s="202" t="str">
        <f t="shared" si="442"/>
        <v/>
      </c>
      <c r="AW46" s="202" t="str">
        <f t="shared" si="443"/>
        <v/>
      </c>
      <c r="AX46" s="211" t="str">
        <f t="shared" si="444"/>
        <v/>
      </c>
      <c r="AY46" s="211" t="str">
        <f t="shared" si="351"/>
        <v/>
      </c>
      <c r="AZ46" s="211" t="str">
        <f t="shared" si="445"/>
        <v/>
      </c>
      <c r="BA46" s="209" t="str">
        <f t="shared" si="352"/>
        <v/>
      </c>
      <c r="BB46" s="209" t="str">
        <f>IFERROR(AX46*(AV46-AV48)^2,"")</f>
        <v/>
      </c>
      <c r="BC46" s="209" t="str">
        <f t="shared" si="353"/>
        <v/>
      </c>
      <c r="BD46" s="209" t="str">
        <f t="shared" si="446"/>
        <v/>
      </c>
      <c r="BE46" s="227" t="str">
        <f t="shared" si="447"/>
        <v/>
      </c>
      <c r="BF46" s="209" t="str">
        <f t="shared" si="448"/>
        <v/>
      </c>
      <c r="BH46" s="209"/>
      <c r="BI46" s="201" t="str">
        <f t="shared" si="449"/>
        <v/>
      </c>
      <c r="BJ46" s="211" t="str">
        <f>IFERROR(AR51+AQ51*BI46,"")</f>
        <v/>
      </c>
      <c r="BK46" s="202" t="str">
        <f t="shared" si="450"/>
        <v/>
      </c>
      <c r="BL46" s="202" t="str">
        <f t="shared" si="354"/>
        <v/>
      </c>
      <c r="BM46" s="202" t="str">
        <f t="shared" si="451"/>
        <v/>
      </c>
      <c r="BN46" s="202" t="str">
        <f t="shared" si="452"/>
        <v/>
      </c>
      <c r="BO46" s="211" t="str">
        <f t="shared" si="453"/>
        <v/>
      </c>
      <c r="BP46" s="211" t="str">
        <f t="shared" si="355"/>
        <v/>
      </c>
      <c r="BQ46" s="211" t="str">
        <f t="shared" si="454"/>
        <v/>
      </c>
      <c r="BR46" s="209" t="str">
        <f t="shared" si="356"/>
        <v/>
      </c>
      <c r="BS46" s="209" t="str">
        <f>IFERROR(BO46*(BM46-BM48)^2,"")</f>
        <v/>
      </c>
      <c r="BT46" s="209" t="str">
        <f t="shared" si="357"/>
        <v/>
      </c>
      <c r="BU46" s="209" t="str">
        <f t="shared" si="455"/>
        <v/>
      </c>
      <c r="BV46" s="227" t="str">
        <f t="shared" si="456"/>
        <v/>
      </c>
      <c r="BW46" s="209" t="str">
        <f t="shared" si="457"/>
        <v/>
      </c>
      <c r="BY46" s="209"/>
      <c r="BZ46" s="201" t="str">
        <f t="shared" si="458"/>
        <v/>
      </c>
      <c r="CA46" s="211" t="str">
        <f>IFERROR(BI51+BH51*BZ46,"")</f>
        <v/>
      </c>
      <c r="CB46" s="202" t="str">
        <f t="shared" si="459"/>
        <v/>
      </c>
      <c r="CC46" s="202" t="str">
        <f t="shared" si="358"/>
        <v/>
      </c>
      <c r="CD46" s="202" t="str">
        <f t="shared" si="460"/>
        <v/>
      </c>
      <c r="CE46" s="202" t="str">
        <f t="shared" si="461"/>
        <v/>
      </c>
      <c r="CF46" s="211" t="str">
        <f t="shared" si="462"/>
        <v/>
      </c>
      <c r="CG46" s="211" t="str">
        <f t="shared" si="359"/>
        <v/>
      </c>
      <c r="CH46" s="211" t="str">
        <f t="shared" si="463"/>
        <v/>
      </c>
      <c r="CI46" s="209" t="str">
        <f t="shared" si="360"/>
        <v/>
      </c>
      <c r="CJ46" s="209" t="str">
        <f>IFERROR(CF46*(CD46-CD48)^2,"")</f>
        <v/>
      </c>
      <c r="CK46" s="209" t="str">
        <f t="shared" si="361"/>
        <v/>
      </c>
      <c r="CL46" s="209" t="str">
        <f t="shared" si="464"/>
        <v/>
      </c>
      <c r="CM46" s="227" t="str">
        <f t="shared" si="465"/>
        <v/>
      </c>
      <c r="CN46" s="209" t="str">
        <f t="shared" si="466"/>
        <v/>
      </c>
      <c r="CP46" s="209"/>
      <c r="CQ46" s="201" t="str">
        <f t="shared" si="467"/>
        <v/>
      </c>
      <c r="CR46" s="211" t="str">
        <f>IFERROR(BZ51+BY51*CQ46,"")</f>
        <v/>
      </c>
      <c r="CS46" s="202" t="str">
        <f t="shared" si="468"/>
        <v/>
      </c>
      <c r="CT46" s="202" t="str">
        <f t="shared" si="362"/>
        <v/>
      </c>
      <c r="CU46" s="202" t="str">
        <f t="shared" si="469"/>
        <v/>
      </c>
      <c r="CV46" s="202" t="str">
        <f t="shared" si="470"/>
        <v/>
      </c>
      <c r="CW46" s="211" t="str">
        <f t="shared" si="471"/>
        <v/>
      </c>
      <c r="CX46" s="211" t="str">
        <f t="shared" si="363"/>
        <v/>
      </c>
      <c r="CY46" s="211" t="str">
        <f t="shared" si="472"/>
        <v/>
      </c>
      <c r="CZ46" s="209" t="str">
        <f t="shared" si="364"/>
        <v/>
      </c>
      <c r="DA46" s="209" t="str">
        <f>IFERROR(CW46*(CU46-CU48)^2,"")</f>
        <v/>
      </c>
      <c r="DB46" s="209" t="str">
        <f t="shared" si="365"/>
        <v/>
      </c>
      <c r="DC46" s="209" t="str">
        <f t="shared" si="473"/>
        <v/>
      </c>
      <c r="DD46" s="227" t="str">
        <f t="shared" si="474"/>
        <v/>
      </c>
      <c r="DE46" s="209" t="str">
        <f t="shared" si="475"/>
        <v/>
      </c>
      <c r="DG46" s="209"/>
      <c r="DH46" s="201" t="str">
        <f t="shared" si="476"/>
        <v/>
      </c>
      <c r="DI46" s="211" t="str">
        <f>IFERROR(CQ51+CP51*DH46,"")</f>
        <v/>
      </c>
      <c r="DJ46" s="202" t="str">
        <f t="shared" si="477"/>
        <v/>
      </c>
      <c r="DK46" s="202" t="str">
        <f t="shared" si="366"/>
        <v/>
      </c>
      <c r="DL46" s="202" t="str">
        <f t="shared" si="478"/>
        <v/>
      </c>
      <c r="DM46" s="202" t="str">
        <f t="shared" si="479"/>
        <v/>
      </c>
      <c r="DN46" s="211" t="str">
        <f t="shared" si="480"/>
        <v/>
      </c>
      <c r="DO46" s="211" t="str">
        <f t="shared" si="367"/>
        <v/>
      </c>
      <c r="DP46" s="211" t="str">
        <f t="shared" si="481"/>
        <v/>
      </c>
      <c r="DQ46" s="209" t="str">
        <f t="shared" si="368"/>
        <v/>
      </c>
      <c r="DR46" s="209" t="str">
        <f>IFERROR(DN46*(DL46-DL48)^2,"")</f>
        <v/>
      </c>
      <c r="DS46" s="209" t="str">
        <f t="shared" si="369"/>
        <v/>
      </c>
      <c r="DT46" s="209" t="str">
        <f t="shared" si="482"/>
        <v/>
      </c>
      <c r="DU46" s="227" t="str">
        <f t="shared" si="483"/>
        <v/>
      </c>
      <c r="DV46" s="209" t="str">
        <f t="shared" si="484"/>
        <v/>
      </c>
      <c r="DX46" s="209"/>
      <c r="DY46" s="201" t="str">
        <f t="shared" si="485"/>
        <v/>
      </c>
      <c r="DZ46" s="211" t="str">
        <f>IFERROR(DH51+DG51*DY46,"")</f>
        <v/>
      </c>
      <c r="EA46" s="202" t="str">
        <f t="shared" si="486"/>
        <v/>
      </c>
      <c r="EB46" s="202" t="str">
        <f t="shared" si="370"/>
        <v/>
      </c>
      <c r="EC46" s="202" t="str">
        <f t="shared" si="487"/>
        <v/>
      </c>
      <c r="ED46" s="202" t="str">
        <f t="shared" si="488"/>
        <v/>
      </c>
      <c r="EE46" s="211" t="str">
        <f t="shared" si="489"/>
        <v/>
      </c>
      <c r="EF46" s="211" t="str">
        <f t="shared" si="371"/>
        <v/>
      </c>
      <c r="EG46" s="211" t="str">
        <f t="shared" si="490"/>
        <v/>
      </c>
      <c r="EH46" s="209" t="str">
        <f t="shared" si="372"/>
        <v/>
      </c>
      <c r="EI46" s="209" t="str">
        <f>IFERROR(EE46*(EC46-EC48)^2,"")</f>
        <v/>
      </c>
      <c r="EJ46" s="209" t="str">
        <f t="shared" si="373"/>
        <v/>
      </c>
      <c r="EK46" s="209" t="str">
        <f t="shared" si="491"/>
        <v/>
      </c>
      <c r="EL46" s="227" t="str">
        <f t="shared" si="492"/>
        <v/>
      </c>
      <c r="EM46" s="209" t="str">
        <f t="shared" si="493"/>
        <v/>
      </c>
      <c r="EO46" s="209"/>
      <c r="EP46" s="201" t="str">
        <f t="shared" si="494"/>
        <v/>
      </c>
      <c r="EQ46" s="211" t="str">
        <f>IFERROR(DY51+DX51*EP46,"")</f>
        <v/>
      </c>
      <c r="ER46" s="202" t="str">
        <f t="shared" si="495"/>
        <v/>
      </c>
      <c r="ES46" s="202" t="str">
        <f t="shared" si="374"/>
        <v/>
      </c>
      <c r="ET46" s="202" t="str">
        <f t="shared" si="496"/>
        <v/>
      </c>
      <c r="EU46" s="202" t="str">
        <f t="shared" si="497"/>
        <v/>
      </c>
      <c r="EV46" s="211" t="str">
        <f t="shared" si="498"/>
        <v/>
      </c>
      <c r="EW46" s="211" t="str">
        <f t="shared" si="375"/>
        <v/>
      </c>
      <c r="EX46" s="211" t="str">
        <f t="shared" si="499"/>
        <v/>
      </c>
      <c r="EY46" s="209" t="str">
        <f t="shared" si="376"/>
        <v/>
      </c>
      <c r="EZ46" s="209" t="str">
        <f>IFERROR(EV46*(ET46-ET48)^2,"")</f>
        <v/>
      </c>
      <c r="FA46" s="209" t="str">
        <f t="shared" si="377"/>
        <v/>
      </c>
      <c r="FB46" s="209" t="str">
        <f t="shared" si="500"/>
        <v/>
      </c>
      <c r="FC46" s="227" t="str">
        <f t="shared" si="501"/>
        <v/>
      </c>
      <c r="FD46" s="209" t="str">
        <f t="shared" si="502"/>
        <v/>
      </c>
      <c r="FF46" s="209"/>
      <c r="FG46" s="201" t="str">
        <f t="shared" si="503"/>
        <v/>
      </c>
      <c r="FH46" s="211" t="str">
        <f>IFERROR(EP51+EO51*FG46,"")</f>
        <v/>
      </c>
      <c r="FI46" s="202" t="str">
        <f t="shared" si="504"/>
        <v/>
      </c>
      <c r="FJ46" s="202" t="str">
        <f t="shared" si="378"/>
        <v/>
      </c>
      <c r="FK46" s="202" t="str">
        <f t="shared" si="505"/>
        <v/>
      </c>
      <c r="FL46" s="202" t="str">
        <f t="shared" si="506"/>
        <v/>
      </c>
      <c r="FM46" s="211" t="str">
        <f t="shared" si="507"/>
        <v/>
      </c>
      <c r="FN46" s="211" t="str">
        <f t="shared" si="379"/>
        <v/>
      </c>
      <c r="FO46" s="211" t="str">
        <f t="shared" si="508"/>
        <v/>
      </c>
      <c r="FP46" s="209" t="str">
        <f t="shared" si="380"/>
        <v/>
      </c>
      <c r="FQ46" s="209" t="str">
        <f>IFERROR(FM46*(FK46-FK48)^2,"")</f>
        <v/>
      </c>
      <c r="FR46" s="209" t="str">
        <f t="shared" si="381"/>
        <v/>
      </c>
      <c r="FS46" s="209" t="str">
        <f t="shared" si="509"/>
        <v/>
      </c>
      <c r="FT46" s="227" t="str">
        <f t="shared" si="510"/>
        <v/>
      </c>
      <c r="FU46" s="209" t="str">
        <f t="shared" si="511"/>
        <v/>
      </c>
      <c r="FW46" s="209"/>
      <c r="FX46" s="201" t="str">
        <f t="shared" si="512"/>
        <v/>
      </c>
      <c r="FY46" s="211" t="str">
        <f>IFERROR(FG51+FF51*FX46,"")</f>
        <v/>
      </c>
      <c r="FZ46" s="202" t="str">
        <f t="shared" si="513"/>
        <v/>
      </c>
      <c r="GA46" s="202" t="str">
        <f t="shared" si="382"/>
        <v/>
      </c>
      <c r="GB46" s="202" t="str">
        <f t="shared" si="514"/>
        <v/>
      </c>
      <c r="GC46" s="202" t="str">
        <f t="shared" si="515"/>
        <v/>
      </c>
      <c r="GD46" s="211" t="str">
        <f t="shared" si="516"/>
        <v/>
      </c>
      <c r="GE46" s="211" t="str">
        <f t="shared" si="383"/>
        <v/>
      </c>
      <c r="GF46" s="211" t="str">
        <f t="shared" si="517"/>
        <v/>
      </c>
      <c r="GG46" s="209" t="str">
        <f t="shared" si="384"/>
        <v/>
      </c>
      <c r="GH46" s="209" t="str">
        <f>IFERROR(GD46*(GB46-GB48)^2,"")</f>
        <v/>
      </c>
      <c r="GI46" s="209" t="str">
        <f t="shared" si="385"/>
        <v/>
      </c>
      <c r="GJ46" s="209" t="str">
        <f t="shared" si="518"/>
        <v/>
      </c>
      <c r="GK46" s="227" t="str">
        <f t="shared" si="519"/>
        <v/>
      </c>
      <c r="GL46" s="209" t="str">
        <f t="shared" si="520"/>
        <v/>
      </c>
      <c r="GN46" s="209"/>
      <c r="GO46" s="201" t="str">
        <f t="shared" si="521"/>
        <v/>
      </c>
      <c r="GP46" s="211" t="str">
        <f>IFERROR(FX51+FW51*GO46,"")</f>
        <v/>
      </c>
      <c r="GQ46" s="202" t="str">
        <f t="shared" si="522"/>
        <v/>
      </c>
      <c r="GR46" s="202" t="str">
        <f t="shared" si="386"/>
        <v/>
      </c>
      <c r="GS46" s="202" t="str">
        <f t="shared" si="523"/>
        <v/>
      </c>
      <c r="GT46" s="202" t="str">
        <f t="shared" si="524"/>
        <v/>
      </c>
      <c r="GU46" s="211" t="str">
        <f t="shared" si="525"/>
        <v/>
      </c>
      <c r="GV46" s="211" t="str">
        <f t="shared" si="387"/>
        <v/>
      </c>
      <c r="GW46" s="211" t="str">
        <f t="shared" si="526"/>
        <v/>
      </c>
      <c r="GX46" s="209" t="str">
        <f t="shared" si="388"/>
        <v/>
      </c>
      <c r="GY46" s="209" t="str">
        <f>IFERROR(GU46*(GS46-GS48)^2,"")</f>
        <v/>
      </c>
      <c r="GZ46" s="209" t="str">
        <f t="shared" si="389"/>
        <v/>
      </c>
      <c r="HA46" s="209" t="str">
        <f t="shared" si="527"/>
        <v/>
      </c>
      <c r="HB46" s="227" t="str">
        <f t="shared" si="528"/>
        <v/>
      </c>
      <c r="HC46" s="209" t="str">
        <f t="shared" si="529"/>
        <v/>
      </c>
      <c r="HE46" s="209"/>
      <c r="HF46" s="201" t="str">
        <f t="shared" si="530"/>
        <v/>
      </c>
      <c r="HG46" s="211" t="str">
        <f>IFERROR(GO51+GN51*HF46,"")</f>
        <v/>
      </c>
      <c r="HH46" s="202" t="str">
        <f t="shared" si="531"/>
        <v/>
      </c>
      <c r="HI46" s="202" t="str">
        <f t="shared" si="390"/>
        <v/>
      </c>
      <c r="HJ46" s="202" t="str">
        <f t="shared" si="532"/>
        <v/>
      </c>
      <c r="HK46" s="202" t="str">
        <f t="shared" si="533"/>
        <v/>
      </c>
      <c r="HL46" s="211" t="str">
        <f t="shared" si="534"/>
        <v/>
      </c>
      <c r="HM46" s="211" t="str">
        <f t="shared" si="391"/>
        <v/>
      </c>
      <c r="HN46" s="211" t="str">
        <f t="shared" si="535"/>
        <v/>
      </c>
      <c r="HO46" s="209" t="str">
        <f t="shared" si="392"/>
        <v/>
      </c>
      <c r="HP46" s="209" t="str">
        <f>IFERROR(HL46*(HJ46-HJ48)^2,"")</f>
        <v/>
      </c>
      <c r="HQ46" s="209" t="str">
        <f t="shared" si="393"/>
        <v/>
      </c>
      <c r="HR46" s="209" t="str">
        <f t="shared" si="536"/>
        <v/>
      </c>
      <c r="HS46" s="227" t="str">
        <f t="shared" si="537"/>
        <v/>
      </c>
      <c r="HT46" s="209" t="str">
        <f t="shared" si="538"/>
        <v/>
      </c>
      <c r="HV46" s="209"/>
      <c r="HW46" s="201" t="str">
        <f t="shared" si="539"/>
        <v/>
      </c>
      <c r="HX46" s="211" t="str">
        <f>IFERROR(HF51+HE51*HW46,"")</f>
        <v/>
      </c>
      <c r="HY46" s="202" t="str">
        <f t="shared" si="540"/>
        <v/>
      </c>
      <c r="HZ46" s="202" t="str">
        <f t="shared" si="394"/>
        <v/>
      </c>
      <c r="IA46" s="202" t="str">
        <f t="shared" si="541"/>
        <v/>
      </c>
      <c r="IB46" s="202" t="str">
        <f t="shared" si="542"/>
        <v/>
      </c>
      <c r="IC46" s="211" t="str">
        <f t="shared" si="543"/>
        <v/>
      </c>
      <c r="ID46" s="211" t="str">
        <f t="shared" si="395"/>
        <v/>
      </c>
      <c r="IE46" s="211" t="str">
        <f t="shared" si="544"/>
        <v/>
      </c>
      <c r="IF46" s="209" t="str">
        <f t="shared" si="396"/>
        <v/>
      </c>
      <c r="IG46" s="209" t="str">
        <f>IFERROR(IC46*(IA46-IA48)^2,"")</f>
        <v/>
      </c>
      <c r="IH46" s="209" t="str">
        <f t="shared" si="397"/>
        <v/>
      </c>
      <c r="II46" s="209" t="str">
        <f t="shared" si="545"/>
        <v/>
      </c>
      <c r="IJ46" s="227" t="str">
        <f t="shared" si="546"/>
        <v/>
      </c>
      <c r="IK46" s="209" t="str">
        <f t="shared" si="547"/>
        <v/>
      </c>
      <c r="IM46" s="209"/>
      <c r="IN46" s="201" t="str">
        <f t="shared" si="548"/>
        <v/>
      </c>
      <c r="IO46" s="211" t="str">
        <f>IFERROR(HW51+HV51*IN46,"")</f>
        <v/>
      </c>
      <c r="IP46" s="202" t="str">
        <f t="shared" si="549"/>
        <v/>
      </c>
      <c r="IQ46" s="202" t="str">
        <f t="shared" si="398"/>
        <v/>
      </c>
      <c r="IR46" s="202" t="str">
        <f t="shared" si="550"/>
        <v/>
      </c>
      <c r="IS46" s="202" t="str">
        <f t="shared" si="551"/>
        <v/>
      </c>
      <c r="IT46" s="211" t="str">
        <f t="shared" si="552"/>
        <v/>
      </c>
      <c r="IU46" s="211" t="str">
        <f t="shared" si="399"/>
        <v/>
      </c>
      <c r="IV46" s="211" t="str">
        <f t="shared" si="553"/>
        <v/>
      </c>
      <c r="IW46" s="209" t="str">
        <f t="shared" si="400"/>
        <v/>
      </c>
      <c r="IX46" s="209" t="str">
        <f>IFERROR(IT46*(IR46-IR48)^2,"")</f>
        <v/>
      </c>
      <c r="IY46" s="209" t="str">
        <f t="shared" si="401"/>
        <v/>
      </c>
      <c r="IZ46" s="209" t="str">
        <f t="shared" si="554"/>
        <v/>
      </c>
      <c r="JA46" s="227" t="str">
        <f t="shared" si="555"/>
        <v/>
      </c>
      <c r="JB46" s="209" t="str">
        <f t="shared" si="556"/>
        <v/>
      </c>
      <c r="JD46" s="209"/>
      <c r="JE46" s="201" t="str">
        <f t="shared" si="557"/>
        <v/>
      </c>
      <c r="JF46" s="211" t="str">
        <f>IFERROR(IN51+IM51*JE46,"")</f>
        <v/>
      </c>
      <c r="JG46" s="202" t="str">
        <f t="shared" si="558"/>
        <v/>
      </c>
      <c r="JH46" s="202" t="str">
        <f t="shared" si="402"/>
        <v/>
      </c>
      <c r="JI46" s="202" t="str">
        <f t="shared" si="559"/>
        <v/>
      </c>
      <c r="JJ46" s="202" t="str">
        <f t="shared" si="560"/>
        <v/>
      </c>
      <c r="JK46" s="211" t="str">
        <f t="shared" si="561"/>
        <v/>
      </c>
      <c r="JL46" s="211" t="str">
        <f t="shared" si="403"/>
        <v/>
      </c>
      <c r="JM46" s="211" t="str">
        <f t="shared" si="562"/>
        <v/>
      </c>
      <c r="JN46" s="209" t="str">
        <f t="shared" si="404"/>
        <v/>
      </c>
      <c r="JO46" s="209" t="str">
        <f>IFERROR(JK46*(JI46-JI48)^2,"")</f>
        <v/>
      </c>
      <c r="JP46" s="209" t="str">
        <f t="shared" si="405"/>
        <v/>
      </c>
      <c r="JQ46" s="209" t="str">
        <f t="shared" si="563"/>
        <v/>
      </c>
      <c r="JR46" s="227" t="str">
        <f t="shared" si="564"/>
        <v/>
      </c>
      <c r="JS46" s="209" t="str">
        <f t="shared" si="565"/>
        <v/>
      </c>
      <c r="JU46" s="209"/>
      <c r="JV46" s="201" t="str">
        <f t="shared" si="566"/>
        <v/>
      </c>
      <c r="JW46" s="211" t="str">
        <f>IFERROR(JE51+JD51*JV46,"")</f>
        <v/>
      </c>
      <c r="JX46" s="202" t="str">
        <f t="shared" si="567"/>
        <v/>
      </c>
      <c r="JY46" s="202" t="str">
        <f t="shared" si="406"/>
        <v/>
      </c>
      <c r="JZ46" s="202" t="str">
        <f t="shared" si="568"/>
        <v/>
      </c>
      <c r="KA46" s="202" t="str">
        <f t="shared" si="569"/>
        <v/>
      </c>
      <c r="KB46" s="211" t="str">
        <f t="shared" si="570"/>
        <v/>
      </c>
      <c r="KC46" s="211" t="str">
        <f t="shared" si="407"/>
        <v/>
      </c>
      <c r="KD46" s="211" t="str">
        <f t="shared" si="571"/>
        <v/>
      </c>
      <c r="KE46" s="209" t="str">
        <f t="shared" si="408"/>
        <v/>
      </c>
      <c r="KF46" s="209" t="str">
        <f>IFERROR(KB46*(JZ46-JZ48)^2,"")</f>
        <v/>
      </c>
      <c r="KG46" s="209" t="str">
        <f t="shared" si="409"/>
        <v/>
      </c>
      <c r="KH46" s="209" t="str">
        <f t="shared" si="572"/>
        <v/>
      </c>
      <c r="KI46" s="227" t="str">
        <f t="shared" si="573"/>
        <v/>
      </c>
      <c r="KJ46" s="209" t="str">
        <f t="shared" si="574"/>
        <v/>
      </c>
      <c r="KL46" s="209"/>
      <c r="KM46" s="201" t="str">
        <f t="shared" si="575"/>
        <v/>
      </c>
      <c r="KN46" s="211" t="str">
        <f>IFERROR(JV51+JU51*KM46,"")</f>
        <v/>
      </c>
      <c r="KO46" s="202" t="str">
        <f t="shared" si="576"/>
        <v/>
      </c>
      <c r="KP46" s="202" t="str">
        <f t="shared" si="410"/>
        <v/>
      </c>
      <c r="KQ46" s="202" t="str">
        <f t="shared" si="577"/>
        <v/>
      </c>
      <c r="KR46" s="202" t="str">
        <f t="shared" si="578"/>
        <v/>
      </c>
      <c r="KS46" s="211" t="str">
        <f t="shared" si="579"/>
        <v/>
      </c>
      <c r="KT46" s="211" t="str">
        <f t="shared" si="411"/>
        <v/>
      </c>
      <c r="KU46" s="211" t="str">
        <f t="shared" si="580"/>
        <v/>
      </c>
      <c r="KV46" s="209" t="str">
        <f t="shared" si="412"/>
        <v/>
      </c>
      <c r="KW46" s="209" t="str">
        <f>IFERROR(KS46*(KQ46-KQ48)^2,"")</f>
        <v/>
      </c>
      <c r="KX46" s="209" t="str">
        <f t="shared" si="413"/>
        <v/>
      </c>
      <c r="KY46" s="209" t="str">
        <f t="shared" si="581"/>
        <v/>
      </c>
      <c r="KZ46" s="227" t="str">
        <f t="shared" si="582"/>
        <v/>
      </c>
      <c r="LA46" s="209" t="str">
        <f t="shared" si="583"/>
        <v/>
      </c>
      <c r="LC46" s="209"/>
      <c r="LD46" s="201" t="str">
        <f t="shared" si="584"/>
        <v/>
      </c>
      <c r="LE46" s="211" t="str">
        <f>IFERROR(KM51+KL51*LD46,"")</f>
        <v/>
      </c>
      <c r="LF46" s="202" t="str">
        <f t="shared" si="585"/>
        <v/>
      </c>
      <c r="LG46" s="202" t="str">
        <f t="shared" si="414"/>
        <v/>
      </c>
      <c r="LH46" s="202" t="str">
        <f t="shared" si="586"/>
        <v/>
      </c>
      <c r="LI46" s="202" t="str">
        <f t="shared" si="587"/>
        <v/>
      </c>
      <c r="LJ46" s="211" t="str">
        <f t="shared" si="588"/>
        <v/>
      </c>
      <c r="LK46" s="211" t="str">
        <f t="shared" si="415"/>
        <v/>
      </c>
      <c r="LL46" s="211" t="str">
        <f t="shared" si="589"/>
        <v/>
      </c>
      <c r="LM46" s="209" t="str">
        <f t="shared" si="416"/>
        <v/>
      </c>
      <c r="LN46" s="209" t="str">
        <f>IFERROR(LJ46*(LH46-LH48)^2,"")</f>
        <v/>
      </c>
      <c r="LO46" s="209" t="str">
        <f t="shared" si="417"/>
        <v/>
      </c>
      <c r="LP46" s="209" t="str">
        <f t="shared" si="590"/>
        <v/>
      </c>
      <c r="LQ46" s="227" t="str">
        <f t="shared" si="591"/>
        <v/>
      </c>
      <c r="LR46" s="209" t="str">
        <f t="shared" si="592"/>
        <v/>
      </c>
      <c r="LT46" s="209"/>
      <c r="LU46" s="371" t="str">
        <f t="shared" si="593"/>
        <v/>
      </c>
      <c r="LV46" s="370" t="str">
        <f>IFERROR(LD51+LC51*LU46,"")</f>
        <v/>
      </c>
      <c r="LW46" s="373" t="str">
        <f t="shared" si="594"/>
        <v/>
      </c>
      <c r="LX46" s="202" t="str">
        <f t="shared" si="418"/>
        <v/>
      </c>
      <c r="LY46" s="202" t="str">
        <f t="shared" si="595"/>
        <v/>
      </c>
      <c r="LZ46" s="202" t="str">
        <f t="shared" si="596"/>
        <v/>
      </c>
      <c r="MA46" s="211" t="str">
        <f t="shared" si="597"/>
        <v/>
      </c>
      <c r="MB46" s="211" t="str">
        <f t="shared" si="419"/>
        <v/>
      </c>
      <c r="MC46" s="211" t="str">
        <f t="shared" si="598"/>
        <v/>
      </c>
      <c r="MD46" s="209" t="str">
        <f t="shared" si="420"/>
        <v/>
      </c>
      <c r="ME46" s="209" t="str">
        <f>IFERROR(MA46*(LY46-LY48)^2,"")</f>
        <v/>
      </c>
      <c r="MF46" s="209" t="str">
        <f t="shared" si="421"/>
        <v/>
      </c>
      <c r="MG46" s="209" t="str">
        <f t="shared" si="599"/>
        <v/>
      </c>
      <c r="MH46" s="227" t="str">
        <f t="shared" si="600"/>
        <v/>
      </c>
      <c r="MI46" s="372" t="str">
        <f t="shared" si="601"/>
        <v/>
      </c>
    </row>
    <row r="47" spans="1:347" ht="14" customHeight="1" outlineLevel="1">
      <c r="B47" s="17"/>
      <c r="C47" s="7"/>
      <c r="D47" s="7"/>
      <c r="E47" s="16"/>
      <c r="F47" s="15"/>
      <c r="G47" s="8"/>
      <c r="I47" s="113" t="s">
        <v>20</v>
      </c>
      <c r="J47" s="115" t="str">
        <f>IFERROR(_xlfn.NORM.S.INV(G48),"")</f>
        <v/>
      </c>
      <c r="K47" s="115"/>
      <c r="L47" s="94"/>
      <c r="M47" s="94"/>
      <c r="N47" s="94"/>
      <c r="O47" s="94"/>
      <c r="P47" s="116">
        <f>SUM(P37:P46)</f>
        <v>69.067317191016471</v>
      </c>
      <c r="Q47" s="116">
        <f t="shared" ref="Q47:R47" si="602">SUM(Q37:Q46)</f>
        <v>-0.50729821748619308</v>
      </c>
      <c r="R47" s="116">
        <f t="shared" si="602"/>
        <v>15.309433228511889</v>
      </c>
      <c r="S47" s="115">
        <f>SUM(S37:S46)</f>
        <v>38.486225824757568</v>
      </c>
      <c r="T47" s="115">
        <f>SUM(T37:T46)</f>
        <v>62.027362161120159</v>
      </c>
      <c r="U47" s="115">
        <f>SUM(U37:U46)</f>
        <v>47.645874374507954</v>
      </c>
      <c r="V47" s="117">
        <f>SUM(V37:V46)</f>
        <v>3.0810919871400415</v>
      </c>
      <c r="W47" s="124"/>
      <c r="X47" s="115"/>
      <c r="Y47" s="18"/>
      <c r="Z47" s="275" t="s">
        <v>20</v>
      </c>
      <c r="AA47" s="277">
        <f>IFERROR(_xlfn.NORM.S.INV(N48),"")</f>
        <v>-0.7666003278271184</v>
      </c>
      <c r="AB47" s="277"/>
      <c r="AC47" s="263"/>
      <c r="AD47" s="263"/>
      <c r="AE47" s="263"/>
      <c r="AF47" s="263"/>
      <c r="AG47" s="278">
        <f>SUM(AG37:AG46)</f>
        <v>67.907185703747743</v>
      </c>
      <c r="AH47" s="278">
        <f t="shared" ref="AH47:AI47" si="603">SUM(AH37:AH46)</f>
        <v>-0.95766339498934894</v>
      </c>
      <c r="AI47" s="278">
        <f t="shared" si="603"/>
        <v>14.506341118997625</v>
      </c>
      <c r="AJ47" s="277">
        <f>SUM(AJ37:AJ46)</f>
        <v>37.273122508318089</v>
      </c>
      <c r="AK47" s="277">
        <f>SUM(AK37:AK46)</f>
        <v>60.443544150180706</v>
      </c>
      <c r="AL47" s="277">
        <f>SUM(AL37:AL46)</f>
        <v>46.185511929188785</v>
      </c>
      <c r="AM47" s="279">
        <f>SUM(AM37:AM46)</f>
        <v>3.2146515777980169</v>
      </c>
      <c r="AN47" s="286"/>
      <c r="AO47" s="277"/>
      <c r="AP47" s="18"/>
      <c r="AQ47" s="275" t="s">
        <v>20</v>
      </c>
      <c r="AR47" s="277">
        <f>IFERROR(_xlfn.NORM.S.INV(AE48),"")</f>
        <v>-0.79392303476690573</v>
      </c>
      <c r="AS47" s="277"/>
      <c r="AT47" s="263"/>
      <c r="AU47" s="263"/>
      <c r="AV47" s="263"/>
      <c r="AW47" s="263"/>
      <c r="AX47" s="278">
        <f>SUM(AX37:AX46)</f>
        <v>67.863144334126247</v>
      </c>
      <c r="AY47" s="278">
        <f t="shared" ref="AY47:AZ47" si="604">SUM(AY37:AY46)</f>
        <v>-0.9720348102398173</v>
      </c>
      <c r="AZ47" s="278">
        <f t="shared" si="604"/>
        <v>14.478623433439072</v>
      </c>
      <c r="BA47" s="277">
        <f>SUM(BA37:BA46)</f>
        <v>37.226452323624741</v>
      </c>
      <c r="BB47" s="277">
        <f>SUM(BB37:BB46)</f>
        <v>60.380004786091867</v>
      </c>
      <c r="BC47" s="277">
        <f>SUM(BC37:BC46)</f>
        <v>46.128334104488744</v>
      </c>
      <c r="BD47" s="279">
        <f>SUM(BD37:BD46)</f>
        <v>3.2211009965696409</v>
      </c>
      <c r="BE47" s="286"/>
      <c r="BF47" s="277"/>
      <c r="BH47" s="275" t="s">
        <v>20</v>
      </c>
      <c r="BI47" s="277">
        <f>IFERROR(_xlfn.NORM.S.INV(AV48),"")</f>
        <v>-0.79485021620659513</v>
      </c>
      <c r="BJ47" s="277"/>
      <c r="BK47" s="263"/>
      <c r="BL47" s="263"/>
      <c r="BM47" s="263"/>
      <c r="BN47" s="263"/>
      <c r="BO47" s="278">
        <f>SUM(BO37:BO46)</f>
        <v>67.862464836601902</v>
      </c>
      <c r="BP47" s="278">
        <f t="shared" ref="BP47:BQ47" si="605">SUM(BP37:BP46)</f>
        <v>-0.97221803103156734</v>
      </c>
      <c r="BQ47" s="278">
        <f t="shared" si="605"/>
        <v>14.478243483828034</v>
      </c>
      <c r="BR47" s="277">
        <f>SUM(BR37:BR46)</f>
        <v>37.22572134761176</v>
      </c>
      <c r="BS47" s="277">
        <f>SUM(BS37:BS46)</f>
        <v>60.379002363810237</v>
      </c>
      <c r="BT47" s="277">
        <f>SUM(BT37:BT46)</f>
        <v>46.127437712635796</v>
      </c>
      <c r="BU47" s="279">
        <f>SUM(BU37:BU46)</f>
        <v>3.2211976818197359</v>
      </c>
      <c r="BV47" s="286"/>
      <c r="BW47" s="277"/>
      <c r="BY47" s="275" t="s">
        <v>20</v>
      </c>
      <c r="BZ47" s="277">
        <f>IFERROR(_xlfn.NORM.S.INV(BM48),"")</f>
        <v>-0.79486211989204614</v>
      </c>
      <c r="CA47" s="277"/>
      <c r="CB47" s="263"/>
      <c r="CC47" s="263"/>
      <c r="CD47" s="263"/>
      <c r="CE47" s="263"/>
      <c r="CF47" s="278">
        <f>SUM(CF37:CF46)</f>
        <v>67.862455011321671</v>
      </c>
      <c r="CG47" s="278">
        <f t="shared" ref="CG47:CH47" si="606">SUM(CG37:CG46)</f>
        <v>-0.9722208069192062</v>
      </c>
      <c r="CH47" s="278">
        <f t="shared" si="606"/>
        <v>14.478237832072537</v>
      </c>
      <c r="CI47" s="277">
        <f>SUM(CI37:CI46)</f>
        <v>37.225710814219802</v>
      </c>
      <c r="CJ47" s="277">
        <f>SUM(CJ37:CJ46)</f>
        <v>60.378987937934127</v>
      </c>
      <c r="CK47" s="277">
        <f>SUM(CK37:CK46)</f>
        <v>46.127424796380609</v>
      </c>
      <c r="CL47" s="279">
        <f>SUM(CL37:CL46)</f>
        <v>3.2211990923554819</v>
      </c>
      <c r="CM47" s="286"/>
      <c r="CN47" s="277"/>
      <c r="CP47" s="275" t="s">
        <v>20</v>
      </c>
      <c r="CQ47" s="277">
        <f>IFERROR(_xlfn.NORM.S.INV(CD48),"")</f>
        <v>-0.79486230001275293</v>
      </c>
      <c r="CR47" s="277"/>
      <c r="CS47" s="263"/>
      <c r="CT47" s="263"/>
      <c r="CU47" s="263"/>
      <c r="CV47" s="263"/>
      <c r="CW47" s="278">
        <f>SUM(CW37:CW46)</f>
        <v>67.862454869101214</v>
      </c>
      <c r="CX47" s="278">
        <f t="shared" ref="CX47:CY47" si="607">SUM(CX37:CX46)</f>
        <v>-0.97222084656119456</v>
      </c>
      <c r="CY47" s="278">
        <f t="shared" si="607"/>
        <v>14.478237750935257</v>
      </c>
      <c r="CZ47" s="277">
        <f>SUM(CZ37:CZ46)</f>
        <v>37.225710661595265</v>
      </c>
      <c r="DA47" s="277">
        <f>SUM(DA37:DA46)</f>
        <v>60.378987728826402</v>
      </c>
      <c r="DB47" s="277">
        <f>SUM(DB37:DB46)</f>
        <v>46.127424609225457</v>
      </c>
      <c r="DC47" s="279">
        <f>SUM(DC37:DC46)</f>
        <v>3.2211991127205839</v>
      </c>
      <c r="DD47" s="286"/>
      <c r="DE47" s="277"/>
      <c r="DG47" s="275" t="s">
        <v>20</v>
      </c>
      <c r="DH47" s="277">
        <f>IFERROR(_xlfn.NORM.S.INV(CU48),"")</f>
        <v>-0.79486230258596902</v>
      </c>
      <c r="DI47" s="277"/>
      <c r="DJ47" s="263"/>
      <c r="DK47" s="263"/>
      <c r="DL47" s="263"/>
      <c r="DM47" s="263"/>
      <c r="DN47" s="278">
        <f>SUM(DN37:DN46)</f>
        <v>67.86245486704378</v>
      </c>
      <c r="DO47" s="278">
        <f t="shared" ref="DO47:DP47" si="608">SUM(DO37:DO46)</f>
        <v>-0.97222084713697043</v>
      </c>
      <c r="DP47" s="278">
        <f t="shared" si="608"/>
        <v>14.478237749758623</v>
      </c>
      <c r="DQ47" s="277">
        <f>SUM(DQ37:DQ46)</f>
        <v>37.225710659388007</v>
      </c>
      <c r="DR47" s="277">
        <f>SUM(DR37:DR46)</f>
        <v>60.378987725802602</v>
      </c>
      <c r="DS47" s="277">
        <f>SUM(DS37:DS46)</f>
        <v>46.127424606518822</v>
      </c>
      <c r="DT47" s="279">
        <f>SUM(DT37:DT46)</f>
        <v>3.2211991130154205</v>
      </c>
      <c r="DU47" s="286"/>
      <c r="DV47" s="277"/>
      <c r="DX47" s="275" t="s">
        <v>20</v>
      </c>
      <c r="DY47" s="277">
        <f>IFERROR(_xlfn.NORM.S.INV(DL48),"")</f>
        <v>-0.79486230262333935</v>
      </c>
      <c r="DZ47" s="277"/>
      <c r="EA47" s="263"/>
      <c r="EB47" s="263"/>
      <c r="EC47" s="263"/>
      <c r="ED47" s="263"/>
      <c r="EE47" s="278">
        <f>SUM(EE37:EE46)</f>
        <v>67.862454867014037</v>
      </c>
      <c r="EF47" s="278">
        <f t="shared" ref="EF47:EG47" si="609">SUM(EF37:EF46)</f>
        <v>-0.97222084714528378</v>
      </c>
      <c r="EG47" s="278">
        <f t="shared" si="609"/>
        <v>14.478237749741609</v>
      </c>
      <c r="EH47" s="277">
        <f>SUM(EH37:EH46)</f>
        <v>37.225710659356068</v>
      </c>
      <c r="EI47" s="277">
        <f>SUM(EI37:EI46)</f>
        <v>60.378987725758854</v>
      </c>
      <c r="EJ47" s="277">
        <f>SUM(EJ37:EJ46)</f>
        <v>46.127424606479664</v>
      </c>
      <c r="EK47" s="279">
        <f>SUM(EK37:EK46)</f>
        <v>3.2211991130196855</v>
      </c>
      <c r="EL47" s="286"/>
      <c r="EM47" s="277"/>
      <c r="EO47" s="275" t="s">
        <v>20</v>
      </c>
      <c r="EP47" s="277">
        <f>IFERROR(_xlfn.NORM.S.INV(EC48),"")</f>
        <v>-0.79486230262388058</v>
      </c>
      <c r="EQ47" s="277"/>
      <c r="ER47" s="263"/>
      <c r="ES47" s="263"/>
      <c r="ET47" s="263"/>
      <c r="EU47" s="263"/>
      <c r="EV47" s="278">
        <f>SUM(EV37:EV46)</f>
        <v>67.862454867013597</v>
      </c>
      <c r="EW47" s="278">
        <f t="shared" ref="EW47:EX47" si="610">SUM(EW37:EW46)</f>
        <v>-0.97222084714539214</v>
      </c>
      <c r="EX47" s="278">
        <f t="shared" si="610"/>
        <v>14.478237749741385</v>
      </c>
      <c r="EY47" s="277">
        <f>SUM(EY37:EY46)</f>
        <v>37.225710659355599</v>
      </c>
      <c r="EZ47" s="277">
        <f>SUM(EZ37:EZ46)</f>
        <v>60.378987725758201</v>
      </c>
      <c r="FA47" s="277">
        <f>SUM(FA37:FA46)</f>
        <v>46.127424606479082</v>
      </c>
      <c r="FB47" s="279">
        <f>SUM(FB37:FB46)</f>
        <v>3.2211991130197455</v>
      </c>
      <c r="FC47" s="286"/>
      <c r="FD47" s="277"/>
      <c r="FF47" s="275" t="s">
        <v>20</v>
      </c>
      <c r="FG47" s="277">
        <f>IFERROR(_xlfn.NORM.S.INV(ET48),"")</f>
        <v>-0.79486230262388768</v>
      </c>
      <c r="FH47" s="277"/>
      <c r="FI47" s="263"/>
      <c r="FJ47" s="263"/>
      <c r="FK47" s="263"/>
      <c r="FL47" s="263"/>
      <c r="FM47" s="278">
        <f>SUM(FM37:FM46)</f>
        <v>67.862454867013582</v>
      </c>
      <c r="FN47" s="278">
        <f t="shared" ref="FN47:FO47" si="611">SUM(FN37:FN46)</f>
        <v>-0.97222084714542145</v>
      </c>
      <c r="FO47" s="278">
        <f t="shared" si="611"/>
        <v>14.478237749741357</v>
      </c>
      <c r="FP47" s="277">
        <f>SUM(FP37:FP46)</f>
        <v>37.225710659355592</v>
      </c>
      <c r="FQ47" s="277">
        <f>SUM(FQ37:FQ46)</f>
        <v>60.378987725758215</v>
      </c>
      <c r="FR47" s="277">
        <f>SUM(FR37:FR46)</f>
        <v>46.127424606479082</v>
      </c>
      <c r="FS47" s="279">
        <f>SUM(FS37:FS46)</f>
        <v>3.2211991130197455</v>
      </c>
      <c r="FT47" s="286"/>
      <c r="FU47" s="277"/>
      <c r="FW47" s="275" t="s">
        <v>20</v>
      </c>
      <c r="FX47" s="277">
        <f>IFERROR(_xlfn.NORM.S.INV(FK48),"")</f>
        <v>-0.79486230262388846</v>
      </c>
      <c r="FY47" s="277"/>
      <c r="FZ47" s="263"/>
      <c r="GA47" s="263"/>
      <c r="GB47" s="263"/>
      <c r="GC47" s="263"/>
      <c r="GD47" s="278">
        <f>SUM(GD37:GD46)</f>
        <v>67.862454867013582</v>
      </c>
      <c r="GE47" s="278">
        <f t="shared" ref="GE47:GF47" si="612">SUM(GE37:GE46)</f>
        <v>-0.97222084714543033</v>
      </c>
      <c r="GF47" s="278">
        <f t="shared" si="612"/>
        <v>14.478237749741343</v>
      </c>
      <c r="GG47" s="277">
        <f>SUM(GG37:GG46)</f>
        <v>37.225710659355585</v>
      </c>
      <c r="GH47" s="277">
        <f>SUM(GH37:GH46)</f>
        <v>60.378987725758201</v>
      </c>
      <c r="GI47" s="277">
        <f>SUM(GI37:GI46)</f>
        <v>46.127424606479074</v>
      </c>
      <c r="GJ47" s="279">
        <f>SUM(GJ37:GJ46)</f>
        <v>3.221199113019749</v>
      </c>
      <c r="GK47" s="286"/>
      <c r="GL47" s="277"/>
      <c r="GN47" s="275" t="s">
        <v>20</v>
      </c>
      <c r="GO47" s="277">
        <f>IFERROR(_xlfn.NORM.S.INV(GB48),"")</f>
        <v>-0.79486230262388857</v>
      </c>
      <c r="GP47" s="277"/>
      <c r="GQ47" s="263"/>
      <c r="GR47" s="263"/>
      <c r="GS47" s="263"/>
      <c r="GT47" s="263"/>
      <c r="GU47" s="278">
        <f>SUM(GU37:GU46)</f>
        <v>67.862454867013582</v>
      </c>
      <c r="GV47" s="278">
        <f t="shared" ref="GV47:GW47" si="613">SUM(GV37:GV46)</f>
        <v>-0.97222084714540635</v>
      </c>
      <c r="GW47" s="278">
        <f t="shared" si="613"/>
        <v>14.478237749741368</v>
      </c>
      <c r="GX47" s="277">
        <f>SUM(GX37:GX46)</f>
        <v>37.225710659355592</v>
      </c>
      <c r="GY47" s="277">
        <f>SUM(GY37:GY46)</f>
        <v>60.378987725758201</v>
      </c>
      <c r="GZ47" s="277">
        <f>SUM(GZ37:GZ46)</f>
        <v>46.127424606479082</v>
      </c>
      <c r="HA47" s="279">
        <f>SUM(HA37:HA46)</f>
        <v>3.2211991130197459</v>
      </c>
      <c r="HB47" s="286"/>
      <c r="HC47" s="277"/>
      <c r="HE47" s="275" t="s">
        <v>20</v>
      </c>
      <c r="HF47" s="277">
        <f>IFERROR(_xlfn.NORM.S.INV(GS48),"")</f>
        <v>-0.79486230262388713</v>
      </c>
      <c r="HG47" s="277"/>
      <c r="HH47" s="263"/>
      <c r="HI47" s="263"/>
      <c r="HJ47" s="263"/>
      <c r="HK47" s="263"/>
      <c r="HL47" s="278">
        <f>SUM(HL37:HL46)</f>
        <v>67.862454867013582</v>
      </c>
      <c r="HM47" s="278">
        <f t="shared" ref="HM47:HN47" si="614">SUM(HM37:HM46)</f>
        <v>-0.97222084714543033</v>
      </c>
      <c r="HN47" s="278">
        <f t="shared" si="614"/>
        <v>14.478237749741336</v>
      </c>
      <c r="HO47" s="277">
        <f>SUM(HO37:HO46)</f>
        <v>37.225710659355585</v>
      </c>
      <c r="HP47" s="277">
        <f>SUM(HP37:HP46)</f>
        <v>60.378987725758194</v>
      </c>
      <c r="HQ47" s="277">
        <f>SUM(HQ37:HQ46)</f>
        <v>46.127424606479074</v>
      </c>
      <c r="HR47" s="279">
        <f>SUM(HR37:HR46)</f>
        <v>3.2211991130197499</v>
      </c>
      <c r="HS47" s="286"/>
      <c r="HT47" s="277"/>
      <c r="HV47" s="275" t="s">
        <v>20</v>
      </c>
      <c r="HW47" s="277">
        <f>IFERROR(_xlfn.NORM.S.INV(HJ48),"")</f>
        <v>-0.79486230262388868</v>
      </c>
      <c r="HX47" s="277"/>
      <c r="HY47" s="263"/>
      <c r="HZ47" s="263"/>
      <c r="IA47" s="263"/>
      <c r="IB47" s="263"/>
      <c r="IC47" s="278">
        <f>SUM(IC37:IC46)</f>
        <v>67.862454867013582</v>
      </c>
      <c r="ID47" s="278">
        <f t="shared" ref="ID47:IE47" si="615">SUM(ID37:ID46)</f>
        <v>-0.97222084714541968</v>
      </c>
      <c r="IE47" s="278">
        <f t="shared" si="615"/>
        <v>14.478237749741353</v>
      </c>
      <c r="IF47" s="277">
        <f>SUM(IF37:IF46)</f>
        <v>37.22571065935557</v>
      </c>
      <c r="IG47" s="277">
        <f>SUM(IG37:IG46)</f>
        <v>60.378987725758186</v>
      </c>
      <c r="IH47" s="277">
        <f>SUM(IH37:IH46)</f>
        <v>46.127424606479053</v>
      </c>
      <c r="II47" s="279">
        <f>SUM(II37:II46)</f>
        <v>3.2211991130197504</v>
      </c>
      <c r="IJ47" s="286"/>
      <c r="IK47" s="277"/>
      <c r="IM47" s="275" t="s">
        <v>20</v>
      </c>
      <c r="IN47" s="277">
        <f>IFERROR(_xlfn.NORM.S.INV(IA48),"")</f>
        <v>-0.79486230262388813</v>
      </c>
      <c r="IO47" s="277"/>
      <c r="IP47" s="263"/>
      <c r="IQ47" s="263"/>
      <c r="IR47" s="263"/>
      <c r="IS47" s="263"/>
      <c r="IT47" s="278">
        <f>SUM(IT37:IT46)</f>
        <v>67.862454867013582</v>
      </c>
      <c r="IU47" s="278">
        <f t="shared" ref="IU47:IV47" si="616">SUM(IU37:IU46)</f>
        <v>-0.97222084714543033</v>
      </c>
      <c r="IV47" s="278">
        <f t="shared" si="616"/>
        <v>14.478237749741336</v>
      </c>
      <c r="IW47" s="277">
        <f>SUM(IW37:IW46)</f>
        <v>37.225710659355585</v>
      </c>
      <c r="IX47" s="277">
        <f>SUM(IX37:IX46)</f>
        <v>60.378987725758194</v>
      </c>
      <c r="IY47" s="277">
        <f>SUM(IY37:IY46)</f>
        <v>46.127424606479074</v>
      </c>
      <c r="IZ47" s="279">
        <f>SUM(IZ37:IZ46)</f>
        <v>3.2211991130197499</v>
      </c>
      <c r="JA47" s="286"/>
      <c r="JB47" s="277"/>
      <c r="JD47" s="275" t="s">
        <v>20</v>
      </c>
      <c r="JE47" s="277">
        <f>IFERROR(_xlfn.NORM.S.INV(IR48),"")</f>
        <v>-0.79486230262388868</v>
      </c>
      <c r="JF47" s="277"/>
      <c r="JG47" s="263"/>
      <c r="JH47" s="263"/>
      <c r="JI47" s="263"/>
      <c r="JJ47" s="263"/>
      <c r="JK47" s="278">
        <f>SUM(JK37:JK46)</f>
        <v>67.862454867013582</v>
      </c>
      <c r="JL47" s="278">
        <f t="shared" ref="JL47:JM47" si="617">SUM(JL37:JL46)</f>
        <v>-0.97222084714541968</v>
      </c>
      <c r="JM47" s="278">
        <f t="shared" si="617"/>
        <v>14.478237749741353</v>
      </c>
      <c r="JN47" s="277">
        <f>SUM(JN37:JN46)</f>
        <v>37.22571065935557</v>
      </c>
      <c r="JO47" s="277">
        <f>SUM(JO37:JO46)</f>
        <v>60.378987725758186</v>
      </c>
      <c r="JP47" s="277">
        <f>SUM(JP37:JP46)</f>
        <v>46.127424606479053</v>
      </c>
      <c r="JQ47" s="279">
        <f>SUM(JQ37:JQ46)</f>
        <v>3.2211991130197504</v>
      </c>
      <c r="JR47" s="286"/>
      <c r="JS47" s="277"/>
      <c r="JU47" s="275" t="s">
        <v>20</v>
      </c>
      <c r="JV47" s="277">
        <f>IFERROR(_xlfn.NORM.S.INV(JI48),"")</f>
        <v>-0.79486230262388813</v>
      </c>
      <c r="JW47" s="277"/>
      <c r="JX47" s="263"/>
      <c r="JY47" s="263"/>
      <c r="JZ47" s="263"/>
      <c r="KA47" s="263"/>
      <c r="KB47" s="278">
        <f>SUM(KB37:KB46)</f>
        <v>67.862454867013582</v>
      </c>
      <c r="KC47" s="278">
        <f t="shared" ref="KC47:KD47" si="618">SUM(KC37:KC46)</f>
        <v>-0.97222084714543033</v>
      </c>
      <c r="KD47" s="278">
        <f t="shared" si="618"/>
        <v>14.478237749741336</v>
      </c>
      <c r="KE47" s="277">
        <f>SUM(KE37:KE46)</f>
        <v>37.225710659355585</v>
      </c>
      <c r="KF47" s="277">
        <f>SUM(KF37:KF46)</f>
        <v>60.378987725758194</v>
      </c>
      <c r="KG47" s="277">
        <f>SUM(KG37:KG46)</f>
        <v>46.127424606479074</v>
      </c>
      <c r="KH47" s="279">
        <f>SUM(KH37:KH46)</f>
        <v>3.2211991130197499</v>
      </c>
      <c r="KI47" s="286"/>
      <c r="KJ47" s="277"/>
      <c r="KL47" s="275" t="s">
        <v>20</v>
      </c>
      <c r="KM47" s="277">
        <f>IFERROR(_xlfn.NORM.S.INV(JZ48),"")</f>
        <v>-0.79486230262388868</v>
      </c>
      <c r="KN47" s="277"/>
      <c r="KO47" s="263"/>
      <c r="KP47" s="263"/>
      <c r="KQ47" s="263"/>
      <c r="KR47" s="263"/>
      <c r="KS47" s="278">
        <f>SUM(KS37:KS46)</f>
        <v>67.862454867013582</v>
      </c>
      <c r="KT47" s="278">
        <f t="shared" ref="KT47:KU47" si="619">SUM(KT37:KT46)</f>
        <v>-0.97222084714541968</v>
      </c>
      <c r="KU47" s="278">
        <f t="shared" si="619"/>
        <v>14.478237749741353</v>
      </c>
      <c r="KV47" s="277">
        <f>SUM(KV37:KV46)</f>
        <v>37.22571065935557</v>
      </c>
      <c r="KW47" s="277">
        <f>SUM(KW37:KW46)</f>
        <v>60.378987725758186</v>
      </c>
      <c r="KX47" s="277">
        <f>SUM(KX37:KX46)</f>
        <v>46.127424606479053</v>
      </c>
      <c r="KY47" s="279">
        <f>SUM(KY37:KY46)</f>
        <v>3.2211991130197504</v>
      </c>
      <c r="KZ47" s="286"/>
      <c r="LA47" s="277"/>
      <c r="LC47" s="275" t="s">
        <v>20</v>
      </c>
      <c r="LD47" s="277">
        <f>IFERROR(_xlfn.NORM.S.INV(KQ48),"")</f>
        <v>-0.79486230262388813</v>
      </c>
      <c r="LE47" s="277"/>
      <c r="LF47" s="263"/>
      <c r="LG47" s="263"/>
      <c r="LH47" s="263"/>
      <c r="LI47" s="263"/>
      <c r="LJ47" s="278">
        <f>SUM(LJ37:LJ46)</f>
        <v>67.862454867013582</v>
      </c>
      <c r="LK47" s="278">
        <f t="shared" ref="LK47:LL47" si="620">SUM(LK37:LK46)</f>
        <v>-0.97222084714543033</v>
      </c>
      <c r="LL47" s="278">
        <f t="shared" si="620"/>
        <v>14.478237749741336</v>
      </c>
      <c r="LM47" s="277">
        <f>SUM(LM37:LM46)</f>
        <v>37.225710659355585</v>
      </c>
      <c r="LN47" s="277">
        <f>SUM(LN37:LN46)</f>
        <v>60.378987725758194</v>
      </c>
      <c r="LO47" s="277">
        <f>SUM(LO37:LO46)</f>
        <v>46.127424606479074</v>
      </c>
      <c r="LP47" s="279">
        <f>SUM(LP37:LP46)</f>
        <v>3.2211991130197499</v>
      </c>
      <c r="LQ47" s="286"/>
      <c r="LR47" s="277"/>
      <c r="LT47" s="275" t="s">
        <v>20</v>
      </c>
      <c r="LU47" s="277">
        <f>IFERROR(_xlfn.NORM.S.INV(LH48),"")</f>
        <v>-0.79486230262388868</v>
      </c>
      <c r="LV47" s="277"/>
      <c r="LW47" s="263"/>
      <c r="LX47" s="263"/>
      <c r="LY47" s="263"/>
      <c r="LZ47" s="263"/>
      <c r="MA47" s="278">
        <f>SUM(MA37:MA46)</f>
        <v>67.862454867013582</v>
      </c>
      <c r="MB47" s="278">
        <f t="shared" ref="MB47:MC47" si="621">SUM(MB37:MB46)</f>
        <v>-0.97222084714541968</v>
      </c>
      <c r="MC47" s="278">
        <f t="shared" si="621"/>
        <v>14.478237749741353</v>
      </c>
      <c r="MD47" s="277">
        <f>SUM(MD37:MD46)</f>
        <v>37.22571065935557</v>
      </c>
      <c r="ME47" s="277">
        <f>SUM(ME37:ME46)</f>
        <v>60.378987725758186</v>
      </c>
      <c r="MF47" s="277">
        <f>SUM(MF37:MF46)</f>
        <v>46.127424606479053</v>
      </c>
      <c r="MG47" s="279">
        <f>SUM(MG37:MG46)</f>
        <v>3.2211991130197504</v>
      </c>
      <c r="MH47" s="286"/>
      <c r="MI47" s="277"/>
    </row>
    <row r="48" spans="1:347" ht="14" customHeight="1" outlineLevel="1">
      <c r="B48" s="17"/>
      <c r="C48" s="7"/>
      <c r="D48" s="7"/>
      <c r="E48" s="16"/>
      <c r="F48" s="15"/>
      <c r="G48" s="55"/>
      <c r="H48" s="55"/>
      <c r="I48" s="118" t="s">
        <v>19</v>
      </c>
      <c r="J48" s="119">
        <f>Q47/P47</f>
        <v>-7.3449822306429031E-3</v>
      </c>
      <c r="K48" s="120"/>
      <c r="L48" s="121"/>
      <c r="M48" s="118"/>
      <c r="N48" s="120">
        <f>R47/P47</f>
        <v>0.22165959025411769</v>
      </c>
      <c r="O48" s="118"/>
      <c r="P48" s="122"/>
      <c r="Q48" s="118"/>
      <c r="R48" s="118"/>
      <c r="S48" s="120"/>
      <c r="T48" s="125"/>
      <c r="U48" s="125"/>
      <c r="V48" s="125"/>
      <c r="W48" s="125"/>
      <c r="X48" s="125"/>
      <c r="Y48" s="32"/>
      <c r="Z48" s="280" t="s">
        <v>19</v>
      </c>
      <c r="AA48" s="281">
        <f>AH47/AG47</f>
        <v>-1.4102533996435318E-2</v>
      </c>
      <c r="AB48" s="282"/>
      <c r="AC48" s="283"/>
      <c r="AD48" s="280"/>
      <c r="AE48" s="282">
        <f>AI47/AG47</f>
        <v>0.21362011941244433</v>
      </c>
      <c r="AF48" s="280"/>
      <c r="AG48" s="284"/>
      <c r="AH48" s="280"/>
      <c r="AI48" s="280"/>
      <c r="AJ48" s="282"/>
      <c r="AK48" s="287"/>
      <c r="AL48" s="287"/>
      <c r="AM48" s="287"/>
      <c r="AN48" s="287"/>
      <c r="AO48" s="287"/>
      <c r="AP48" s="32"/>
      <c r="AQ48" s="280" t="s">
        <v>19</v>
      </c>
      <c r="AR48" s="281">
        <f>AY47/AX47</f>
        <v>-1.432345671243841E-2</v>
      </c>
      <c r="AS48" s="282"/>
      <c r="AT48" s="283"/>
      <c r="AU48" s="280"/>
      <c r="AV48" s="282">
        <f>AZ47/AX47</f>
        <v>0.21335031813664765</v>
      </c>
      <c r="AW48" s="280"/>
      <c r="AX48" s="284"/>
      <c r="AY48" s="280"/>
      <c r="AZ48" s="280"/>
      <c r="BA48" s="282"/>
      <c r="BB48" s="287"/>
      <c r="BC48" s="287"/>
      <c r="BD48" s="287"/>
      <c r="BE48" s="287"/>
      <c r="BF48" s="287"/>
      <c r="BH48" s="280" t="s">
        <v>19</v>
      </c>
      <c r="BI48" s="281">
        <f>BP47/BO47</f>
        <v>-1.4326300015368694E-2</v>
      </c>
      <c r="BJ48" s="282"/>
      <c r="BK48" s="283"/>
      <c r="BL48" s="280"/>
      <c r="BM48" s="282">
        <f>BQ47/BO47</f>
        <v>0.2133468555657167</v>
      </c>
      <c r="BN48" s="280"/>
      <c r="BO48" s="284"/>
      <c r="BP48" s="280"/>
      <c r="BQ48" s="280"/>
      <c r="BR48" s="282"/>
      <c r="BS48" s="287"/>
      <c r="BT48" s="287"/>
      <c r="BU48" s="287"/>
      <c r="BV48" s="287"/>
      <c r="BW48" s="287"/>
      <c r="BY48" s="280" t="s">
        <v>19</v>
      </c>
      <c r="BZ48" s="281">
        <f>CG47/CF47</f>
        <v>-1.4326342994178565E-2</v>
      </c>
      <c r="CA48" s="282"/>
      <c r="CB48" s="283"/>
      <c r="CC48" s="280"/>
      <c r="CD48" s="282">
        <f>CH47/CF47</f>
        <v>0.2133468031720499</v>
      </c>
      <c r="CE48" s="280"/>
      <c r="CF48" s="284"/>
      <c r="CG48" s="280"/>
      <c r="CH48" s="280"/>
      <c r="CI48" s="282"/>
      <c r="CJ48" s="287"/>
      <c r="CK48" s="287"/>
      <c r="CL48" s="287"/>
      <c r="CM48" s="287"/>
      <c r="CN48" s="287"/>
      <c r="CP48" s="280" t="s">
        <v>19</v>
      </c>
      <c r="CQ48" s="281">
        <f>CX47/CW47</f>
        <v>-1.4326343608354509E-2</v>
      </c>
      <c r="CR48" s="282"/>
      <c r="CS48" s="283"/>
      <c r="CT48" s="280"/>
      <c r="CU48" s="282">
        <f>CY47/CW47</f>
        <v>0.21334680242355061</v>
      </c>
      <c r="CV48" s="280"/>
      <c r="CW48" s="284"/>
      <c r="CX48" s="280"/>
      <c r="CY48" s="280"/>
      <c r="CZ48" s="282"/>
      <c r="DA48" s="287"/>
      <c r="DB48" s="287"/>
      <c r="DC48" s="287"/>
      <c r="DD48" s="287"/>
      <c r="DE48" s="287"/>
      <c r="DG48" s="280" t="s">
        <v>19</v>
      </c>
      <c r="DH48" s="281">
        <f>DO47/DN47</f>
        <v>-1.4326343617273305E-2</v>
      </c>
      <c r="DI48" s="282"/>
      <c r="DJ48" s="283"/>
      <c r="DK48" s="280"/>
      <c r="DL48" s="282">
        <f>DP47/DN47</f>
        <v>0.21334680241268028</v>
      </c>
      <c r="DM48" s="280"/>
      <c r="DN48" s="284"/>
      <c r="DO48" s="280"/>
      <c r="DP48" s="280"/>
      <c r="DQ48" s="282"/>
      <c r="DR48" s="287"/>
      <c r="DS48" s="287"/>
      <c r="DT48" s="287"/>
      <c r="DU48" s="287"/>
      <c r="DV48" s="287"/>
      <c r="DX48" s="280" t="s">
        <v>19</v>
      </c>
      <c r="DY48" s="281">
        <f>EF47/EE47</f>
        <v>-1.4326343617402088E-2</v>
      </c>
      <c r="DZ48" s="282"/>
      <c r="EA48" s="283"/>
      <c r="EB48" s="280"/>
      <c r="EC48" s="282">
        <f>EG47/EE47</f>
        <v>0.21334680241252307</v>
      </c>
      <c r="ED48" s="280"/>
      <c r="EE48" s="284"/>
      <c r="EF48" s="280"/>
      <c r="EG48" s="280"/>
      <c r="EH48" s="282"/>
      <c r="EI48" s="287"/>
      <c r="EJ48" s="287"/>
      <c r="EK48" s="287"/>
      <c r="EL48" s="287"/>
      <c r="EM48" s="287"/>
      <c r="EO48" s="280" t="s">
        <v>19</v>
      </c>
      <c r="EP48" s="281">
        <f>EW47/EV47</f>
        <v>-1.4326343617403777E-2</v>
      </c>
      <c r="EQ48" s="282"/>
      <c r="ER48" s="283"/>
      <c r="ES48" s="280"/>
      <c r="ET48" s="282">
        <f>EX47/EV47</f>
        <v>0.21334680241252116</v>
      </c>
      <c r="EU48" s="280"/>
      <c r="EV48" s="284"/>
      <c r="EW48" s="280"/>
      <c r="EX48" s="280"/>
      <c r="EY48" s="282"/>
      <c r="EZ48" s="287"/>
      <c r="FA48" s="287"/>
      <c r="FB48" s="287"/>
      <c r="FC48" s="287"/>
      <c r="FD48" s="287"/>
      <c r="FF48" s="280" t="s">
        <v>19</v>
      </c>
      <c r="FG48" s="281">
        <f>FN47/FM47</f>
        <v>-1.4326343617404213E-2</v>
      </c>
      <c r="FH48" s="282"/>
      <c r="FI48" s="283"/>
      <c r="FJ48" s="280"/>
      <c r="FK48" s="282">
        <f>FO47/FM47</f>
        <v>0.2133468024125208</v>
      </c>
      <c r="FL48" s="280"/>
      <c r="FM48" s="284"/>
      <c r="FN48" s="280"/>
      <c r="FO48" s="280"/>
      <c r="FP48" s="282"/>
      <c r="FQ48" s="287"/>
      <c r="FR48" s="287"/>
      <c r="FS48" s="287"/>
      <c r="FT48" s="287"/>
      <c r="FU48" s="287"/>
      <c r="FW48" s="280" t="s">
        <v>19</v>
      </c>
      <c r="FX48" s="281">
        <f>GE47/GD47</f>
        <v>-1.4326343617404343E-2</v>
      </c>
      <c r="FY48" s="282"/>
      <c r="FZ48" s="283"/>
      <c r="GA48" s="280"/>
      <c r="GB48" s="282">
        <f>GF47/GD47</f>
        <v>0.21334680241252058</v>
      </c>
      <c r="GC48" s="280"/>
      <c r="GD48" s="284"/>
      <c r="GE48" s="280"/>
      <c r="GF48" s="280"/>
      <c r="GG48" s="282"/>
      <c r="GH48" s="287"/>
      <c r="GI48" s="287"/>
      <c r="GJ48" s="287"/>
      <c r="GK48" s="287"/>
      <c r="GL48" s="287"/>
      <c r="GN48" s="280" t="s">
        <v>19</v>
      </c>
      <c r="GO48" s="281">
        <f>GV47/GU47</f>
        <v>-1.4326343617403989E-2</v>
      </c>
      <c r="GP48" s="282"/>
      <c r="GQ48" s="283"/>
      <c r="GR48" s="280"/>
      <c r="GS48" s="282">
        <f>GW47/GU47</f>
        <v>0.21334680241252096</v>
      </c>
      <c r="GT48" s="280"/>
      <c r="GU48" s="284"/>
      <c r="GV48" s="280"/>
      <c r="GW48" s="280"/>
      <c r="GX48" s="282"/>
      <c r="GY48" s="287"/>
      <c r="GZ48" s="287"/>
      <c r="HA48" s="287"/>
      <c r="HB48" s="287"/>
      <c r="HC48" s="287"/>
      <c r="HE48" s="280" t="s">
        <v>19</v>
      </c>
      <c r="HF48" s="281">
        <f>HM47/HL47</f>
        <v>-1.4326343617404343E-2</v>
      </c>
      <c r="HG48" s="282"/>
      <c r="HH48" s="283"/>
      <c r="HI48" s="280"/>
      <c r="HJ48" s="282">
        <f>HN47/HL47</f>
        <v>0.21334680241252049</v>
      </c>
      <c r="HK48" s="280"/>
      <c r="HL48" s="284"/>
      <c r="HM48" s="280"/>
      <c r="HN48" s="280"/>
      <c r="HO48" s="282"/>
      <c r="HP48" s="287"/>
      <c r="HQ48" s="287"/>
      <c r="HR48" s="287"/>
      <c r="HS48" s="287"/>
      <c r="HT48" s="287"/>
      <c r="HV48" s="280" t="s">
        <v>19</v>
      </c>
      <c r="HW48" s="281">
        <f>ID47/IC47</f>
        <v>-1.4326343617404187E-2</v>
      </c>
      <c r="HX48" s="282"/>
      <c r="HY48" s="283"/>
      <c r="HZ48" s="280"/>
      <c r="IA48" s="282">
        <f>IE47/IC47</f>
        <v>0.21334680241252074</v>
      </c>
      <c r="IB48" s="280"/>
      <c r="IC48" s="284"/>
      <c r="ID48" s="280"/>
      <c r="IE48" s="280"/>
      <c r="IF48" s="282"/>
      <c r="IG48" s="287"/>
      <c r="IH48" s="287"/>
      <c r="II48" s="287"/>
      <c r="IJ48" s="287"/>
      <c r="IK48" s="287"/>
      <c r="IM48" s="280" t="s">
        <v>19</v>
      </c>
      <c r="IN48" s="281">
        <f>IU47/IT47</f>
        <v>-1.4326343617404343E-2</v>
      </c>
      <c r="IO48" s="282"/>
      <c r="IP48" s="283"/>
      <c r="IQ48" s="280"/>
      <c r="IR48" s="282">
        <f>IV47/IT47</f>
        <v>0.21334680241252049</v>
      </c>
      <c r="IS48" s="280"/>
      <c r="IT48" s="284"/>
      <c r="IU48" s="280"/>
      <c r="IV48" s="280"/>
      <c r="IW48" s="282"/>
      <c r="IX48" s="287"/>
      <c r="IY48" s="287"/>
      <c r="IZ48" s="287"/>
      <c r="JA48" s="287"/>
      <c r="JB48" s="287"/>
      <c r="JD48" s="280" t="s">
        <v>19</v>
      </c>
      <c r="JE48" s="281">
        <f>JL47/JK47</f>
        <v>-1.4326343617404187E-2</v>
      </c>
      <c r="JF48" s="282"/>
      <c r="JG48" s="283"/>
      <c r="JH48" s="280"/>
      <c r="JI48" s="282">
        <f>JM47/JK47</f>
        <v>0.21334680241252074</v>
      </c>
      <c r="JJ48" s="280"/>
      <c r="JK48" s="284"/>
      <c r="JL48" s="280"/>
      <c r="JM48" s="280"/>
      <c r="JN48" s="282"/>
      <c r="JO48" s="287"/>
      <c r="JP48" s="287"/>
      <c r="JQ48" s="287"/>
      <c r="JR48" s="287"/>
      <c r="JS48" s="287"/>
      <c r="JU48" s="280" t="s">
        <v>19</v>
      </c>
      <c r="JV48" s="281">
        <f>KC47/KB47</f>
        <v>-1.4326343617404343E-2</v>
      </c>
      <c r="JW48" s="282"/>
      <c r="JX48" s="283"/>
      <c r="JY48" s="280"/>
      <c r="JZ48" s="282">
        <f>KD47/KB47</f>
        <v>0.21334680241252049</v>
      </c>
      <c r="KA48" s="280"/>
      <c r="KB48" s="284"/>
      <c r="KC48" s="280"/>
      <c r="KD48" s="280"/>
      <c r="KE48" s="282"/>
      <c r="KF48" s="287"/>
      <c r="KG48" s="287"/>
      <c r="KH48" s="287"/>
      <c r="KI48" s="287"/>
      <c r="KJ48" s="287"/>
      <c r="KL48" s="280" t="s">
        <v>19</v>
      </c>
      <c r="KM48" s="281">
        <f>KT47/KS47</f>
        <v>-1.4326343617404187E-2</v>
      </c>
      <c r="KN48" s="282"/>
      <c r="KO48" s="283"/>
      <c r="KP48" s="280"/>
      <c r="KQ48" s="282">
        <f>KU47/KS47</f>
        <v>0.21334680241252074</v>
      </c>
      <c r="KR48" s="280"/>
      <c r="KS48" s="284"/>
      <c r="KT48" s="280"/>
      <c r="KU48" s="280"/>
      <c r="KV48" s="282"/>
      <c r="KW48" s="287"/>
      <c r="KX48" s="287"/>
      <c r="KY48" s="287"/>
      <c r="KZ48" s="287"/>
      <c r="LA48" s="287"/>
      <c r="LC48" s="280" t="s">
        <v>19</v>
      </c>
      <c r="LD48" s="281">
        <f>LK47/LJ47</f>
        <v>-1.4326343617404343E-2</v>
      </c>
      <c r="LE48" s="282"/>
      <c r="LF48" s="283"/>
      <c r="LG48" s="280"/>
      <c r="LH48" s="282">
        <f>LL47/LJ47</f>
        <v>0.21334680241252049</v>
      </c>
      <c r="LI48" s="280"/>
      <c r="LJ48" s="284"/>
      <c r="LK48" s="280"/>
      <c r="LL48" s="280"/>
      <c r="LM48" s="282"/>
      <c r="LN48" s="287"/>
      <c r="LO48" s="287"/>
      <c r="LP48" s="287"/>
      <c r="LQ48" s="287"/>
      <c r="LR48" s="287"/>
      <c r="LT48" s="280" t="s">
        <v>19</v>
      </c>
      <c r="LU48" s="281">
        <f>MB47/MA47</f>
        <v>-1.4326343617404187E-2</v>
      </c>
      <c r="LV48" s="282"/>
      <c r="LW48" s="283"/>
      <c r="LX48" s="280"/>
      <c r="LY48" s="282">
        <f>MC47/MA47</f>
        <v>0.21334680241252074</v>
      </c>
      <c r="LZ48" s="280"/>
      <c r="MA48" s="284"/>
      <c r="MB48" s="280"/>
      <c r="MC48" s="280"/>
      <c r="MD48" s="282"/>
      <c r="ME48" s="287"/>
      <c r="MF48" s="287"/>
      <c r="MG48" s="287"/>
      <c r="MH48" s="287"/>
      <c r="MI48" s="287"/>
    </row>
    <row r="49" spans="1:349" s="11" customFormat="1" ht="14" customHeight="1" outlineLevel="1">
      <c r="A49" s="12"/>
      <c r="B49" s="77" t="s">
        <v>21</v>
      </c>
      <c r="C49" s="2"/>
      <c r="D49" s="2"/>
      <c r="E49" s="78"/>
      <c r="F49" s="42"/>
      <c r="G49" s="55">
        <v>6</v>
      </c>
      <c r="H49" s="55"/>
      <c r="I49" s="251" t="s">
        <v>73</v>
      </c>
      <c r="J49" s="199"/>
      <c r="K49" s="209"/>
      <c r="L49" s="202"/>
      <c r="M49" s="210"/>
      <c r="N49" s="211"/>
      <c r="O49" s="210"/>
      <c r="P49" s="200"/>
      <c r="Q49" s="210"/>
      <c r="R49" s="210"/>
      <c r="S49" s="203"/>
      <c r="T49" s="210"/>
      <c r="U49" s="210"/>
      <c r="V49" s="210"/>
      <c r="W49" s="210"/>
      <c r="X49" s="210"/>
      <c r="Y49" s="210"/>
      <c r="Z49" s="251" t="s">
        <v>73</v>
      </c>
      <c r="AA49" s="199"/>
      <c r="AB49" s="209"/>
      <c r="AC49" s="202"/>
      <c r="AD49" s="210"/>
      <c r="AE49" s="211"/>
      <c r="AF49" s="210"/>
      <c r="AG49" s="200"/>
      <c r="AH49" s="210"/>
      <c r="AI49" s="210"/>
      <c r="AJ49" s="203"/>
      <c r="AK49" s="210"/>
      <c r="AL49" s="210"/>
      <c r="AM49" s="210"/>
      <c r="AN49" s="210"/>
      <c r="AO49" s="210"/>
      <c r="AP49" s="203"/>
      <c r="AQ49" s="251" t="s">
        <v>73</v>
      </c>
      <c r="AR49" s="199"/>
      <c r="AS49" s="209"/>
      <c r="AT49" s="202"/>
      <c r="AU49" s="210"/>
      <c r="AV49" s="211"/>
      <c r="AW49" s="210"/>
      <c r="AX49" s="200"/>
      <c r="AY49" s="210"/>
      <c r="AZ49" s="210"/>
      <c r="BA49" s="203"/>
      <c r="BB49" s="210"/>
      <c r="BC49" s="210"/>
      <c r="BD49" s="210"/>
      <c r="BE49" s="210"/>
      <c r="BF49" s="210"/>
      <c r="BG49" s="199"/>
      <c r="BH49" s="251" t="s">
        <v>73</v>
      </c>
      <c r="BI49" s="199"/>
      <c r="BJ49" s="209"/>
      <c r="BK49" s="202"/>
      <c r="BL49" s="210"/>
      <c r="BM49" s="211"/>
      <c r="BN49" s="210"/>
      <c r="BO49" s="200"/>
      <c r="BP49" s="210"/>
      <c r="BQ49" s="210"/>
      <c r="BR49" s="203"/>
      <c r="BS49" s="210"/>
      <c r="BT49" s="210"/>
      <c r="BU49" s="210"/>
      <c r="BV49" s="210"/>
      <c r="BW49" s="210"/>
      <c r="BX49" s="199"/>
      <c r="BY49" s="251" t="s">
        <v>73</v>
      </c>
      <c r="BZ49" s="199"/>
      <c r="CA49" s="209"/>
      <c r="CB49" s="202"/>
      <c r="CC49" s="210"/>
      <c r="CD49" s="211"/>
      <c r="CE49" s="210"/>
      <c r="CF49" s="200"/>
      <c r="CG49" s="210"/>
      <c r="CH49" s="210"/>
      <c r="CI49" s="203"/>
      <c r="CJ49" s="210"/>
      <c r="CK49" s="210"/>
      <c r="CL49" s="210"/>
      <c r="CM49" s="210"/>
      <c r="CN49" s="210"/>
      <c r="CO49" s="199"/>
      <c r="CP49" s="251" t="s">
        <v>73</v>
      </c>
      <c r="CQ49" s="199"/>
      <c r="CR49" s="209"/>
      <c r="CS49" s="202"/>
      <c r="CT49" s="210"/>
      <c r="CU49" s="211"/>
      <c r="CV49" s="210"/>
      <c r="CW49" s="200"/>
      <c r="CX49" s="210"/>
      <c r="CY49" s="210"/>
      <c r="CZ49" s="203"/>
      <c r="DA49" s="210"/>
      <c r="DB49" s="210"/>
      <c r="DC49" s="210"/>
      <c r="DD49" s="210"/>
      <c r="DE49" s="210"/>
      <c r="DF49" s="199"/>
      <c r="DG49" s="251" t="s">
        <v>73</v>
      </c>
      <c r="DH49" s="199"/>
      <c r="DI49" s="209"/>
      <c r="DJ49" s="202"/>
      <c r="DK49" s="210"/>
      <c r="DL49" s="211"/>
      <c r="DM49" s="210"/>
      <c r="DN49" s="200"/>
      <c r="DO49" s="210"/>
      <c r="DP49" s="210"/>
      <c r="DQ49" s="203"/>
      <c r="DR49" s="210"/>
      <c r="DS49" s="210"/>
      <c r="DT49" s="210"/>
      <c r="DU49" s="210"/>
      <c r="DV49" s="210"/>
      <c r="DW49" s="199"/>
      <c r="DX49" s="251" t="s">
        <v>73</v>
      </c>
      <c r="DY49" s="199"/>
      <c r="DZ49" s="209"/>
      <c r="EA49" s="202"/>
      <c r="EB49" s="210"/>
      <c r="EC49" s="211"/>
      <c r="ED49" s="210"/>
      <c r="EE49" s="200"/>
      <c r="EF49" s="210"/>
      <c r="EG49" s="210"/>
      <c r="EH49" s="203"/>
      <c r="EI49" s="210"/>
      <c r="EJ49" s="210"/>
      <c r="EK49" s="210"/>
      <c r="EL49" s="210"/>
      <c r="EM49" s="210"/>
      <c r="EN49" s="199"/>
      <c r="EO49" s="251" t="s">
        <v>73</v>
      </c>
      <c r="EP49" s="199"/>
      <c r="EQ49" s="209"/>
      <c r="ER49" s="202"/>
      <c r="ES49" s="210"/>
      <c r="ET49" s="211"/>
      <c r="EU49" s="210"/>
      <c r="EV49" s="200"/>
      <c r="EW49" s="210"/>
      <c r="EX49" s="210"/>
      <c r="EY49" s="203"/>
      <c r="EZ49" s="210"/>
      <c r="FA49" s="210"/>
      <c r="FB49" s="210"/>
      <c r="FC49" s="210"/>
      <c r="FD49" s="210"/>
      <c r="FE49" s="199"/>
      <c r="FF49" s="251" t="s">
        <v>73</v>
      </c>
      <c r="FG49" s="199"/>
      <c r="FH49" s="209"/>
      <c r="FI49" s="202"/>
      <c r="FJ49" s="210"/>
      <c r="FK49" s="211"/>
      <c r="FL49" s="210"/>
      <c r="FM49" s="200"/>
      <c r="FN49" s="210"/>
      <c r="FO49" s="210"/>
      <c r="FP49" s="203"/>
      <c r="FQ49" s="210"/>
      <c r="FR49" s="210"/>
      <c r="FS49" s="210"/>
      <c r="FT49" s="210"/>
      <c r="FU49" s="210"/>
      <c r="FV49" s="199"/>
      <c r="FW49" s="251" t="s">
        <v>73</v>
      </c>
      <c r="FX49" s="199"/>
      <c r="FY49" s="209"/>
      <c r="FZ49" s="202"/>
      <c r="GA49" s="210"/>
      <c r="GB49" s="211"/>
      <c r="GC49" s="210"/>
      <c r="GD49" s="200"/>
      <c r="GE49" s="210"/>
      <c r="GF49" s="210"/>
      <c r="GG49" s="203"/>
      <c r="GH49" s="210"/>
      <c r="GI49" s="210"/>
      <c r="GJ49" s="210"/>
      <c r="GK49" s="210"/>
      <c r="GL49" s="210"/>
      <c r="GM49" s="199"/>
      <c r="GN49" s="251" t="s">
        <v>73</v>
      </c>
      <c r="GO49" s="199"/>
      <c r="GP49" s="209"/>
      <c r="GQ49" s="202"/>
      <c r="GR49" s="210"/>
      <c r="GS49" s="211"/>
      <c r="GT49" s="210"/>
      <c r="GU49" s="200"/>
      <c r="GV49" s="210"/>
      <c r="GW49" s="210"/>
      <c r="GX49" s="203"/>
      <c r="GY49" s="210"/>
      <c r="GZ49" s="210"/>
      <c r="HA49" s="210"/>
      <c r="HB49" s="210"/>
      <c r="HC49" s="210"/>
      <c r="HD49" s="199"/>
      <c r="HE49" s="251" t="s">
        <v>73</v>
      </c>
      <c r="HF49" s="199"/>
      <c r="HG49" s="209"/>
      <c r="HH49" s="202"/>
      <c r="HI49" s="210"/>
      <c r="HJ49" s="211"/>
      <c r="HK49" s="210"/>
      <c r="HL49" s="200"/>
      <c r="HM49" s="210"/>
      <c r="HN49" s="210"/>
      <c r="HO49" s="203"/>
      <c r="HP49" s="210"/>
      <c r="HQ49" s="210"/>
      <c r="HR49" s="210"/>
      <c r="HS49" s="210"/>
      <c r="HT49" s="210"/>
      <c r="HU49" s="199"/>
      <c r="HV49" s="251" t="s">
        <v>73</v>
      </c>
      <c r="HW49" s="199"/>
      <c r="HX49" s="209"/>
      <c r="HY49" s="202"/>
      <c r="HZ49" s="210"/>
      <c r="IA49" s="211"/>
      <c r="IB49" s="210"/>
      <c r="IC49" s="200"/>
      <c r="ID49" s="210"/>
      <c r="IE49" s="210"/>
      <c r="IF49" s="203"/>
      <c r="IG49" s="210"/>
      <c r="IH49" s="210"/>
      <c r="II49" s="210"/>
      <c r="IJ49" s="210"/>
      <c r="IK49" s="210"/>
      <c r="IL49" s="199"/>
      <c r="IM49" s="251" t="s">
        <v>73</v>
      </c>
      <c r="IN49" s="199"/>
      <c r="IO49" s="209"/>
      <c r="IP49" s="202"/>
      <c r="IQ49" s="210"/>
      <c r="IR49" s="211"/>
      <c r="IS49" s="210"/>
      <c r="IT49" s="200"/>
      <c r="IU49" s="210"/>
      <c r="IV49" s="210"/>
      <c r="IW49" s="203"/>
      <c r="IX49" s="210"/>
      <c r="IY49" s="210"/>
      <c r="IZ49" s="210"/>
      <c r="JA49" s="210"/>
      <c r="JB49" s="210"/>
      <c r="JC49" s="199"/>
      <c r="JD49" s="251" t="s">
        <v>73</v>
      </c>
      <c r="JE49" s="199"/>
      <c r="JF49" s="209"/>
      <c r="JG49" s="202"/>
      <c r="JH49" s="210"/>
      <c r="JI49" s="211"/>
      <c r="JJ49" s="210"/>
      <c r="JK49" s="200"/>
      <c r="JL49" s="210"/>
      <c r="JM49" s="210"/>
      <c r="JN49" s="203"/>
      <c r="JO49" s="210"/>
      <c r="JP49" s="210"/>
      <c r="JQ49" s="210"/>
      <c r="JR49" s="210"/>
      <c r="JS49" s="210"/>
      <c r="JT49" s="199"/>
      <c r="JU49" s="251" t="s">
        <v>73</v>
      </c>
      <c r="JV49" s="199"/>
      <c r="JW49" s="209"/>
      <c r="JX49" s="202"/>
      <c r="JY49" s="210"/>
      <c r="JZ49" s="211"/>
      <c r="KA49" s="210"/>
      <c r="KB49" s="200"/>
      <c r="KC49" s="210"/>
      <c r="KD49" s="210"/>
      <c r="KE49" s="203"/>
      <c r="KF49" s="210"/>
      <c r="KG49" s="210"/>
      <c r="KH49" s="210"/>
      <c r="KI49" s="210"/>
      <c r="KJ49" s="210"/>
      <c r="KK49" s="199"/>
      <c r="KL49" s="251" t="s">
        <v>73</v>
      </c>
      <c r="KM49" s="199"/>
      <c r="KN49" s="209"/>
      <c r="KO49" s="202"/>
      <c r="KP49" s="210"/>
      <c r="KQ49" s="211"/>
      <c r="KR49" s="210"/>
      <c r="KS49" s="200"/>
      <c r="KT49" s="210"/>
      <c r="KU49" s="210"/>
      <c r="KV49" s="203"/>
      <c r="KW49" s="210"/>
      <c r="KX49" s="210"/>
      <c r="KY49" s="210"/>
      <c r="KZ49" s="210"/>
      <c r="LA49" s="210"/>
      <c r="LB49" s="199"/>
      <c r="LC49" s="251" t="s">
        <v>73</v>
      </c>
      <c r="LD49" s="199"/>
      <c r="LE49" s="209"/>
      <c r="LF49" s="202"/>
      <c r="LG49" s="210"/>
      <c r="LH49" s="211"/>
      <c r="LI49" s="210"/>
      <c r="LJ49" s="200"/>
      <c r="LK49" s="210"/>
      <c r="LL49" s="210"/>
      <c r="LM49" s="203"/>
      <c r="LN49" s="210"/>
      <c r="LO49" s="210"/>
      <c r="LP49" s="210"/>
      <c r="LQ49" s="210"/>
      <c r="LR49" s="210"/>
      <c r="LS49" s="199"/>
      <c r="LT49" s="251" t="s">
        <v>73</v>
      </c>
      <c r="LV49" s="239"/>
      <c r="LW49" s="239"/>
      <c r="LX49" s="239"/>
      <c r="LY49" s="239"/>
      <c r="LZ49" s="239"/>
      <c r="MA49" s="239"/>
      <c r="MB49" s="239"/>
      <c r="MC49" s="239"/>
      <c r="MD49" s="239"/>
      <c r="ME49" s="230" t="s">
        <v>102</v>
      </c>
      <c r="MF49" s="206"/>
      <c r="MG49" s="206"/>
      <c r="MH49" s="206"/>
      <c r="MI49" s="206"/>
    </row>
    <row r="50" spans="1:349" ht="14" customHeight="1" outlineLevel="1">
      <c r="A50" s="12"/>
      <c r="B50" s="126" t="s">
        <v>49</v>
      </c>
      <c r="C50" s="126" t="s">
        <v>50</v>
      </c>
      <c r="D50" s="126" t="s">
        <v>51</v>
      </c>
      <c r="E50" s="127" t="s">
        <v>48</v>
      </c>
      <c r="F50" s="104" t="s">
        <v>52</v>
      </c>
      <c r="G50" s="127" t="s">
        <v>53</v>
      </c>
      <c r="H50" s="55"/>
      <c r="I50" s="104" t="s">
        <v>2</v>
      </c>
      <c r="J50" s="104" t="s">
        <v>3</v>
      </c>
      <c r="K50" s="128" t="s">
        <v>41</v>
      </c>
      <c r="L50" s="128" t="s">
        <v>42</v>
      </c>
      <c r="M50" s="104" t="s">
        <v>38</v>
      </c>
      <c r="N50" s="104" t="s">
        <v>39</v>
      </c>
      <c r="O50" s="104" t="s">
        <v>18</v>
      </c>
      <c r="P50" s="129" t="s">
        <v>40</v>
      </c>
      <c r="Q50" s="130" t="s">
        <v>16</v>
      </c>
      <c r="R50" s="131" t="s">
        <v>6</v>
      </c>
      <c r="S50" s="15"/>
      <c r="T50" s="132" t="s">
        <v>63</v>
      </c>
      <c r="U50" s="133" t="s">
        <v>85</v>
      </c>
      <c r="V50" s="137" t="str">
        <f>D3</f>
        <v>Bactimos-Anopheles</v>
      </c>
      <c r="W50" s="134" t="s">
        <v>86</v>
      </c>
      <c r="X50" s="137" t="str">
        <f>D33</f>
        <v>Vectobac-Anopheles</v>
      </c>
      <c r="Y50" s="15"/>
      <c r="Z50" s="268" t="s">
        <v>2</v>
      </c>
      <c r="AA50" s="268" t="s">
        <v>3</v>
      </c>
      <c r="AB50" s="289" t="s">
        <v>41</v>
      </c>
      <c r="AC50" s="289" t="s">
        <v>42</v>
      </c>
      <c r="AD50" s="268" t="s">
        <v>38</v>
      </c>
      <c r="AE50" s="268" t="s">
        <v>39</v>
      </c>
      <c r="AF50" s="268" t="s">
        <v>18</v>
      </c>
      <c r="AG50" s="290" t="s">
        <v>40</v>
      </c>
      <c r="AH50" s="291" t="s">
        <v>16</v>
      </c>
      <c r="AI50" s="292" t="s">
        <v>6</v>
      </c>
      <c r="AJ50" s="211"/>
      <c r="AK50" s="293" t="s">
        <v>63</v>
      </c>
      <c r="AL50" s="294" t="s">
        <v>85</v>
      </c>
      <c r="AM50" s="298" t="str">
        <f>K3</f>
        <v>Bactimos-Anopheles</v>
      </c>
      <c r="AN50" s="295" t="s">
        <v>24</v>
      </c>
      <c r="AO50" s="298" t="str">
        <f>K33</f>
        <v>Vectobac-Anopheles</v>
      </c>
      <c r="AQ50" s="268" t="s">
        <v>2</v>
      </c>
      <c r="AR50" s="268" t="s">
        <v>3</v>
      </c>
      <c r="AS50" s="289" t="s">
        <v>41</v>
      </c>
      <c r="AT50" s="289" t="s">
        <v>42</v>
      </c>
      <c r="AU50" s="268" t="s">
        <v>38</v>
      </c>
      <c r="AV50" s="268" t="s">
        <v>39</v>
      </c>
      <c r="AW50" s="268" t="s">
        <v>18</v>
      </c>
      <c r="AX50" s="290" t="s">
        <v>40</v>
      </c>
      <c r="AY50" s="291" t="s">
        <v>16</v>
      </c>
      <c r="AZ50" s="292" t="s">
        <v>6</v>
      </c>
      <c r="BA50" s="211"/>
      <c r="BB50" s="293" t="s">
        <v>63</v>
      </c>
      <c r="BC50" s="294" t="s">
        <v>85</v>
      </c>
      <c r="BD50" s="298" t="str">
        <f>AB3</f>
        <v>Bactimos-Anopheles</v>
      </c>
      <c r="BE50" s="295" t="s">
        <v>24</v>
      </c>
      <c r="BF50" s="298" t="str">
        <f>AB33</f>
        <v>Vectobac-Anopheles</v>
      </c>
      <c r="BH50" s="268" t="s">
        <v>2</v>
      </c>
      <c r="BI50" s="268" t="s">
        <v>3</v>
      </c>
      <c r="BJ50" s="289" t="s">
        <v>41</v>
      </c>
      <c r="BK50" s="289" t="s">
        <v>42</v>
      </c>
      <c r="BL50" s="268" t="s">
        <v>38</v>
      </c>
      <c r="BM50" s="268" t="s">
        <v>39</v>
      </c>
      <c r="BN50" s="268" t="s">
        <v>18</v>
      </c>
      <c r="BO50" s="290" t="s">
        <v>40</v>
      </c>
      <c r="BP50" s="291" t="s">
        <v>16</v>
      </c>
      <c r="BQ50" s="292" t="s">
        <v>6</v>
      </c>
      <c r="BR50" s="211"/>
      <c r="BS50" s="293" t="s">
        <v>63</v>
      </c>
      <c r="BT50" s="294" t="s">
        <v>85</v>
      </c>
      <c r="BU50" s="298" t="str">
        <f>AS3</f>
        <v>Bactimos-Anopheles</v>
      </c>
      <c r="BV50" s="295" t="s">
        <v>24</v>
      </c>
      <c r="BW50" s="298" t="str">
        <f>AS33</f>
        <v>Vectobac-Anopheles</v>
      </c>
      <c r="BY50" s="268" t="s">
        <v>2</v>
      </c>
      <c r="BZ50" s="268" t="s">
        <v>3</v>
      </c>
      <c r="CA50" s="289" t="s">
        <v>41</v>
      </c>
      <c r="CB50" s="289" t="s">
        <v>42</v>
      </c>
      <c r="CC50" s="268" t="s">
        <v>38</v>
      </c>
      <c r="CD50" s="268" t="s">
        <v>39</v>
      </c>
      <c r="CE50" s="268" t="s">
        <v>18</v>
      </c>
      <c r="CF50" s="290" t="s">
        <v>40</v>
      </c>
      <c r="CG50" s="291" t="s">
        <v>16</v>
      </c>
      <c r="CH50" s="292" t="s">
        <v>6</v>
      </c>
      <c r="CI50" s="211"/>
      <c r="CJ50" s="293" t="s">
        <v>63</v>
      </c>
      <c r="CK50" s="294" t="s">
        <v>85</v>
      </c>
      <c r="CL50" s="298" t="str">
        <f>BJ3</f>
        <v>Bactimos-Anopheles</v>
      </c>
      <c r="CM50" s="295" t="s">
        <v>24</v>
      </c>
      <c r="CN50" s="298" t="str">
        <f>BJ33</f>
        <v>Vectobac-Anopheles</v>
      </c>
      <c r="CP50" s="268" t="s">
        <v>2</v>
      </c>
      <c r="CQ50" s="268" t="s">
        <v>3</v>
      </c>
      <c r="CR50" s="289" t="s">
        <v>41</v>
      </c>
      <c r="CS50" s="289" t="s">
        <v>42</v>
      </c>
      <c r="CT50" s="268" t="s">
        <v>38</v>
      </c>
      <c r="CU50" s="268" t="s">
        <v>39</v>
      </c>
      <c r="CV50" s="268" t="s">
        <v>18</v>
      </c>
      <c r="CW50" s="290" t="s">
        <v>40</v>
      </c>
      <c r="CX50" s="291" t="s">
        <v>16</v>
      </c>
      <c r="CY50" s="292" t="s">
        <v>6</v>
      </c>
      <c r="CZ50" s="211"/>
      <c r="DA50" s="293" t="s">
        <v>63</v>
      </c>
      <c r="DB50" s="294" t="s">
        <v>85</v>
      </c>
      <c r="DC50" s="298" t="str">
        <f>CA3</f>
        <v>Bactimos-Anopheles</v>
      </c>
      <c r="DD50" s="295" t="s">
        <v>24</v>
      </c>
      <c r="DE50" s="298" t="str">
        <f>CA33</f>
        <v>Vectobac-Anopheles</v>
      </c>
      <c r="DG50" s="268" t="s">
        <v>2</v>
      </c>
      <c r="DH50" s="268" t="s">
        <v>3</v>
      </c>
      <c r="DI50" s="289" t="s">
        <v>41</v>
      </c>
      <c r="DJ50" s="289" t="s">
        <v>42</v>
      </c>
      <c r="DK50" s="268" t="s">
        <v>38</v>
      </c>
      <c r="DL50" s="268" t="s">
        <v>39</v>
      </c>
      <c r="DM50" s="268" t="s">
        <v>18</v>
      </c>
      <c r="DN50" s="290" t="s">
        <v>40</v>
      </c>
      <c r="DO50" s="291" t="s">
        <v>16</v>
      </c>
      <c r="DP50" s="292" t="s">
        <v>6</v>
      </c>
      <c r="DQ50" s="211"/>
      <c r="DR50" s="293" t="s">
        <v>63</v>
      </c>
      <c r="DS50" s="294" t="s">
        <v>85</v>
      </c>
      <c r="DT50" s="298" t="str">
        <f>CR3</f>
        <v>Bactimos-Anopheles</v>
      </c>
      <c r="DU50" s="295" t="s">
        <v>24</v>
      </c>
      <c r="DV50" s="298" t="str">
        <f>CR33</f>
        <v>Vectobac-Anopheles</v>
      </c>
      <c r="DX50" s="268" t="s">
        <v>2</v>
      </c>
      <c r="DY50" s="268" t="s">
        <v>3</v>
      </c>
      <c r="DZ50" s="289" t="s">
        <v>41</v>
      </c>
      <c r="EA50" s="289" t="s">
        <v>42</v>
      </c>
      <c r="EB50" s="268" t="s">
        <v>38</v>
      </c>
      <c r="EC50" s="268" t="s">
        <v>39</v>
      </c>
      <c r="ED50" s="268" t="s">
        <v>18</v>
      </c>
      <c r="EE50" s="290" t="s">
        <v>40</v>
      </c>
      <c r="EF50" s="291" t="s">
        <v>16</v>
      </c>
      <c r="EG50" s="292" t="s">
        <v>6</v>
      </c>
      <c r="EH50" s="211"/>
      <c r="EI50" s="293" t="s">
        <v>63</v>
      </c>
      <c r="EJ50" s="294" t="s">
        <v>85</v>
      </c>
      <c r="EK50" s="298" t="str">
        <f>DI3</f>
        <v>Bactimos-Anopheles</v>
      </c>
      <c r="EL50" s="295" t="s">
        <v>24</v>
      </c>
      <c r="EM50" s="298" t="str">
        <f>DI33</f>
        <v>Vectobac-Anopheles</v>
      </c>
      <c r="EO50" s="268" t="s">
        <v>2</v>
      </c>
      <c r="EP50" s="268" t="s">
        <v>3</v>
      </c>
      <c r="EQ50" s="289" t="s">
        <v>41</v>
      </c>
      <c r="ER50" s="289" t="s">
        <v>42</v>
      </c>
      <c r="ES50" s="268" t="s">
        <v>38</v>
      </c>
      <c r="ET50" s="268" t="s">
        <v>39</v>
      </c>
      <c r="EU50" s="268" t="s">
        <v>18</v>
      </c>
      <c r="EV50" s="290" t="s">
        <v>40</v>
      </c>
      <c r="EW50" s="291" t="s">
        <v>16</v>
      </c>
      <c r="EX50" s="292" t="s">
        <v>6</v>
      </c>
      <c r="EY50" s="211"/>
      <c r="EZ50" s="293" t="s">
        <v>63</v>
      </c>
      <c r="FA50" s="294" t="s">
        <v>85</v>
      </c>
      <c r="FB50" s="298" t="str">
        <f>DZ3</f>
        <v>Bactimos-Anopheles</v>
      </c>
      <c r="FC50" s="295" t="s">
        <v>24</v>
      </c>
      <c r="FD50" s="298" t="str">
        <f>DZ33</f>
        <v>Vectobac-Anopheles</v>
      </c>
      <c r="FF50" s="268" t="s">
        <v>2</v>
      </c>
      <c r="FG50" s="268" t="s">
        <v>3</v>
      </c>
      <c r="FH50" s="289" t="s">
        <v>41</v>
      </c>
      <c r="FI50" s="289" t="s">
        <v>42</v>
      </c>
      <c r="FJ50" s="268" t="s">
        <v>38</v>
      </c>
      <c r="FK50" s="268" t="s">
        <v>39</v>
      </c>
      <c r="FL50" s="268" t="s">
        <v>18</v>
      </c>
      <c r="FM50" s="290" t="s">
        <v>40</v>
      </c>
      <c r="FN50" s="291" t="s">
        <v>16</v>
      </c>
      <c r="FO50" s="292" t="s">
        <v>6</v>
      </c>
      <c r="FP50" s="211"/>
      <c r="FQ50" s="293" t="s">
        <v>63</v>
      </c>
      <c r="FR50" s="294" t="s">
        <v>85</v>
      </c>
      <c r="FS50" s="298" t="str">
        <f>EQ3</f>
        <v>Bactimos-Anopheles</v>
      </c>
      <c r="FT50" s="295" t="s">
        <v>24</v>
      </c>
      <c r="FU50" s="298" t="str">
        <f>EQ33</f>
        <v>Vectobac-Anopheles</v>
      </c>
      <c r="FW50" s="268" t="s">
        <v>2</v>
      </c>
      <c r="FX50" s="268" t="s">
        <v>3</v>
      </c>
      <c r="FY50" s="289" t="s">
        <v>41</v>
      </c>
      <c r="FZ50" s="289" t="s">
        <v>42</v>
      </c>
      <c r="GA50" s="268" t="s">
        <v>38</v>
      </c>
      <c r="GB50" s="268" t="s">
        <v>39</v>
      </c>
      <c r="GC50" s="268" t="s">
        <v>18</v>
      </c>
      <c r="GD50" s="290" t="s">
        <v>40</v>
      </c>
      <c r="GE50" s="291" t="s">
        <v>16</v>
      </c>
      <c r="GF50" s="292" t="s">
        <v>6</v>
      </c>
      <c r="GG50" s="211"/>
      <c r="GH50" s="293" t="s">
        <v>63</v>
      </c>
      <c r="GI50" s="294" t="s">
        <v>85</v>
      </c>
      <c r="GJ50" s="298" t="str">
        <f>FH3</f>
        <v>Bactimos-Anopheles</v>
      </c>
      <c r="GK50" s="295" t="s">
        <v>24</v>
      </c>
      <c r="GL50" s="298" t="str">
        <f>FH33</f>
        <v>Vectobac-Anopheles</v>
      </c>
      <c r="GN50" s="268" t="s">
        <v>2</v>
      </c>
      <c r="GO50" s="268" t="s">
        <v>3</v>
      </c>
      <c r="GP50" s="289" t="s">
        <v>41</v>
      </c>
      <c r="GQ50" s="289" t="s">
        <v>42</v>
      </c>
      <c r="GR50" s="268" t="s">
        <v>38</v>
      </c>
      <c r="GS50" s="268" t="s">
        <v>39</v>
      </c>
      <c r="GT50" s="268" t="s">
        <v>18</v>
      </c>
      <c r="GU50" s="290" t="s">
        <v>40</v>
      </c>
      <c r="GV50" s="291" t="s">
        <v>16</v>
      </c>
      <c r="GW50" s="292" t="s">
        <v>6</v>
      </c>
      <c r="GX50" s="211"/>
      <c r="GY50" s="293" t="s">
        <v>63</v>
      </c>
      <c r="GZ50" s="294" t="s">
        <v>85</v>
      </c>
      <c r="HA50" s="298" t="str">
        <f>FY3</f>
        <v>Bactimos-Anopheles</v>
      </c>
      <c r="HB50" s="295" t="s">
        <v>24</v>
      </c>
      <c r="HC50" s="298" t="str">
        <f>FY33</f>
        <v>Vectobac-Anopheles</v>
      </c>
      <c r="HE50" s="268" t="s">
        <v>2</v>
      </c>
      <c r="HF50" s="268" t="s">
        <v>3</v>
      </c>
      <c r="HG50" s="289" t="s">
        <v>41</v>
      </c>
      <c r="HH50" s="289" t="s">
        <v>42</v>
      </c>
      <c r="HI50" s="268" t="s">
        <v>38</v>
      </c>
      <c r="HJ50" s="268" t="s">
        <v>39</v>
      </c>
      <c r="HK50" s="268" t="s">
        <v>18</v>
      </c>
      <c r="HL50" s="290" t="s">
        <v>40</v>
      </c>
      <c r="HM50" s="291" t="s">
        <v>16</v>
      </c>
      <c r="HN50" s="292" t="s">
        <v>6</v>
      </c>
      <c r="HO50" s="211"/>
      <c r="HP50" s="293" t="s">
        <v>63</v>
      </c>
      <c r="HQ50" s="294" t="s">
        <v>85</v>
      </c>
      <c r="HR50" s="298" t="str">
        <f>GP3</f>
        <v>Bactimos-Anopheles</v>
      </c>
      <c r="HS50" s="295" t="s">
        <v>24</v>
      </c>
      <c r="HT50" s="298" t="str">
        <f>GP33</f>
        <v>Vectobac-Anopheles</v>
      </c>
      <c r="HV50" s="268" t="s">
        <v>2</v>
      </c>
      <c r="HW50" s="268" t="s">
        <v>3</v>
      </c>
      <c r="HX50" s="289" t="s">
        <v>41</v>
      </c>
      <c r="HY50" s="289" t="s">
        <v>42</v>
      </c>
      <c r="HZ50" s="268" t="s">
        <v>38</v>
      </c>
      <c r="IA50" s="268" t="s">
        <v>39</v>
      </c>
      <c r="IB50" s="268" t="s">
        <v>18</v>
      </c>
      <c r="IC50" s="290" t="s">
        <v>40</v>
      </c>
      <c r="ID50" s="291" t="s">
        <v>16</v>
      </c>
      <c r="IE50" s="292" t="s">
        <v>6</v>
      </c>
      <c r="IF50" s="211"/>
      <c r="IG50" s="293" t="s">
        <v>63</v>
      </c>
      <c r="IH50" s="294" t="s">
        <v>85</v>
      </c>
      <c r="II50" s="298" t="str">
        <f>HG3</f>
        <v>Bactimos-Anopheles</v>
      </c>
      <c r="IJ50" s="295" t="s">
        <v>24</v>
      </c>
      <c r="IK50" s="298" t="str">
        <f>HG33</f>
        <v>Vectobac-Anopheles</v>
      </c>
      <c r="IM50" s="268" t="s">
        <v>2</v>
      </c>
      <c r="IN50" s="268" t="s">
        <v>3</v>
      </c>
      <c r="IO50" s="289" t="s">
        <v>41</v>
      </c>
      <c r="IP50" s="289" t="s">
        <v>42</v>
      </c>
      <c r="IQ50" s="268" t="s">
        <v>38</v>
      </c>
      <c r="IR50" s="268" t="s">
        <v>39</v>
      </c>
      <c r="IS50" s="268" t="s">
        <v>18</v>
      </c>
      <c r="IT50" s="290" t="s">
        <v>40</v>
      </c>
      <c r="IU50" s="291" t="s">
        <v>16</v>
      </c>
      <c r="IV50" s="292" t="s">
        <v>6</v>
      </c>
      <c r="IW50" s="211"/>
      <c r="IX50" s="293" t="s">
        <v>63</v>
      </c>
      <c r="IY50" s="294" t="s">
        <v>85</v>
      </c>
      <c r="IZ50" s="298" t="str">
        <f>HX3</f>
        <v>Bactimos-Anopheles</v>
      </c>
      <c r="JA50" s="295" t="s">
        <v>24</v>
      </c>
      <c r="JB50" s="298" t="str">
        <f>HX33</f>
        <v>Vectobac-Anopheles</v>
      </c>
      <c r="JD50" s="268" t="s">
        <v>2</v>
      </c>
      <c r="JE50" s="268" t="s">
        <v>3</v>
      </c>
      <c r="JF50" s="289" t="s">
        <v>41</v>
      </c>
      <c r="JG50" s="289" t="s">
        <v>42</v>
      </c>
      <c r="JH50" s="268" t="s">
        <v>38</v>
      </c>
      <c r="JI50" s="268" t="s">
        <v>39</v>
      </c>
      <c r="JJ50" s="268" t="s">
        <v>18</v>
      </c>
      <c r="JK50" s="290" t="s">
        <v>40</v>
      </c>
      <c r="JL50" s="291" t="s">
        <v>16</v>
      </c>
      <c r="JM50" s="292" t="s">
        <v>6</v>
      </c>
      <c r="JN50" s="211"/>
      <c r="JO50" s="293" t="s">
        <v>63</v>
      </c>
      <c r="JP50" s="294" t="s">
        <v>85</v>
      </c>
      <c r="JQ50" s="298" t="str">
        <f>IO3</f>
        <v>Bactimos-Anopheles</v>
      </c>
      <c r="JR50" s="295" t="s">
        <v>24</v>
      </c>
      <c r="JS50" s="298" t="str">
        <f>IO33</f>
        <v>Vectobac-Anopheles</v>
      </c>
      <c r="JU50" s="268" t="s">
        <v>2</v>
      </c>
      <c r="JV50" s="268" t="s">
        <v>3</v>
      </c>
      <c r="JW50" s="289" t="s">
        <v>41</v>
      </c>
      <c r="JX50" s="289" t="s">
        <v>42</v>
      </c>
      <c r="JY50" s="268" t="s">
        <v>38</v>
      </c>
      <c r="JZ50" s="268" t="s">
        <v>39</v>
      </c>
      <c r="KA50" s="268" t="s">
        <v>18</v>
      </c>
      <c r="KB50" s="290" t="s">
        <v>40</v>
      </c>
      <c r="KC50" s="291" t="s">
        <v>16</v>
      </c>
      <c r="KD50" s="292" t="s">
        <v>6</v>
      </c>
      <c r="KE50" s="211"/>
      <c r="KF50" s="293" t="s">
        <v>63</v>
      </c>
      <c r="KG50" s="294" t="s">
        <v>85</v>
      </c>
      <c r="KH50" s="298" t="str">
        <f>JF3</f>
        <v>Bactimos-Anopheles</v>
      </c>
      <c r="KI50" s="295" t="s">
        <v>24</v>
      </c>
      <c r="KJ50" s="298" t="str">
        <f>JF33</f>
        <v>Vectobac-Anopheles</v>
      </c>
      <c r="KL50" s="268" t="s">
        <v>2</v>
      </c>
      <c r="KM50" s="268" t="s">
        <v>3</v>
      </c>
      <c r="KN50" s="289" t="s">
        <v>41</v>
      </c>
      <c r="KO50" s="289" t="s">
        <v>42</v>
      </c>
      <c r="KP50" s="268" t="s">
        <v>38</v>
      </c>
      <c r="KQ50" s="268" t="s">
        <v>39</v>
      </c>
      <c r="KR50" s="268" t="s">
        <v>18</v>
      </c>
      <c r="KS50" s="290" t="s">
        <v>40</v>
      </c>
      <c r="KT50" s="291" t="s">
        <v>16</v>
      </c>
      <c r="KU50" s="292" t="s">
        <v>6</v>
      </c>
      <c r="KV50" s="211"/>
      <c r="KW50" s="293" t="s">
        <v>63</v>
      </c>
      <c r="KX50" s="294" t="s">
        <v>85</v>
      </c>
      <c r="KY50" s="298" t="str">
        <f>JW3</f>
        <v>Bactimos-Anopheles</v>
      </c>
      <c r="KZ50" s="295" t="s">
        <v>24</v>
      </c>
      <c r="LA50" s="298" t="str">
        <f>JW33</f>
        <v>Vectobac-Anopheles</v>
      </c>
      <c r="LC50" s="268" t="s">
        <v>2</v>
      </c>
      <c r="LD50" s="268" t="s">
        <v>3</v>
      </c>
      <c r="LE50" s="289" t="s">
        <v>41</v>
      </c>
      <c r="LF50" s="289" t="s">
        <v>42</v>
      </c>
      <c r="LG50" s="268" t="s">
        <v>38</v>
      </c>
      <c r="LH50" s="268" t="s">
        <v>39</v>
      </c>
      <c r="LI50" s="268" t="s">
        <v>18</v>
      </c>
      <c r="LJ50" s="290" t="s">
        <v>40</v>
      </c>
      <c r="LK50" s="291" t="s">
        <v>16</v>
      </c>
      <c r="LL50" s="292" t="s">
        <v>6</v>
      </c>
      <c r="LM50" s="211"/>
      <c r="LN50" s="293" t="s">
        <v>63</v>
      </c>
      <c r="LO50" s="294" t="s">
        <v>85</v>
      </c>
      <c r="LP50" s="298" t="str">
        <f>KN3</f>
        <v>Bactimos-Anopheles</v>
      </c>
      <c r="LQ50" s="295" t="s">
        <v>24</v>
      </c>
      <c r="LR50" s="298" t="str">
        <f>KN33</f>
        <v>Vectobac-Anopheles</v>
      </c>
      <c r="LT50" s="268" t="s">
        <v>2</v>
      </c>
      <c r="LU50" s="268" t="s">
        <v>3</v>
      </c>
      <c r="LV50" s="289" t="s">
        <v>41</v>
      </c>
      <c r="LW50" s="289" t="s">
        <v>42</v>
      </c>
      <c r="LX50" s="268" t="s">
        <v>38</v>
      </c>
      <c r="LY50" s="268" t="s">
        <v>39</v>
      </c>
      <c r="LZ50" s="268" t="s">
        <v>18</v>
      </c>
      <c r="MA50" s="290" t="s">
        <v>40</v>
      </c>
      <c r="MB50" s="291" t="s">
        <v>16</v>
      </c>
      <c r="MC50" s="292" t="s">
        <v>6</v>
      </c>
      <c r="MD50" s="211"/>
      <c r="ME50" s="293" t="s">
        <v>63</v>
      </c>
      <c r="MF50" s="294" t="s">
        <v>85</v>
      </c>
      <c r="MG50" s="298" t="str">
        <f>LE3</f>
        <v>Bactimos-Anopheles</v>
      </c>
      <c r="MH50" s="295" t="s">
        <v>24</v>
      </c>
      <c r="MI50" s="298" t="str">
        <f>LE33</f>
        <v>Vectobac-Anopheles</v>
      </c>
    </row>
    <row r="51" spans="1:349" ht="14" customHeight="1" outlineLevel="1">
      <c r="A51" s="12"/>
      <c r="B51" s="33">
        <f>SLOPE(G37:G46,J37:J46)</f>
        <v>1.2094087630038948</v>
      </c>
      <c r="C51" s="17">
        <f>INTERCEPT(G37:G46,J37:J46)</f>
        <v>0.21993273636549049</v>
      </c>
      <c r="D51" s="79">
        <f>CORREL(G37:G46,J37:J46)^2</f>
        <v>0.96546938032567697</v>
      </c>
      <c r="E51" s="80">
        <f>D51/((1-D51)*(COUNT(G37:G46)-2))</f>
        <v>5.5919609287730223</v>
      </c>
      <c r="F51" s="81">
        <f>COUNT(G37:G46)-2</f>
        <v>5</v>
      </c>
      <c r="G51" s="82">
        <f>_xlfn.F.DIST.RT(E51,1,F51)</f>
        <v>6.4371859538461501E-2</v>
      </c>
      <c r="H51" s="55"/>
      <c r="I51" s="67">
        <f>U47/S47</f>
        <v>1.2379980981106786</v>
      </c>
      <c r="J51" s="67">
        <f>N48-J48*I51</f>
        <v>0.23075266428631033</v>
      </c>
      <c r="K51" s="17">
        <f>SQRT(1/S47)</f>
        <v>0.16119343053476246</v>
      </c>
      <c r="L51" s="15">
        <f>SQRT(1/P47+J48^2*K51^2)</f>
        <v>0.12033299578973249</v>
      </c>
      <c r="M51" s="15">
        <f>I51/K51</f>
        <v>7.6802019412552669</v>
      </c>
      <c r="N51" s="15">
        <f>J51/L51</f>
        <v>1.9176175476385795</v>
      </c>
      <c r="O51" s="23">
        <f>COUNT(L37:L46)-2</f>
        <v>6</v>
      </c>
      <c r="P51" s="32">
        <f>_xlfn.CHISQ.DIST.RT(V47,O51)</f>
        <v>0.79860229766004842</v>
      </c>
      <c r="Q51" s="15">
        <f>V47/O51</f>
        <v>0.51351533119000692</v>
      </c>
      <c r="R51" s="15">
        <f>IF(P51&gt;0.15,1.96^2*K51^2/I51^2,_xlfn.T.INV.2T(0.05,O51)^2*K51^2*Q51/I51^2)</f>
        <v>6.512786835683998E-2</v>
      </c>
      <c r="S51" s="61"/>
      <c r="T51" s="15">
        <f>ABS(I$21-I51)/SQRT(K51^2+K$21^2)</f>
        <v>0.59827300864583288</v>
      </c>
      <c r="U51" s="12" t="str">
        <f>IF(T51&lt;1.96,"Yes","No")</f>
        <v>Yes</v>
      </c>
      <c r="X51" s="15"/>
      <c r="Y51" s="20"/>
      <c r="Z51" s="244">
        <f>AL47/AJ47</f>
        <v>1.2391103514035282</v>
      </c>
      <c r="AA51" s="244">
        <f>AE48-AA48*Z51</f>
        <v>0.23109471526844749</v>
      </c>
      <c r="AB51" s="212">
        <f>SQRT(1/AJ47)</f>
        <v>0.16379555488874672</v>
      </c>
      <c r="AC51" s="211">
        <f>SQRT(1/AG47+AA48^2*AB51^2)</f>
        <v>0.12137264053688365</v>
      </c>
      <c r="AD51" s="211">
        <f>Z51/AB51</f>
        <v>7.5649815542623067</v>
      </c>
      <c r="AE51" s="211">
        <f>AA51/AC51</f>
        <v>1.904009950234383</v>
      </c>
      <c r="AF51" s="204">
        <f>COUNT(AC37:AC46)-2</f>
        <v>6</v>
      </c>
      <c r="AG51" s="209">
        <f>_xlfn.CHISQ.DIST.RT(AM47,AF51)</f>
        <v>0.78146358271696781</v>
      </c>
      <c r="AH51" s="211">
        <f>AM47/AF51</f>
        <v>0.53577526296633615</v>
      </c>
      <c r="AI51" s="211">
        <f>IF(AG51&gt;0.15,1.96^2*AB51^2/Z51^2,_xlfn.T.INV.2T(0.05,AF51)^2*AB51^2*AH51/Z51^2)</f>
        <v>6.7126869776993198E-2</v>
      </c>
      <c r="AJ51" s="238"/>
      <c r="AK51" s="211">
        <f>ABS(Z$21-Z51)/SQRT(AB51^2+AB$21^2)</f>
        <v>0.53352331695849187</v>
      </c>
      <c r="AL51" s="210" t="str">
        <f>IF(AK51&lt;1.96,"Yes","No")</f>
        <v>Yes</v>
      </c>
      <c r="AM51" s="218"/>
      <c r="AN51" s="218"/>
      <c r="AO51" s="211"/>
      <c r="AQ51" s="244">
        <f>BC47/BA47</f>
        <v>1.2391278573492932</v>
      </c>
      <c r="AR51" s="244">
        <f>AV48-AR48*AQ51</f>
        <v>0.2310989123625668</v>
      </c>
      <c r="AS51" s="212">
        <f>SQRT(1/BA47)</f>
        <v>0.16389819661147004</v>
      </c>
      <c r="AT51" s="211">
        <f>SQRT(1/AX47+AR48^2*AS51^2)</f>
        <v>0.12141272596186492</v>
      </c>
      <c r="AU51" s="211">
        <f>AQ51/AS51</f>
        <v>7.5603507724170758</v>
      </c>
      <c r="AV51" s="211">
        <f>AR51/AT51</f>
        <v>1.9034158942708668</v>
      </c>
      <c r="AW51" s="204">
        <f>COUNT(AT37:AT46)-2</f>
        <v>6</v>
      </c>
      <c r="AX51" s="209">
        <f>_xlfn.CHISQ.DIST.RT(BD47,AW51)</f>
        <v>0.78062839097844439</v>
      </c>
      <c r="AY51" s="211">
        <f>BD47/AW51</f>
        <v>0.53685016609494018</v>
      </c>
      <c r="AZ51" s="211">
        <f>IF(AX51&gt;0.15,1.96^2*AS51^2/AQ51^2,_xlfn.T.INV.2T(0.05,AW51)^2*AS51^2*AY51/AQ51^2)</f>
        <v>6.7209126565972097E-2</v>
      </c>
      <c r="BA51" s="238"/>
      <c r="BB51" s="211">
        <f>ABS(AQ$21-AQ51)/SQRT(AS51^2+AS$21^2)</f>
        <v>0.53065857780604919</v>
      </c>
      <c r="BC51" s="210" t="str">
        <f>IF(BB51&lt;1.96,"Yes","No")</f>
        <v>Yes</v>
      </c>
      <c r="BD51" s="218"/>
      <c r="BE51" s="218"/>
      <c r="BF51" s="211"/>
      <c r="BH51" s="244">
        <f>BT47/BR47</f>
        <v>1.2391281093494548</v>
      </c>
      <c r="BI51" s="244">
        <f>BM48-BI48*BH51</f>
        <v>0.23109897661773357</v>
      </c>
      <c r="BJ51" s="212">
        <f>SQRT(1/BR47)</f>
        <v>0.16389980578192836</v>
      </c>
      <c r="BK51" s="211">
        <f>SQRT(1/BO47+BI48^2*BJ51^2)</f>
        <v>0.12141334303487226</v>
      </c>
      <c r="BL51" s="211">
        <f>BH51/BJ51</f>
        <v>7.5602780823190052</v>
      </c>
      <c r="BM51" s="211">
        <f>BI51/BK51</f>
        <v>1.9034067495477616</v>
      </c>
      <c r="BN51" s="204">
        <f>COUNT(BK37:BK46)-2</f>
        <v>6</v>
      </c>
      <c r="BO51" s="209">
        <f>_xlfn.CHISQ.DIST.RT(BU47,BN51)</f>
        <v>0.78061586538616912</v>
      </c>
      <c r="BP51" s="211">
        <f>BU47/BN51</f>
        <v>0.53686628030328931</v>
      </c>
      <c r="BQ51" s="211">
        <f>IF(BO51&gt;0.15,1.96^2*BJ51^2/BH51^2,_xlfn.T.INV.2T(0.05,BN51)^2*BJ51^2*BP51/BH51^2)</f>
        <v>6.7210418968562113E-2</v>
      </c>
      <c r="BR51" s="238"/>
      <c r="BS51" s="211">
        <f>ABS(BH$21-BH51)/SQRT(BJ51^2+BJ$21^2)</f>
        <v>0.53058486928888948</v>
      </c>
      <c r="BT51" s="210" t="str">
        <f>IF(BS51&lt;1.96,"Yes","No")</f>
        <v>Yes</v>
      </c>
      <c r="BU51" s="218"/>
      <c r="BV51" s="218"/>
      <c r="BW51" s="211"/>
      <c r="BY51" s="244">
        <f>CK47/CI47</f>
        <v>1.2391281130019538</v>
      </c>
      <c r="BZ51" s="244">
        <f>CD48-BZ48*BY51</f>
        <v>0.23109897753264516</v>
      </c>
      <c r="CA51" s="212">
        <f>SQRT(1/CI47)</f>
        <v>0.16389982897048186</v>
      </c>
      <c r="CB51" s="211">
        <f>SQRT(1/CF47+BZ48^2*CA51^2)</f>
        <v>0.12141335196349115</v>
      </c>
      <c r="CC51" s="211">
        <f>BY51/CA51</f>
        <v>7.560277034975547</v>
      </c>
      <c r="CD51" s="211">
        <f>BZ51/CB51</f>
        <v>1.9034066171086055</v>
      </c>
      <c r="CE51" s="204">
        <f>COUNT(CB37:CB46)-2</f>
        <v>6</v>
      </c>
      <c r="CF51" s="209">
        <f>_xlfn.CHISQ.DIST.RT(CL47,CE51)</f>
        <v>0.78061568264991521</v>
      </c>
      <c r="CG51" s="211">
        <f>CL47/CE51</f>
        <v>0.53686651539258035</v>
      </c>
      <c r="CH51" s="211">
        <f>IF(CF51&gt;0.15,1.96^2*CA51^2/BY51^2,_xlfn.T.INV.2T(0.05,CE51)^2*CA51^2*CG51/BY51^2)</f>
        <v>6.7210437590207103E-2</v>
      </c>
      <c r="CI51" s="238"/>
      <c r="CJ51" s="211">
        <f>ABS(BY$21-BY51)/SQRT(CA51^2+CA$21^2)</f>
        <v>0.53058303424355713</v>
      </c>
      <c r="CK51" s="210" t="str">
        <f>IF(CJ51&lt;1.96,"Yes","No")</f>
        <v>Yes</v>
      </c>
      <c r="CL51" s="218"/>
      <c r="CM51" s="218"/>
      <c r="CN51" s="211"/>
      <c r="CP51" s="244">
        <f>DB47/CZ47</f>
        <v>1.2391281130547722</v>
      </c>
      <c r="CQ51" s="244">
        <f>CU48-CQ48*CP51</f>
        <v>0.23109897754594524</v>
      </c>
      <c r="CR51" s="212">
        <f>SQRT(1/CZ47)</f>
        <v>0.16389982930647459</v>
      </c>
      <c r="CS51" s="211">
        <f>SQRT(1/CW47+CQ48^2*CR51^2)</f>
        <v>0.12141335209270741</v>
      </c>
      <c r="CT51" s="211">
        <f>CP51/CR51</f>
        <v>7.5602770197993276</v>
      </c>
      <c r="CU51" s="211">
        <f>CQ51/CS51</f>
        <v>1.9034066151924158</v>
      </c>
      <c r="CV51" s="204">
        <f>COUNT(CS37:CS46)-2</f>
        <v>6</v>
      </c>
      <c r="CW51" s="209">
        <f>_xlfn.CHISQ.DIST.RT(DC47,CV51)</f>
        <v>0.78061568001159665</v>
      </c>
      <c r="CX51" s="211">
        <f>DC47/CV51</f>
        <v>0.53686651878676395</v>
      </c>
      <c r="CY51" s="211">
        <f>IF(CW51&gt;0.15,1.96^2*CR51^2/CP51^2,_xlfn.T.INV.2T(0.05,CV51)^2*CR51^2*CX51/CP51^2)</f>
        <v>6.721043786003858E-2</v>
      </c>
      <c r="CZ51" s="238"/>
      <c r="DA51" s="211">
        <f>ABS(CP$21-CP51)/SQRT(CR51^2+CR$21^2)</f>
        <v>0.53058298977330842</v>
      </c>
      <c r="DB51" s="210" t="str">
        <f>IF(DA51&lt;1.96,"Yes","No")</f>
        <v>Yes</v>
      </c>
      <c r="DC51" s="218"/>
      <c r="DD51" s="218"/>
      <c r="DE51" s="211"/>
      <c r="DG51" s="244">
        <f>DS47/DQ47</f>
        <v>1.2391281130555363</v>
      </c>
      <c r="DH51" s="244">
        <f>DL48-DH48*DG51</f>
        <v>0.23109897754613737</v>
      </c>
      <c r="DI51" s="212">
        <f>SQRT(1/DQ47)</f>
        <v>0.16389982931133373</v>
      </c>
      <c r="DJ51" s="211">
        <f>SQRT(1/DN47+DH48^2*DI51^2)</f>
        <v>0.12141335209457683</v>
      </c>
      <c r="DK51" s="211">
        <f>DG51/DI51</f>
        <v>7.5602770195798499</v>
      </c>
      <c r="DL51" s="211">
        <f>DH51/DJ51</f>
        <v>1.9034066151646913</v>
      </c>
      <c r="DM51" s="204">
        <f>COUNT(DJ37:DJ46)-2</f>
        <v>6</v>
      </c>
      <c r="DN51" s="209">
        <f>_xlfn.CHISQ.DIST.RT(DT47,DM51)</f>
        <v>0.7806156799734002</v>
      </c>
      <c r="DO51" s="211">
        <f>DT47/DM51</f>
        <v>0.53686651883590342</v>
      </c>
      <c r="DP51" s="211">
        <f>IF(DN51&gt;0.15,1.96^2*DI51^2/DG51^2,_xlfn.T.INV.2T(0.05,DM51)^2*DI51^2*DO51/DG51^2)</f>
        <v>6.7210437863940875E-2</v>
      </c>
      <c r="DQ51" s="238"/>
      <c r="DR51" s="211">
        <f>ABS(DG$21-DG51)/SQRT(DI51^2+DI$21^2)</f>
        <v>0.53058298867033971</v>
      </c>
      <c r="DS51" s="210" t="str">
        <f>IF(DR51&lt;1.96,"Yes","No")</f>
        <v>Yes</v>
      </c>
      <c r="DT51" s="218"/>
      <c r="DU51" s="218"/>
      <c r="DV51" s="211"/>
      <c r="DX51" s="244">
        <f>EJ47/EH47</f>
        <v>1.2391281130555474</v>
      </c>
      <c r="DY51" s="244">
        <f>EC48-DY48*DX51</f>
        <v>0.23109897754613989</v>
      </c>
      <c r="DZ51" s="212">
        <f>SQRT(1/EH47)</f>
        <v>0.16389982931140404</v>
      </c>
      <c r="EA51" s="211">
        <f>SQRT(1/EE47+DY48^2*DZ51^2)</f>
        <v>0.12141335209460385</v>
      </c>
      <c r="EB51" s="211">
        <f>DX51/DZ51</f>
        <v>7.5602770195766746</v>
      </c>
      <c r="EC51" s="211">
        <f>DY51/EA51</f>
        <v>1.9034066151642886</v>
      </c>
      <c r="ED51" s="204">
        <f>COUNT(EA37:EA46)-2</f>
        <v>6</v>
      </c>
      <c r="EE51" s="209">
        <f>_xlfn.CHISQ.DIST.RT(EK47,ED51)</f>
        <v>0.78061567997284764</v>
      </c>
      <c r="EF51" s="211">
        <f>EK47/ED51</f>
        <v>0.53686651883661429</v>
      </c>
      <c r="EG51" s="211">
        <f>IF(EE51&gt;0.15,1.96^2*DZ51^2/DX51^2,_xlfn.T.INV.2T(0.05,ED51)^2*DZ51^2*EF51/DX51^2)</f>
        <v>6.7210437863997344E-2</v>
      </c>
      <c r="EH51" s="238"/>
      <c r="EI51" s="211">
        <f>ABS(DX$21-DX51)/SQRT(DZ51^2+DZ$21^2)</f>
        <v>0.53058298864339337</v>
      </c>
      <c r="EJ51" s="210" t="str">
        <f>IF(EI51&lt;1.96,"Yes","No")</f>
        <v>Yes</v>
      </c>
      <c r="EK51" s="218"/>
      <c r="EL51" s="218"/>
      <c r="EM51" s="211"/>
      <c r="EO51" s="244">
        <f>FA47/EY47</f>
        <v>1.2391281130555474</v>
      </c>
      <c r="EP51" s="244">
        <f>ET48-EP48*EO51</f>
        <v>0.23109897754614009</v>
      </c>
      <c r="EQ51" s="212">
        <f>SQRT(1/EY47)</f>
        <v>0.16389982931140507</v>
      </c>
      <c r="ER51" s="211">
        <f>SQRT(1/EV47+EP48^2*EQ51^2)</f>
        <v>0.12141335209460426</v>
      </c>
      <c r="ES51" s="211">
        <f>EO51/EQ51</f>
        <v>7.5602770195766267</v>
      </c>
      <c r="ET51" s="211">
        <f>EP51/ER51</f>
        <v>1.9034066151642837</v>
      </c>
      <c r="EU51" s="204">
        <f>COUNT(ER37:ER46)-2</f>
        <v>6</v>
      </c>
      <c r="EV51" s="209">
        <f>_xlfn.CHISQ.DIST.RT(FB47,EU51)</f>
        <v>0.78061567997283987</v>
      </c>
      <c r="EW51" s="211">
        <f>FB47/EU51</f>
        <v>0.53686651883662428</v>
      </c>
      <c r="EX51" s="211">
        <f>IF(EV51&gt;0.15,1.96^2*EQ51^2/EO51^2,_xlfn.T.INV.2T(0.05,EU51)^2*EQ51^2*EW51/EO51^2)</f>
        <v>6.7210437863998176E-2</v>
      </c>
      <c r="EY51" s="238"/>
      <c r="EZ51" s="211">
        <f>ABS(EO$21-EO51)/SQRT(EQ51^2+EQ$21^2)</f>
        <v>0.53058298864272757</v>
      </c>
      <c r="FA51" s="210" t="str">
        <f>IF(EZ51&lt;1.96,"Yes","No")</f>
        <v>Yes</v>
      </c>
      <c r="FB51" s="218"/>
      <c r="FC51" s="218"/>
      <c r="FD51" s="211"/>
      <c r="FF51" s="244">
        <f>FR47/FP47</f>
        <v>1.2391281130555476</v>
      </c>
      <c r="FG51" s="244">
        <f>FK48-FG48*FF51</f>
        <v>0.23109897754614028</v>
      </c>
      <c r="FH51" s="212">
        <f>SQRT(1/FP47)</f>
        <v>0.16389982931140507</v>
      </c>
      <c r="FI51" s="211">
        <f>SQRT(1/FM47+FG48^2*FH51^2)</f>
        <v>0.12141335209460427</v>
      </c>
      <c r="FJ51" s="211">
        <f>FF51/FH51</f>
        <v>7.5602770195766285</v>
      </c>
      <c r="FK51" s="211">
        <f>FG51/FI51</f>
        <v>1.9034066151642852</v>
      </c>
      <c r="FL51" s="204">
        <f>COUNT(FI37:FI46)-2</f>
        <v>6</v>
      </c>
      <c r="FM51" s="209">
        <f>_xlfn.CHISQ.DIST.RT(FS47,FL51)</f>
        <v>0.78061567997283987</v>
      </c>
      <c r="FN51" s="211">
        <f>FS47/FL51</f>
        <v>0.53686651883662428</v>
      </c>
      <c r="FO51" s="211">
        <f>IF(FM51&gt;0.15,1.96^2*FH51^2/FF51^2,_xlfn.T.INV.2T(0.05,FL51)^2*FH51^2*FN51/FF51^2)</f>
        <v>6.7210437863998149E-2</v>
      </c>
      <c r="FP51" s="238"/>
      <c r="FQ51" s="211">
        <f>ABS(FF$21-FF51)/SQRT(FH51^2+FH$21^2)</f>
        <v>0.53058298864271225</v>
      </c>
      <c r="FR51" s="210" t="str">
        <f>IF(FQ51&lt;1.96,"Yes","No")</f>
        <v>Yes</v>
      </c>
      <c r="FS51" s="218"/>
      <c r="FT51" s="218"/>
      <c r="FU51" s="211"/>
      <c r="FW51" s="244">
        <f>GI47/GG47</f>
        <v>1.2391281130555478</v>
      </c>
      <c r="FX51" s="244">
        <f>GB48-FX48*FW51</f>
        <v>0.2310989775461402</v>
      </c>
      <c r="FY51" s="212">
        <f>SQRT(1/GG47)</f>
        <v>0.16389982931140509</v>
      </c>
      <c r="FZ51" s="211">
        <f>SQRT(1/GD47+FX48^2*FY51^2)</f>
        <v>0.12141335209460427</v>
      </c>
      <c r="GA51" s="211">
        <f>FW51/FY51</f>
        <v>7.5602770195766285</v>
      </c>
      <c r="GB51" s="211">
        <f>FX51/FZ51</f>
        <v>1.9034066151642843</v>
      </c>
      <c r="GC51" s="204">
        <f>COUNT(FZ37:FZ46)-2</f>
        <v>6</v>
      </c>
      <c r="GD51" s="209">
        <f>_xlfn.CHISQ.DIST.RT(GJ47,GC51)</f>
        <v>0.78061567997283943</v>
      </c>
      <c r="GE51" s="211">
        <f>GJ47/GC51</f>
        <v>0.53686651883662484</v>
      </c>
      <c r="GF51" s="211">
        <f>IF(GD51&gt;0.15,1.96^2*FY51^2/FW51^2,_xlfn.T.INV.2T(0.05,GC51)^2*FY51^2*GE51/FW51^2)</f>
        <v>6.7210437863998149E-2</v>
      </c>
      <c r="GG51" s="238"/>
      <c r="GH51" s="211">
        <f>ABS(FW$21-FW51)/SQRT(FY51^2+FY$21^2)</f>
        <v>0.53058298864271003</v>
      </c>
      <c r="GI51" s="210" t="str">
        <f>IF(GH51&lt;1.96,"Yes","No")</f>
        <v>Yes</v>
      </c>
      <c r="GJ51" s="218"/>
      <c r="GK51" s="218"/>
      <c r="GL51" s="211"/>
      <c r="GN51" s="244">
        <f>GZ47/GX47</f>
        <v>1.2391281130555476</v>
      </c>
      <c r="GO51" s="244">
        <f>GS48-GO48*GN51</f>
        <v>0.23109897754614017</v>
      </c>
      <c r="GP51" s="212">
        <f>SQRT(1/GX47)</f>
        <v>0.16389982931140507</v>
      </c>
      <c r="GQ51" s="211">
        <f>SQRT(1/GU47+GO48^2*GP51^2)</f>
        <v>0.12141335209460427</v>
      </c>
      <c r="GR51" s="211">
        <f>GN51/GP51</f>
        <v>7.5602770195766285</v>
      </c>
      <c r="GS51" s="211">
        <f>GO51/GQ51</f>
        <v>1.9034066151642841</v>
      </c>
      <c r="GT51" s="204">
        <f>COUNT(GQ37:GQ46)-2</f>
        <v>6</v>
      </c>
      <c r="GU51" s="209">
        <f>_xlfn.CHISQ.DIST.RT(HA47,GT51)</f>
        <v>0.78061567997283987</v>
      </c>
      <c r="GV51" s="211">
        <f>HA47/GT51</f>
        <v>0.53686651883662428</v>
      </c>
      <c r="GW51" s="211">
        <f>IF(GU51&gt;0.15,1.96^2*GP51^2/GN51^2,_xlfn.T.INV.2T(0.05,GT51)^2*GP51^2*GV51/GN51^2)</f>
        <v>6.7210437863998149E-2</v>
      </c>
      <c r="GX51" s="238"/>
      <c r="GY51" s="211">
        <f>ABS(GN$21-GN51)/SQRT(GP51^2+GP$21^2)</f>
        <v>0.53058298864271192</v>
      </c>
      <c r="GZ51" s="210" t="str">
        <f>IF(GY51&lt;1.96,"Yes","No")</f>
        <v>Yes</v>
      </c>
      <c r="HA51" s="218"/>
      <c r="HB51" s="218"/>
      <c r="HC51" s="211"/>
      <c r="HE51" s="244">
        <f>HQ47/HO47</f>
        <v>1.2391281130555478</v>
      </c>
      <c r="HF51" s="244">
        <f>HJ48-HF48*HE51</f>
        <v>0.23109897754614012</v>
      </c>
      <c r="HG51" s="212">
        <f>SQRT(1/HO47)</f>
        <v>0.16389982931140509</v>
      </c>
      <c r="HH51" s="211">
        <f>SQRT(1/HL47+HF48^2*HG51^2)</f>
        <v>0.12141335209460427</v>
      </c>
      <c r="HI51" s="211">
        <f>HE51/HG51</f>
        <v>7.5602770195766285</v>
      </c>
      <c r="HJ51" s="211">
        <f>HF51/HH51</f>
        <v>1.9034066151642837</v>
      </c>
      <c r="HK51" s="204">
        <f>COUNT(HH37:HH46)-2</f>
        <v>6</v>
      </c>
      <c r="HL51" s="209">
        <f>_xlfn.CHISQ.DIST.RT(HR47,HK51)</f>
        <v>0.78061567997283932</v>
      </c>
      <c r="HM51" s="211">
        <f>HR47/HK51</f>
        <v>0.53686651883662495</v>
      </c>
      <c r="HN51" s="211">
        <f>IF(HL51&gt;0.15,1.96^2*HG51^2/HE51^2,_xlfn.T.INV.2T(0.05,HK51)^2*HG51^2*HM51/HE51^2)</f>
        <v>6.7210437863998149E-2</v>
      </c>
      <c r="HO51" s="238"/>
      <c r="HP51" s="211">
        <f>ABS(HE$21-HE51)/SQRT(HG51^2+HG$21^2)</f>
        <v>0.53058298864271103</v>
      </c>
      <c r="HQ51" s="210" t="str">
        <f>IF(HP51&lt;1.96,"Yes","No")</f>
        <v>Yes</v>
      </c>
      <c r="HR51" s="218"/>
      <c r="HS51" s="218"/>
      <c r="HT51" s="211"/>
      <c r="HV51" s="244">
        <f>IH47/IF47</f>
        <v>1.2391281130555476</v>
      </c>
      <c r="HW51" s="244">
        <f>IA48-HW48*HV51</f>
        <v>0.23109897754614017</v>
      </c>
      <c r="HX51" s="212">
        <f>SQRT(1/IF47)</f>
        <v>0.16389982931140512</v>
      </c>
      <c r="HY51" s="211">
        <f>SQRT(1/IC47+HW48^2*HX51^2)</f>
        <v>0.12141335209460427</v>
      </c>
      <c r="HZ51" s="211">
        <f>HV51/HX51</f>
        <v>7.5602770195766258</v>
      </c>
      <c r="IA51" s="211">
        <f>HW51/HY51</f>
        <v>1.9034066151642841</v>
      </c>
      <c r="IB51" s="204">
        <f>COUNT(HY37:HY46)-2</f>
        <v>6</v>
      </c>
      <c r="IC51" s="209">
        <f>_xlfn.CHISQ.DIST.RT(II47,IB51)</f>
        <v>0.78061567997283932</v>
      </c>
      <c r="ID51" s="211">
        <f>II47/IB51</f>
        <v>0.53686651883662506</v>
      </c>
      <c r="IE51" s="211">
        <f>IF(IC51&gt;0.15,1.96^2*HX51^2/HV51^2,_xlfn.T.INV.2T(0.05,IB51)^2*HX51^2*ID51/HV51^2)</f>
        <v>6.721043786399819E-2</v>
      </c>
      <c r="IF51" s="238"/>
      <c r="IG51" s="211">
        <f>ABS(HV$21-HV51)/SQRT(HX51^2+HX$21^2)</f>
        <v>0.53058298864271181</v>
      </c>
      <c r="IH51" s="210" t="str">
        <f>IF(IG51&lt;1.96,"Yes","No")</f>
        <v>Yes</v>
      </c>
      <c r="II51" s="218"/>
      <c r="IJ51" s="218"/>
      <c r="IK51" s="211"/>
      <c r="IM51" s="244">
        <f>IY47/IW47</f>
        <v>1.2391281130555478</v>
      </c>
      <c r="IN51" s="244">
        <f>IR48-IN48*IM51</f>
        <v>0.23109897754614012</v>
      </c>
      <c r="IO51" s="212">
        <f>SQRT(1/IW47)</f>
        <v>0.16389982931140509</v>
      </c>
      <c r="IP51" s="211">
        <f>SQRT(1/IT47+IN48^2*IO51^2)</f>
        <v>0.12141335209460427</v>
      </c>
      <c r="IQ51" s="211">
        <f>IM51/IO51</f>
        <v>7.5602770195766285</v>
      </c>
      <c r="IR51" s="211">
        <f>IN51/IP51</f>
        <v>1.9034066151642837</v>
      </c>
      <c r="IS51" s="204">
        <f>COUNT(IP37:IP46)-2</f>
        <v>6</v>
      </c>
      <c r="IT51" s="209">
        <f>_xlfn.CHISQ.DIST.RT(IZ47,IS51)</f>
        <v>0.78061567997283932</v>
      </c>
      <c r="IU51" s="211">
        <f>IZ47/IS51</f>
        <v>0.53686651883662495</v>
      </c>
      <c r="IV51" s="211">
        <f>IF(IT51&gt;0.15,1.96^2*IO51^2/IM51^2,_xlfn.T.INV.2T(0.05,IS51)^2*IO51^2*IU51/IM51^2)</f>
        <v>6.7210437863998149E-2</v>
      </c>
      <c r="IW51" s="238"/>
      <c r="IX51" s="211">
        <f>ABS(IM$21-IM51)/SQRT(IO51^2+IO$21^2)</f>
        <v>0.53058298864271003</v>
      </c>
      <c r="IY51" s="210" t="str">
        <f>IF(IX51&lt;1.96,"Yes","No")</f>
        <v>Yes</v>
      </c>
      <c r="IZ51" s="218"/>
      <c r="JA51" s="218"/>
      <c r="JB51" s="211"/>
      <c r="JD51" s="244">
        <f>JP47/JN47</f>
        <v>1.2391281130555476</v>
      </c>
      <c r="JE51" s="244">
        <f>JI48-JE48*JD51</f>
        <v>0.23109897754614017</v>
      </c>
      <c r="JF51" s="212">
        <f>SQRT(1/JN47)</f>
        <v>0.16389982931140512</v>
      </c>
      <c r="JG51" s="211">
        <f>SQRT(1/JK47+JE48^2*JF51^2)</f>
        <v>0.12141335209460427</v>
      </c>
      <c r="JH51" s="211">
        <f>JD51/JF51</f>
        <v>7.5602770195766258</v>
      </c>
      <c r="JI51" s="211">
        <f>JE51/JG51</f>
        <v>1.9034066151642841</v>
      </c>
      <c r="JJ51" s="204">
        <f>COUNT(JG37:JG46)-2</f>
        <v>6</v>
      </c>
      <c r="JK51" s="209">
        <f>_xlfn.CHISQ.DIST.RT(JQ47,JJ51)</f>
        <v>0.78061567997283932</v>
      </c>
      <c r="JL51" s="211">
        <f>JQ47/JJ51</f>
        <v>0.53686651883662506</v>
      </c>
      <c r="JM51" s="211">
        <f>IF(JK51&gt;0.15,1.96^2*JF51^2/JD51^2,_xlfn.T.INV.2T(0.05,JJ51)^2*JF51^2*JL51/JD51^2)</f>
        <v>6.721043786399819E-2</v>
      </c>
      <c r="JN51" s="238"/>
      <c r="JO51" s="211">
        <f>ABS(JD$21-JD51)/SQRT(JF51^2+JF$21^2)</f>
        <v>0.53058298864271092</v>
      </c>
      <c r="JP51" s="210" t="str">
        <f>IF(JO51&lt;1.96,"Yes","No")</f>
        <v>Yes</v>
      </c>
      <c r="JQ51" s="218"/>
      <c r="JR51" s="218"/>
      <c r="JS51" s="211"/>
      <c r="JU51" s="244">
        <f>KG47/KE47</f>
        <v>1.2391281130555478</v>
      </c>
      <c r="JV51" s="244">
        <f>JZ48-JV48*JU51</f>
        <v>0.23109897754614012</v>
      </c>
      <c r="JW51" s="212">
        <f>SQRT(1/KE47)</f>
        <v>0.16389982931140509</v>
      </c>
      <c r="JX51" s="211">
        <f>SQRT(1/KB47+JV48^2*JW51^2)</f>
        <v>0.12141335209460427</v>
      </c>
      <c r="JY51" s="211">
        <f>JU51/JW51</f>
        <v>7.5602770195766285</v>
      </c>
      <c r="JZ51" s="211">
        <f>JV51/JX51</f>
        <v>1.9034066151642837</v>
      </c>
      <c r="KA51" s="204">
        <f>COUNT(JX37:JX46)-2</f>
        <v>6</v>
      </c>
      <c r="KB51" s="209">
        <f>_xlfn.CHISQ.DIST.RT(KH47,KA51)</f>
        <v>0.78061567997283932</v>
      </c>
      <c r="KC51" s="211">
        <f>KH47/KA51</f>
        <v>0.53686651883662495</v>
      </c>
      <c r="KD51" s="211">
        <f>IF(KB51&gt;0.15,1.96^2*JW51^2/JU51^2,_xlfn.T.INV.2T(0.05,KA51)^2*JW51^2*KC51/JU51^2)</f>
        <v>6.7210437863998149E-2</v>
      </c>
      <c r="KE51" s="238"/>
      <c r="KF51" s="211">
        <f>ABS(JU$21-JU51)/SQRT(JW51^2+JW$21^2)</f>
        <v>0.53058298864271203</v>
      </c>
      <c r="KG51" s="210" t="str">
        <f>IF(KF51&lt;1.96,"Yes","No")</f>
        <v>Yes</v>
      </c>
      <c r="KH51" s="218"/>
      <c r="KI51" s="218"/>
      <c r="KJ51" s="211"/>
      <c r="KL51" s="244">
        <f>KX47/KV47</f>
        <v>1.2391281130555476</v>
      </c>
      <c r="KM51" s="244">
        <f>KQ48-KM48*KL51</f>
        <v>0.23109897754614017</v>
      </c>
      <c r="KN51" s="212">
        <f>SQRT(1/KV47)</f>
        <v>0.16389982931140512</v>
      </c>
      <c r="KO51" s="211">
        <f>SQRT(1/KS47+KM48^2*KN51^2)</f>
        <v>0.12141335209460427</v>
      </c>
      <c r="KP51" s="211">
        <f>KL51/KN51</f>
        <v>7.5602770195766258</v>
      </c>
      <c r="KQ51" s="211">
        <f>KM51/KO51</f>
        <v>1.9034066151642841</v>
      </c>
      <c r="KR51" s="204">
        <f>COUNT(KO37:KO46)-2</f>
        <v>6</v>
      </c>
      <c r="KS51" s="209">
        <f>_xlfn.CHISQ.DIST.RT(KY47,KR51)</f>
        <v>0.78061567997283932</v>
      </c>
      <c r="KT51" s="211">
        <f>KY47/KR51</f>
        <v>0.53686651883662506</v>
      </c>
      <c r="KU51" s="211">
        <f>IF(KS51&gt;0.15,1.96^2*KN51^2/KL51^2,_xlfn.T.INV.2T(0.05,KR51)^2*KN51^2*KT51/KL51^2)</f>
        <v>6.721043786399819E-2</v>
      </c>
      <c r="KV51" s="238"/>
      <c r="KW51" s="211">
        <f>ABS(KL$21-KL51)/SQRT(KN51^2+KN$21^2)</f>
        <v>0.53058298864271092</v>
      </c>
      <c r="KX51" s="210" t="str">
        <f>IF(KW51&lt;1.96,"Yes","No")</f>
        <v>Yes</v>
      </c>
      <c r="KY51" s="218"/>
      <c r="KZ51" s="218"/>
      <c r="LA51" s="211"/>
      <c r="LC51" s="244">
        <f>LO47/LM47</f>
        <v>1.2391281130555478</v>
      </c>
      <c r="LD51" s="244">
        <f>LH48-LD48*LC51</f>
        <v>0.23109897754614012</v>
      </c>
      <c r="LE51" s="212">
        <f>SQRT(1/LM47)</f>
        <v>0.16389982931140509</v>
      </c>
      <c r="LF51" s="211">
        <f>SQRT(1/LJ47+LD48^2*LE51^2)</f>
        <v>0.12141335209460427</v>
      </c>
      <c r="LG51" s="211">
        <f>LC51/LE51</f>
        <v>7.5602770195766285</v>
      </c>
      <c r="LH51" s="211">
        <f>LD51/LF51</f>
        <v>1.9034066151642837</v>
      </c>
      <c r="LI51" s="204">
        <f>COUNT(LF37:LF46)-2</f>
        <v>6</v>
      </c>
      <c r="LJ51" s="209">
        <f>_xlfn.CHISQ.DIST.RT(LP47,LI51)</f>
        <v>0.78061567997283932</v>
      </c>
      <c r="LK51" s="211">
        <f>LP47/LI51</f>
        <v>0.53686651883662495</v>
      </c>
      <c r="LL51" s="211">
        <f>IF(LJ51&gt;0.15,1.96^2*LE51^2/LC51^2,_xlfn.T.INV.2T(0.05,LI51)^2*LE51^2*LK51/LC51^2)</f>
        <v>6.7210437863998149E-2</v>
      </c>
      <c r="LM51" s="238"/>
      <c r="LN51" s="211">
        <f>ABS(LC$21-LC51)/SQRT(LE51^2+LE$21^2)</f>
        <v>0.53058298864271192</v>
      </c>
      <c r="LO51" s="210" t="str">
        <f>IF(LN51&lt;1.96,"Yes","No")</f>
        <v>Yes</v>
      </c>
      <c r="LP51" s="218"/>
      <c r="LQ51" s="218"/>
      <c r="LR51" s="211"/>
      <c r="LT51" s="244">
        <f>MF47/MD47</f>
        <v>1.2391281130555476</v>
      </c>
      <c r="LU51" s="244">
        <f>LY48-LU48*LT51</f>
        <v>0.23109897754614017</v>
      </c>
      <c r="LV51" s="212">
        <f>SQRT(1/MD47)</f>
        <v>0.16389982931140512</v>
      </c>
      <c r="LW51" s="211">
        <f>SQRT(1/MA47+LU48^2*LV51^2)</f>
        <v>0.12141335209460427</v>
      </c>
      <c r="LX51" s="211">
        <f>LT51/LV51</f>
        <v>7.5602770195766258</v>
      </c>
      <c r="LY51" s="211">
        <f>LU51/LW51</f>
        <v>1.9034066151642841</v>
      </c>
      <c r="LZ51" s="204">
        <f>COUNT(LW37:LW46)-2</f>
        <v>6</v>
      </c>
      <c r="MA51" s="209">
        <f>_xlfn.CHISQ.DIST.RT(MG47,LZ51)</f>
        <v>0.78061567997283932</v>
      </c>
      <c r="MB51" s="211">
        <f>MG47/LZ51</f>
        <v>0.53686651883662506</v>
      </c>
      <c r="MC51" s="211">
        <f>IF(MA51&gt;0.15,1.96^2*LV51^2/LT51^2,_xlfn.T.INV.2T(0.05,LZ51)^2*LV51^2*MB51/LT51^2)</f>
        <v>6.721043786399819E-2</v>
      </c>
      <c r="MD51" s="238"/>
      <c r="ME51" s="211">
        <f>ABS(LT$21-LT51)/SQRT(LV51^2+LV$21^2)</f>
        <v>0.53058298864271092</v>
      </c>
      <c r="MF51" s="210" t="str">
        <f>IF(ME51&lt;1.96,"Yes","No")</f>
        <v>Yes</v>
      </c>
      <c r="MG51" s="218"/>
      <c r="MH51" s="218"/>
      <c r="MI51" s="211"/>
    </row>
    <row r="52" spans="1:349" ht="14" customHeight="1" outlineLevel="1">
      <c r="A52" s="12"/>
      <c r="B52" s="33"/>
      <c r="C52" s="17"/>
      <c r="D52" s="6"/>
      <c r="E52" s="6"/>
      <c r="F52" s="5"/>
      <c r="G52" s="55"/>
      <c r="H52" s="55"/>
      <c r="L52" s="15"/>
      <c r="M52" s="37"/>
      <c r="N52" s="32"/>
      <c r="O52" s="23"/>
      <c r="P52" s="32"/>
      <c r="Q52" s="15"/>
      <c r="R52" s="15"/>
      <c r="S52" s="61"/>
      <c r="X52" s="15"/>
      <c r="Y52" s="20"/>
      <c r="Z52" s="199"/>
      <c r="AA52" s="199"/>
      <c r="AB52" s="199"/>
      <c r="AC52" s="211"/>
      <c r="AD52" s="227"/>
      <c r="AE52" s="209"/>
      <c r="AF52" s="204"/>
      <c r="AG52" s="209"/>
      <c r="AH52" s="211"/>
      <c r="AI52" s="211"/>
      <c r="AJ52" s="238"/>
      <c r="AK52" s="218"/>
      <c r="AL52" s="218"/>
      <c r="AM52" s="218"/>
      <c r="AN52" s="218"/>
      <c r="AO52" s="211"/>
      <c r="AQ52" s="199"/>
      <c r="AR52" s="199"/>
      <c r="AS52" s="199"/>
      <c r="AT52" s="211"/>
      <c r="AU52" s="227"/>
      <c r="AV52" s="209"/>
      <c r="AW52" s="204"/>
      <c r="AX52" s="209"/>
      <c r="AY52" s="211"/>
      <c r="AZ52" s="211"/>
      <c r="BA52" s="238"/>
      <c r="BB52" s="218"/>
      <c r="BC52" s="218"/>
      <c r="BD52" s="218"/>
      <c r="BE52" s="218"/>
      <c r="BF52" s="211"/>
      <c r="BH52" s="199"/>
      <c r="BI52" s="199"/>
      <c r="BJ52" s="199"/>
      <c r="BK52" s="211"/>
      <c r="BL52" s="227"/>
      <c r="BM52" s="209"/>
      <c r="BN52" s="204"/>
      <c r="BO52" s="209"/>
      <c r="BP52" s="211"/>
      <c r="BQ52" s="211"/>
      <c r="BR52" s="238"/>
      <c r="BS52" s="218"/>
      <c r="BT52" s="218"/>
      <c r="BU52" s="218"/>
      <c r="BV52" s="218"/>
      <c r="BW52" s="211"/>
      <c r="BY52" s="199"/>
      <c r="BZ52" s="199"/>
      <c r="CA52" s="199"/>
      <c r="CB52" s="211"/>
      <c r="CC52" s="227"/>
      <c r="CD52" s="209"/>
      <c r="CE52" s="204"/>
      <c r="CF52" s="209"/>
      <c r="CG52" s="211"/>
      <c r="CH52" s="211"/>
      <c r="CI52" s="238"/>
      <c r="CJ52" s="218"/>
      <c r="CK52" s="218"/>
      <c r="CL52" s="218"/>
      <c r="CM52" s="218"/>
      <c r="CN52" s="211"/>
      <c r="CP52" s="199"/>
      <c r="CQ52" s="199"/>
      <c r="CR52" s="199"/>
      <c r="CS52" s="211"/>
      <c r="CT52" s="227"/>
      <c r="CU52" s="209"/>
      <c r="CV52" s="204"/>
      <c r="CW52" s="209"/>
      <c r="CX52" s="211"/>
      <c r="CY52" s="211"/>
      <c r="CZ52" s="238"/>
      <c r="DA52" s="218"/>
      <c r="DB52" s="218"/>
      <c r="DC52" s="218"/>
      <c r="DD52" s="218"/>
      <c r="DE52" s="211"/>
      <c r="DG52" s="199"/>
      <c r="DH52" s="199"/>
      <c r="DI52" s="199"/>
      <c r="DJ52" s="211"/>
      <c r="DK52" s="227"/>
      <c r="DL52" s="209"/>
      <c r="DM52" s="204"/>
      <c r="DN52" s="209"/>
      <c r="DO52" s="211"/>
      <c r="DP52" s="211"/>
      <c r="DQ52" s="238"/>
      <c r="DR52" s="218"/>
      <c r="DS52" s="218"/>
      <c r="DT52" s="218"/>
      <c r="DU52" s="218"/>
      <c r="DV52" s="211"/>
      <c r="DX52" s="199"/>
      <c r="DY52" s="199"/>
      <c r="DZ52" s="199"/>
      <c r="EA52" s="211"/>
      <c r="EB52" s="227"/>
      <c r="EC52" s="209"/>
      <c r="ED52" s="204"/>
      <c r="EE52" s="209"/>
      <c r="EF52" s="211"/>
      <c r="EG52" s="211"/>
      <c r="EH52" s="238"/>
      <c r="EI52" s="218"/>
      <c r="EJ52" s="218"/>
      <c r="EK52" s="218"/>
      <c r="EL52" s="218"/>
      <c r="EM52" s="211"/>
      <c r="EO52" s="199"/>
      <c r="EP52" s="199"/>
      <c r="EQ52" s="199"/>
      <c r="ER52" s="211"/>
      <c r="ES52" s="227"/>
      <c r="ET52" s="209"/>
      <c r="EU52" s="204"/>
      <c r="EV52" s="209"/>
      <c r="EW52" s="211"/>
      <c r="EX52" s="211"/>
      <c r="EY52" s="238"/>
      <c r="EZ52" s="218"/>
      <c r="FA52" s="218"/>
      <c r="FB52" s="218"/>
      <c r="FC52" s="218"/>
      <c r="FD52" s="211"/>
      <c r="FF52" s="199"/>
      <c r="FG52" s="199"/>
      <c r="FH52" s="199"/>
      <c r="FI52" s="211"/>
      <c r="FJ52" s="227"/>
      <c r="FK52" s="209"/>
      <c r="FL52" s="204"/>
      <c r="FM52" s="209"/>
      <c r="FN52" s="211"/>
      <c r="FO52" s="211"/>
      <c r="FP52" s="238"/>
      <c r="FQ52" s="218"/>
      <c r="FR52" s="218"/>
      <c r="FS52" s="218"/>
      <c r="FT52" s="218"/>
      <c r="FU52" s="211"/>
      <c r="FW52" s="199"/>
      <c r="FX52" s="199"/>
      <c r="FY52" s="199"/>
      <c r="FZ52" s="211"/>
      <c r="GA52" s="227"/>
      <c r="GB52" s="209"/>
      <c r="GC52" s="204"/>
      <c r="GD52" s="209"/>
      <c r="GE52" s="211"/>
      <c r="GF52" s="211"/>
      <c r="GG52" s="238"/>
      <c r="GH52" s="218"/>
      <c r="GI52" s="218"/>
      <c r="GJ52" s="218"/>
      <c r="GK52" s="218"/>
      <c r="GL52" s="211"/>
      <c r="GN52" s="199"/>
      <c r="GO52" s="199"/>
      <c r="GP52" s="199"/>
      <c r="GQ52" s="211"/>
      <c r="GR52" s="227"/>
      <c r="GS52" s="209"/>
      <c r="GT52" s="204"/>
      <c r="GU52" s="209"/>
      <c r="GV52" s="211"/>
      <c r="GW52" s="211"/>
      <c r="GX52" s="238"/>
      <c r="GY52" s="218"/>
      <c r="GZ52" s="218"/>
      <c r="HA52" s="218"/>
      <c r="HB52" s="218"/>
      <c r="HC52" s="211"/>
      <c r="HE52" s="199"/>
      <c r="HF52" s="199"/>
      <c r="HG52" s="199"/>
      <c r="HH52" s="211"/>
      <c r="HI52" s="227"/>
      <c r="HJ52" s="209"/>
      <c r="HK52" s="204"/>
      <c r="HL52" s="209"/>
      <c r="HM52" s="211"/>
      <c r="HN52" s="211"/>
      <c r="HO52" s="238"/>
      <c r="HP52" s="218"/>
      <c r="HQ52" s="218"/>
      <c r="HR52" s="218"/>
      <c r="HS52" s="218"/>
      <c r="HT52" s="211"/>
      <c r="HV52" s="199"/>
      <c r="HW52" s="199"/>
      <c r="HX52" s="199"/>
      <c r="HY52" s="211"/>
      <c r="HZ52" s="227"/>
      <c r="IA52" s="209"/>
      <c r="IB52" s="204"/>
      <c r="IC52" s="209"/>
      <c r="ID52" s="211"/>
      <c r="IE52" s="211"/>
      <c r="IF52" s="238"/>
      <c r="IG52" s="218"/>
      <c r="IH52" s="218"/>
      <c r="II52" s="218"/>
      <c r="IJ52" s="218"/>
      <c r="IK52" s="211"/>
      <c r="IM52" s="199"/>
      <c r="IN52" s="199"/>
      <c r="IO52" s="199"/>
      <c r="IP52" s="211"/>
      <c r="IQ52" s="227"/>
      <c r="IR52" s="209"/>
      <c r="IS52" s="204"/>
      <c r="IT52" s="209"/>
      <c r="IU52" s="211"/>
      <c r="IV52" s="211"/>
      <c r="IW52" s="238"/>
      <c r="IX52" s="218"/>
      <c r="IY52" s="218"/>
      <c r="IZ52" s="218"/>
      <c r="JA52" s="218"/>
      <c r="JB52" s="211"/>
      <c r="JD52" s="199"/>
      <c r="JE52" s="199"/>
      <c r="JF52" s="199"/>
      <c r="JG52" s="211"/>
      <c r="JH52" s="227"/>
      <c r="JI52" s="209"/>
      <c r="JJ52" s="204"/>
      <c r="JK52" s="209"/>
      <c r="JL52" s="211"/>
      <c r="JM52" s="211"/>
      <c r="JN52" s="238"/>
      <c r="JO52" s="218"/>
      <c r="JP52" s="218"/>
      <c r="JQ52" s="218"/>
      <c r="JR52" s="218"/>
      <c r="JS52" s="211"/>
      <c r="JU52" s="199"/>
      <c r="JV52" s="199"/>
      <c r="JW52" s="199"/>
      <c r="JX52" s="211"/>
      <c r="JY52" s="227"/>
      <c r="JZ52" s="209"/>
      <c r="KA52" s="204"/>
      <c r="KB52" s="209"/>
      <c r="KC52" s="211"/>
      <c r="KD52" s="211"/>
      <c r="KE52" s="238"/>
      <c r="KF52" s="218"/>
      <c r="KG52" s="218"/>
      <c r="KH52" s="218"/>
      <c r="KI52" s="218"/>
      <c r="KJ52" s="211"/>
      <c r="KL52" s="199"/>
      <c r="KM52" s="199"/>
      <c r="KN52" s="199"/>
      <c r="KO52" s="211"/>
      <c r="KP52" s="227"/>
      <c r="KQ52" s="209"/>
      <c r="KR52" s="204"/>
      <c r="KS52" s="209"/>
      <c r="KT52" s="211"/>
      <c r="KU52" s="211"/>
      <c r="KV52" s="238"/>
      <c r="KW52" s="218"/>
      <c r="KX52" s="218"/>
      <c r="KY52" s="218"/>
      <c r="KZ52" s="218"/>
      <c r="LA52" s="211"/>
      <c r="LC52" s="199"/>
      <c r="LD52" s="199"/>
      <c r="LE52" s="199"/>
      <c r="LF52" s="211"/>
      <c r="LG52" s="227"/>
      <c r="LH52" s="209"/>
      <c r="LI52" s="204"/>
      <c r="LJ52" s="209"/>
      <c r="LK52" s="211"/>
      <c r="LL52" s="211"/>
      <c r="LM52" s="238"/>
      <c r="LN52" s="218"/>
      <c r="LO52" s="218"/>
      <c r="LP52" s="218"/>
      <c r="LQ52" s="218"/>
      <c r="LR52" s="211"/>
      <c r="LT52" s="199"/>
      <c r="LU52" s="199"/>
      <c r="LV52" s="199"/>
      <c r="LW52" s="211"/>
      <c r="LX52" s="227"/>
      <c r="LY52" s="209"/>
      <c r="LZ52" s="204"/>
      <c r="MA52" s="209"/>
      <c r="MB52" s="211"/>
      <c r="MC52" s="211"/>
      <c r="MD52" s="238"/>
      <c r="ME52" s="218"/>
      <c r="MF52" s="218"/>
      <c r="MG52" s="218"/>
      <c r="MH52" s="218"/>
      <c r="MI52" s="211"/>
    </row>
    <row r="53" spans="1:349" ht="14" customHeight="1" outlineLevel="1">
      <c r="A53" s="12"/>
      <c r="B53" s="33"/>
      <c r="C53" s="17"/>
      <c r="D53" s="6"/>
      <c r="E53" s="6"/>
      <c r="F53" s="5"/>
      <c r="G53" s="55"/>
      <c r="H53" s="55"/>
      <c r="J53" s="17"/>
      <c r="K53" s="15"/>
      <c r="L53" s="33"/>
      <c r="M53" s="47"/>
      <c r="N53" s="32"/>
      <c r="P53" s="38" t="s">
        <v>101</v>
      </c>
      <c r="Q53" s="15"/>
      <c r="R53" s="15"/>
      <c r="S53" s="61"/>
      <c r="T53" s="46" t="s">
        <v>110</v>
      </c>
      <c r="X53" s="15"/>
      <c r="Y53" s="20"/>
      <c r="Z53" s="199"/>
      <c r="AA53" s="212"/>
      <c r="AB53" s="211"/>
      <c r="AC53" s="207"/>
      <c r="AD53" s="231"/>
      <c r="AE53" s="209"/>
      <c r="AF53" s="199"/>
      <c r="AG53" s="228" t="s">
        <v>101</v>
      </c>
      <c r="AH53" s="211"/>
      <c r="AI53" s="211"/>
      <c r="AJ53" s="238"/>
      <c r="AK53" s="230" t="s">
        <v>110</v>
      </c>
      <c r="AL53" s="218"/>
      <c r="AM53" s="218"/>
      <c r="AN53" s="218"/>
      <c r="AO53" s="211"/>
      <c r="AQ53" s="199"/>
      <c r="AR53" s="212"/>
      <c r="AS53" s="211"/>
      <c r="AT53" s="207"/>
      <c r="AU53" s="231"/>
      <c r="AV53" s="209"/>
      <c r="AW53" s="199"/>
      <c r="AX53" s="228" t="s">
        <v>101</v>
      </c>
      <c r="AY53" s="211"/>
      <c r="AZ53" s="211"/>
      <c r="BA53" s="238"/>
      <c r="BB53" s="230" t="s">
        <v>110</v>
      </c>
      <c r="BC53" s="218"/>
      <c r="BD53" s="218"/>
      <c r="BE53" s="218"/>
      <c r="BF53" s="211"/>
      <c r="BH53" s="199"/>
      <c r="BI53" s="212"/>
      <c r="BJ53" s="211"/>
      <c r="BK53" s="207"/>
      <c r="BL53" s="231"/>
      <c r="BM53" s="209"/>
      <c r="BN53" s="199"/>
      <c r="BO53" s="228" t="s">
        <v>101</v>
      </c>
      <c r="BP53" s="211"/>
      <c r="BQ53" s="211"/>
      <c r="BR53" s="238"/>
      <c r="BS53" s="230" t="s">
        <v>110</v>
      </c>
      <c r="BT53" s="218"/>
      <c r="BU53" s="218"/>
      <c r="BV53" s="218"/>
      <c r="BW53" s="211"/>
      <c r="BY53" s="199"/>
      <c r="BZ53" s="212"/>
      <c r="CA53" s="211"/>
      <c r="CB53" s="207"/>
      <c r="CC53" s="231"/>
      <c r="CD53" s="209"/>
      <c r="CE53" s="199"/>
      <c r="CF53" s="228" t="s">
        <v>101</v>
      </c>
      <c r="CG53" s="211"/>
      <c r="CH53" s="211"/>
      <c r="CI53" s="238"/>
      <c r="CJ53" s="230" t="s">
        <v>110</v>
      </c>
      <c r="CK53" s="218"/>
      <c r="CL53" s="218"/>
      <c r="CM53" s="218"/>
      <c r="CN53" s="211"/>
      <c r="CP53" s="199"/>
      <c r="CQ53" s="212"/>
      <c r="CR53" s="211"/>
      <c r="CS53" s="207"/>
      <c r="CT53" s="231"/>
      <c r="CU53" s="209"/>
      <c r="CV53" s="199"/>
      <c r="CW53" s="228" t="s">
        <v>101</v>
      </c>
      <c r="CX53" s="211"/>
      <c r="CY53" s="211"/>
      <c r="CZ53" s="238"/>
      <c r="DA53" s="230" t="s">
        <v>110</v>
      </c>
      <c r="DB53" s="218"/>
      <c r="DC53" s="218"/>
      <c r="DD53" s="218"/>
      <c r="DE53" s="211"/>
      <c r="DG53" s="199"/>
      <c r="DH53" s="212"/>
      <c r="DI53" s="211"/>
      <c r="DJ53" s="207"/>
      <c r="DK53" s="231"/>
      <c r="DL53" s="209"/>
      <c r="DM53" s="199"/>
      <c r="DN53" s="228" t="s">
        <v>101</v>
      </c>
      <c r="DO53" s="211"/>
      <c r="DP53" s="211"/>
      <c r="DQ53" s="238"/>
      <c r="DR53" s="230" t="s">
        <v>110</v>
      </c>
      <c r="DS53" s="218"/>
      <c r="DT53" s="218"/>
      <c r="DU53" s="218"/>
      <c r="DV53" s="211"/>
      <c r="DX53" s="199"/>
      <c r="DY53" s="212"/>
      <c r="DZ53" s="211"/>
      <c r="EA53" s="207"/>
      <c r="EB53" s="231"/>
      <c r="EC53" s="209"/>
      <c r="ED53" s="199"/>
      <c r="EE53" s="228" t="s">
        <v>101</v>
      </c>
      <c r="EF53" s="211"/>
      <c r="EG53" s="211"/>
      <c r="EH53" s="238"/>
      <c r="EI53" s="230" t="s">
        <v>110</v>
      </c>
      <c r="EJ53" s="218"/>
      <c r="EK53" s="218"/>
      <c r="EL53" s="218"/>
      <c r="EM53" s="211"/>
      <c r="EO53" s="199"/>
      <c r="EP53" s="212"/>
      <c r="EQ53" s="211"/>
      <c r="ER53" s="207"/>
      <c r="ES53" s="231"/>
      <c r="ET53" s="209"/>
      <c r="EU53" s="199"/>
      <c r="EV53" s="228" t="s">
        <v>101</v>
      </c>
      <c r="EW53" s="211"/>
      <c r="EX53" s="211"/>
      <c r="EY53" s="238"/>
      <c r="EZ53" s="230" t="s">
        <v>110</v>
      </c>
      <c r="FA53" s="218"/>
      <c r="FB53" s="218"/>
      <c r="FC53" s="218"/>
      <c r="FD53" s="211"/>
      <c r="FF53" s="199"/>
      <c r="FG53" s="212"/>
      <c r="FH53" s="211"/>
      <c r="FI53" s="207"/>
      <c r="FJ53" s="231"/>
      <c r="FK53" s="209"/>
      <c r="FL53" s="199"/>
      <c r="FM53" s="228" t="s">
        <v>101</v>
      </c>
      <c r="FN53" s="211"/>
      <c r="FO53" s="211"/>
      <c r="FP53" s="238"/>
      <c r="FQ53" s="230" t="s">
        <v>110</v>
      </c>
      <c r="FR53" s="218"/>
      <c r="FS53" s="218"/>
      <c r="FT53" s="218"/>
      <c r="FU53" s="211"/>
      <c r="FW53" s="199"/>
      <c r="FX53" s="212"/>
      <c r="FY53" s="211"/>
      <c r="FZ53" s="207"/>
      <c r="GA53" s="231"/>
      <c r="GB53" s="209"/>
      <c r="GC53" s="199"/>
      <c r="GD53" s="228" t="s">
        <v>101</v>
      </c>
      <c r="GE53" s="211"/>
      <c r="GF53" s="211"/>
      <c r="GG53" s="238"/>
      <c r="GH53" s="230" t="s">
        <v>110</v>
      </c>
      <c r="GI53" s="218"/>
      <c r="GJ53" s="218"/>
      <c r="GK53" s="218"/>
      <c r="GL53" s="211"/>
      <c r="GN53" s="199"/>
      <c r="GO53" s="212"/>
      <c r="GP53" s="211"/>
      <c r="GQ53" s="207"/>
      <c r="GR53" s="231"/>
      <c r="GS53" s="209"/>
      <c r="GT53" s="199"/>
      <c r="GU53" s="228" t="s">
        <v>101</v>
      </c>
      <c r="GV53" s="211"/>
      <c r="GW53" s="211"/>
      <c r="GX53" s="238"/>
      <c r="GY53" s="230" t="s">
        <v>110</v>
      </c>
      <c r="GZ53" s="218"/>
      <c r="HA53" s="218"/>
      <c r="HB53" s="218"/>
      <c r="HC53" s="211"/>
      <c r="HE53" s="199"/>
      <c r="HF53" s="212"/>
      <c r="HG53" s="211"/>
      <c r="HH53" s="207"/>
      <c r="HI53" s="231"/>
      <c r="HJ53" s="209"/>
      <c r="HK53" s="199"/>
      <c r="HL53" s="228" t="s">
        <v>101</v>
      </c>
      <c r="HM53" s="211"/>
      <c r="HN53" s="211"/>
      <c r="HO53" s="238"/>
      <c r="HP53" s="230" t="s">
        <v>110</v>
      </c>
      <c r="HQ53" s="218"/>
      <c r="HR53" s="218"/>
      <c r="HS53" s="218"/>
      <c r="HT53" s="211"/>
      <c r="HV53" s="199"/>
      <c r="HW53" s="212"/>
      <c r="HX53" s="211"/>
      <c r="HY53" s="207"/>
      <c r="HZ53" s="231"/>
      <c r="IA53" s="209"/>
      <c r="IB53" s="199"/>
      <c r="IC53" s="228" t="s">
        <v>101</v>
      </c>
      <c r="ID53" s="211"/>
      <c r="IE53" s="211"/>
      <c r="IF53" s="238"/>
      <c r="IG53" s="230" t="s">
        <v>110</v>
      </c>
      <c r="IH53" s="218"/>
      <c r="II53" s="218"/>
      <c r="IJ53" s="218"/>
      <c r="IK53" s="211"/>
      <c r="IM53" s="199"/>
      <c r="IN53" s="212"/>
      <c r="IO53" s="211"/>
      <c r="IP53" s="207"/>
      <c r="IQ53" s="231"/>
      <c r="IR53" s="209"/>
      <c r="IS53" s="199"/>
      <c r="IT53" s="228" t="s">
        <v>101</v>
      </c>
      <c r="IU53" s="211"/>
      <c r="IV53" s="211"/>
      <c r="IW53" s="238"/>
      <c r="IX53" s="230" t="s">
        <v>110</v>
      </c>
      <c r="IY53" s="218"/>
      <c r="IZ53" s="218"/>
      <c r="JA53" s="218"/>
      <c r="JB53" s="211"/>
      <c r="JD53" s="199"/>
      <c r="JE53" s="212"/>
      <c r="JF53" s="211"/>
      <c r="JG53" s="207"/>
      <c r="JH53" s="231"/>
      <c r="JI53" s="209"/>
      <c r="JJ53" s="199"/>
      <c r="JK53" s="228" t="s">
        <v>101</v>
      </c>
      <c r="JL53" s="211"/>
      <c r="JM53" s="211"/>
      <c r="JN53" s="238"/>
      <c r="JO53" s="230" t="s">
        <v>110</v>
      </c>
      <c r="JP53" s="218"/>
      <c r="JQ53" s="218"/>
      <c r="JR53" s="218"/>
      <c r="JS53" s="211"/>
      <c r="JU53" s="199"/>
      <c r="JV53" s="212"/>
      <c r="JW53" s="211"/>
      <c r="JX53" s="207"/>
      <c r="JY53" s="231"/>
      <c r="JZ53" s="209"/>
      <c r="KA53" s="199"/>
      <c r="KB53" s="228" t="s">
        <v>101</v>
      </c>
      <c r="KC53" s="211"/>
      <c r="KD53" s="211"/>
      <c r="KE53" s="238"/>
      <c r="KF53" s="230" t="s">
        <v>110</v>
      </c>
      <c r="KG53" s="218"/>
      <c r="KH53" s="218"/>
      <c r="KI53" s="218"/>
      <c r="KJ53" s="211"/>
      <c r="KL53" s="199"/>
      <c r="KM53" s="212"/>
      <c r="KN53" s="211"/>
      <c r="KO53" s="207"/>
      <c r="KP53" s="231"/>
      <c r="KQ53" s="209"/>
      <c r="KR53" s="199"/>
      <c r="KS53" s="228" t="s">
        <v>101</v>
      </c>
      <c r="KT53" s="211"/>
      <c r="KU53" s="211"/>
      <c r="KV53" s="238"/>
      <c r="KW53" s="230" t="s">
        <v>110</v>
      </c>
      <c r="KX53" s="218"/>
      <c r="KY53" s="218"/>
      <c r="KZ53" s="218"/>
      <c r="LA53" s="211"/>
      <c r="LC53" s="199"/>
      <c r="LD53" s="212"/>
      <c r="LE53" s="211"/>
      <c r="LF53" s="207"/>
      <c r="LG53" s="231"/>
      <c r="LH53" s="209"/>
      <c r="LI53" s="199"/>
      <c r="LJ53" s="228" t="s">
        <v>101</v>
      </c>
      <c r="LK53" s="211"/>
      <c r="LL53" s="211"/>
      <c r="LM53" s="238"/>
      <c r="LN53" s="230" t="s">
        <v>110</v>
      </c>
      <c r="LO53" s="218"/>
      <c r="LP53" s="218"/>
      <c r="LQ53" s="218"/>
      <c r="LR53" s="211"/>
      <c r="LT53" s="199"/>
      <c r="LU53" s="212"/>
      <c r="LV53" s="211"/>
      <c r="LW53" s="207"/>
      <c r="LX53" s="231"/>
      <c r="LY53" s="209"/>
      <c r="LZ53" s="199"/>
      <c r="MA53" s="228" t="s">
        <v>101</v>
      </c>
      <c r="MB53" s="211"/>
      <c r="MC53" s="211"/>
      <c r="MD53" s="238"/>
      <c r="ME53" s="230" t="s">
        <v>110</v>
      </c>
      <c r="MF53" s="218"/>
      <c r="MG53" s="218"/>
      <c r="MH53" s="218"/>
      <c r="MI53" s="211"/>
    </row>
    <row r="54" spans="1:349" ht="14" customHeight="1" outlineLevel="1" thickBot="1">
      <c r="A54" s="12"/>
      <c r="B54" s="54"/>
      <c r="C54" s="9"/>
      <c r="D54" s="9"/>
      <c r="E54" s="17"/>
      <c r="F54" s="17"/>
      <c r="G54" s="55"/>
      <c r="H54" s="55"/>
      <c r="J54" s="12"/>
      <c r="K54" s="34"/>
      <c r="P54" s="39" t="str">
        <f>K33</f>
        <v>Vectobac-Anopheles</v>
      </c>
      <c r="S54" s="20"/>
      <c r="U54" s="39" t="str">
        <f>K3</f>
        <v>Bactimos-Anopheles</v>
      </c>
      <c r="V54" s="59" t="s">
        <v>24</v>
      </c>
      <c r="W54" s="57" t="str">
        <f>K33</f>
        <v>Vectobac-Anopheles</v>
      </c>
      <c r="X54" s="20"/>
      <c r="Z54" s="199"/>
      <c r="AA54" s="210"/>
      <c r="AB54" s="226"/>
      <c r="AC54" s="199"/>
      <c r="AD54" s="199"/>
      <c r="AE54" s="199"/>
      <c r="AF54" s="199"/>
      <c r="AG54" s="39" t="str">
        <f>AB33</f>
        <v>Vectobac-Anopheles</v>
      </c>
      <c r="AH54" s="217"/>
      <c r="AI54" s="217"/>
      <c r="AJ54" s="214"/>
      <c r="AK54" s="218"/>
      <c r="AL54" s="39" t="str">
        <f>AB3</f>
        <v>Bactimos-Anopheles</v>
      </c>
      <c r="AM54" s="236" t="s">
        <v>24</v>
      </c>
      <c r="AN54" s="234" t="str">
        <f>AB33</f>
        <v>Vectobac-Anopheles</v>
      </c>
      <c r="AO54" s="214"/>
      <c r="AQ54" s="199"/>
      <c r="AR54" s="210"/>
      <c r="AS54" s="226"/>
      <c r="AT54" s="199"/>
      <c r="AU54" s="199"/>
      <c r="AV54" s="199"/>
      <c r="AW54" s="199"/>
      <c r="AX54" s="39" t="str">
        <f>AS33</f>
        <v>Vectobac-Anopheles</v>
      </c>
      <c r="AY54" s="217"/>
      <c r="AZ54" s="217"/>
      <c r="BA54" s="214"/>
      <c r="BB54" s="218"/>
      <c r="BC54" s="39" t="str">
        <f>AS3</f>
        <v>Bactimos-Anopheles</v>
      </c>
      <c r="BD54" s="236" t="s">
        <v>24</v>
      </c>
      <c r="BE54" s="234" t="str">
        <f>AS33</f>
        <v>Vectobac-Anopheles</v>
      </c>
      <c r="BF54" s="214"/>
      <c r="BH54" s="199"/>
      <c r="BI54" s="210"/>
      <c r="BJ54" s="226"/>
      <c r="BK54" s="199"/>
      <c r="BL54" s="199"/>
      <c r="BM54" s="199"/>
      <c r="BN54" s="199"/>
      <c r="BO54" s="39" t="str">
        <f>BJ33</f>
        <v>Vectobac-Anopheles</v>
      </c>
      <c r="BP54" s="217"/>
      <c r="BQ54" s="217"/>
      <c r="BR54" s="214"/>
      <c r="BS54" s="218"/>
      <c r="BT54" s="39" t="str">
        <f>BJ3</f>
        <v>Bactimos-Anopheles</v>
      </c>
      <c r="BU54" s="236" t="s">
        <v>24</v>
      </c>
      <c r="BV54" s="234" t="str">
        <f>BJ33</f>
        <v>Vectobac-Anopheles</v>
      </c>
      <c r="BW54" s="214"/>
      <c r="BY54" s="199"/>
      <c r="BZ54" s="210"/>
      <c r="CA54" s="226"/>
      <c r="CB54" s="199"/>
      <c r="CC54" s="199"/>
      <c r="CD54" s="199"/>
      <c r="CE54" s="199"/>
      <c r="CF54" s="39" t="str">
        <f>CA33</f>
        <v>Vectobac-Anopheles</v>
      </c>
      <c r="CG54" s="217"/>
      <c r="CH54" s="217"/>
      <c r="CI54" s="214"/>
      <c r="CJ54" s="218"/>
      <c r="CK54" s="39" t="str">
        <f>CA3</f>
        <v>Bactimos-Anopheles</v>
      </c>
      <c r="CL54" s="236" t="s">
        <v>24</v>
      </c>
      <c r="CM54" s="234" t="str">
        <f>CA33</f>
        <v>Vectobac-Anopheles</v>
      </c>
      <c r="CN54" s="214"/>
      <c r="CP54" s="199"/>
      <c r="CQ54" s="210"/>
      <c r="CR54" s="226"/>
      <c r="CS54" s="199"/>
      <c r="CT54" s="199"/>
      <c r="CU54" s="199"/>
      <c r="CV54" s="199"/>
      <c r="CW54" s="39" t="str">
        <f>CR33</f>
        <v>Vectobac-Anopheles</v>
      </c>
      <c r="CX54" s="217"/>
      <c r="CY54" s="217"/>
      <c r="CZ54" s="214"/>
      <c r="DA54" s="218"/>
      <c r="DB54" s="39" t="str">
        <f>CR3</f>
        <v>Bactimos-Anopheles</v>
      </c>
      <c r="DC54" s="236" t="s">
        <v>24</v>
      </c>
      <c r="DD54" s="234" t="str">
        <f>CR33</f>
        <v>Vectobac-Anopheles</v>
      </c>
      <c r="DE54" s="214"/>
      <c r="DG54" s="199"/>
      <c r="DH54" s="210"/>
      <c r="DI54" s="226"/>
      <c r="DJ54" s="199"/>
      <c r="DK54" s="199"/>
      <c r="DL54" s="199"/>
      <c r="DM54" s="199"/>
      <c r="DN54" s="39" t="str">
        <f>DI33</f>
        <v>Vectobac-Anopheles</v>
      </c>
      <c r="DO54" s="217"/>
      <c r="DP54" s="217"/>
      <c r="DQ54" s="214"/>
      <c r="DR54" s="218"/>
      <c r="DS54" s="39" t="str">
        <f>DI3</f>
        <v>Bactimos-Anopheles</v>
      </c>
      <c r="DT54" s="236" t="s">
        <v>24</v>
      </c>
      <c r="DU54" s="234" t="str">
        <f>DI33</f>
        <v>Vectobac-Anopheles</v>
      </c>
      <c r="DV54" s="214"/>
      <c r="DX54" s="199"/>
      <c r="DY54" s="210"/>
      <c r="DZ54" s="226"/>
      <c r="EA54" s="199"/>
      <c r="EB54" s="199"/>
      <c r="EC54" s="199"/>
      <c r="ED54" s="199"/>
      <c r="EE54" s="39" t="str">
        <f>DZ33</f>
        <v>Vectobac-Anopheles</v>
      </c>
      <c r="EF54" s="217"/>
      <c r="EG54" s="217"/>
      <c r="EH54" s="214"/>
      <c r="EI54" s="218"/>
      <c r="EJ54" s="39" t="str">
        <f>DZ3</f>
        <v>Bactimos-Anopheles</v>
      </c>
      <c r="EK54" s="236" t="s">
        <v>24</v>
      </c>
      <c r="EL54" s="234" t="str">
        <f>DZ33</f>
        <v>Vectobac-Anopheles</v>
      </c>
      <c r="EM54" s="214"/>
      <c r="EO54" s="199"/>
      <c r="EP54" s="210"/>
      <c r="EQ54" s="226"/>
      <c r="ER54" s="199"/>
      <c r="ES54" s="199"/>
      <c r="ET54" s="199"/>
      <c r="EU54" s="199"/>
      <c r="EV54" s="39" t="str">
        <f>EQ33</f>
        <v>Vectobac-Anopheles</v>
      </c>
      <c r="EW54" s="217"/>
      <c r="EX54" s="217"/>
      <c r="EY54" s="214"/>
      <c r="EZ54" s="218"/>
      <c r="FA54" s="39" t="str">
        <f>EQ3</f>
        <v>Bactimos-Anopheles</v>
      </c>
      <c r="FB54" s="236" t="s">
        <v>24</v>
      </c>
      <c r="FC54" s="234" t="str">
        <f>EQ33</f>
        <v>Vectobac-Anopheles</v>
      </c>
      <c r="FD54" s="214"/>
      <c r="FF54" s="199"/>
      <c r="FG54" s="210"/>
      <c r="FH54" s="226"/>
      <c r="FI54" s="199"/>
      <c r="FJ54" s="199"/>
      <c r="FK54" s="199"/>
      <c r="FL54" s="199"/>
      <c r="FM54" s="39" t="str">
        <f>FH33</f>
        <v>Vectobac-Anopheles</v>
      </c>
      <c r="FN54" s="217"/>
      <c r="FO54" s="217"/>
      <c r="FP54" s="214"/>
      <c r="FQ54" s="218"/>
      <c r="FR54" s="39" t="str">
        <f>FH3</f>
        <v>Bactimos-Anopheles</v>
      </c>
      <c r="FS54" s="236" t="s">
        <v>24</v>
      </c>
      <c r="FT54" s="234" t="str">
        <f>FH33</f>
        <v>Vectobac-Anopheles</v>
      </c>
      <c r="FU54" s="214"/>
      <c r="FW54" s="199"/>
      <c r="FX54" s="210"/>
      <c r="FY54" s="226"/>
      <c r="FZ54" s="199"/>
      <c r="GA54" s="199"/>
      <c r="GB54" s="199"/>
      <c r="GC54" s="199"/>
      <c r="GD54" s="39" t="str">
        <f>FY33</f>
        <v>Vectobac-Anopheles</v>
      </c>
      <c r="GE54" s="217"/>
      <c r="GF54" s="217"/>
      <c r="GG54" s="214"/>
      <c r="GH54" s="218"/>
      <c r="GI54" s="39" t="str">
        <f>FY3</f>
        <v>Bactimos-Anopheles</v>
      </c>
      <c r="GJ54" s="236" t="s">
        <v>24</v>
      </c>
      <c r="GK54" s="234" t="str">
        <f>FY33</f>
        <v>Vectobac-Anopheles</v>
      </c>
      <c r="GL54" s="214"/>
      <c r="GN54" s="199"/>
      <c r="GO54" s="210"/>
      <c r="GP54" s="226"/>
      <c r="GQ54" s="199"/>
      <c r="GR54" s="199"/>
      <c r="GS54" s="199"/>
      <c r="GT54" s="199"/>
      <c r="GU54" s="39" t="str">
        <f>GP33</f>
        <v>Vectobac-Anopheles</v>
      </c>
      <c r="GV54" s="217"/>
      <c r="GW54" s="217"/>
      <c r="GX54" s="214"/>
      <c r="GY54" s="218"/>
      <c r="GZ54" s="39" t="str">
        <f>GP3</f>
        <v>Bactimos-Anopheles</v>
      </c>
      <c r="HA54" s="236" t="s">
        <v>24</v>
      </c>
      <c r="HB54" s="234" t="str">
        <f>GP33</f>
        <v>Vectobac-Anopheles</v>
      </c>
      <c r="HC54" s="214"/>
      <c r="HE54" s="199"/>
      <c r="HF54" s="210"/>
      <c r="HG54" s="226"/>
      <c r="HH54" s="199"/>
      <c r="HI54" s="199"/>
      <c r="HJ54" s="199"/>
      <c r="HK54" s="199"/>
      <c r="HL54" s="39" t="str">
        <f>HG33</f>
        <v>Vectobac-Anopheles</v>
      </c>
      <c r="HM54" s="217"/>
      <c r="HN54" s="217"/>
      <c r="HO54" s="214"/>
      <c r="HP54" s="218"/>
      <c r="HQ54" s="39" t="str">
        <f>HG3</f>
        <v>Bactimos-Anopheles</v>
      </c>
      <c r="HR54" s="236" t="s">
        <v>24</v>
      </c>
      <c r="HS54" s="234" t="str">
        <f>HG33</f>
        <v>Vectobac-Anopheles</v>
      </c>
      <c r="HT54" s="214"/>
      <c r="HV54" s="199"/>
      <c r="HW54" s="210"/>
      <c r="HX54" s="226"/>
      <c r="HY54" s="199"/>
      <c r="HZ54" s="199"/>
      <c r="IA54" s="199"/>
      <c r="IB54" s="199"/>
      <c r="IC54" s="39" t="str">
        <f>HX33</f>
        <v>Vectobac-Anopheles</v>
      </c>
      <c r="ID54" s="217"/>
      <c r="IE54" s="217"/>
      <c r="IF54" s="214"/>
      <c r="IG54" s="218"/>
      <c r="IH54" s="39" t="str">
        <f>HX3</f>
        <v>Bactimos-Anopheles</v>
      </c>
      <c r="II54" s="236" t="s">
        <v>24</v>
      </c>
      <c r="IJ54" s="234" t="str">
        <f>HX33</f>
        <v>Vectobac-Anopheles</v>
      </c>
      <c r="IK54" s="214"/>
      <c r="IM54" s="199"/>
      <c r="IN54" s="210"/>
      <c r="IO54" s="226"/>
      <c r="IP54" s="199"/>
      <c r="IQ54" s="199"/>
      <c r="IR54" s="199"/>
      <c r="IS54" s="199"/>
      <c r="IT54" s="39" t="str">
        <f>IO33</f>
        <v>Vectobac-Anopheles</v>
      </c>
      <c r="IU54" s="217"/>
      <c r="IV54" s="217"/>
      <c r="IW54" s="214"/>
      <c r="IX54" s="218"/>
      <c r="IY54" s="39" t="str">
        <f>IO3</f>
        <v>Bactimos-Anopheles</v>
      </c>
      <c r="IZ54" s="236" t="s">
        <v>24</v>
      </c>
      <c r="JA54" s="234" t="str">
        <f>IO33</f>
        <v>Vectobac-Anopheles</v>
      </c>
      <c r="JB54" s="214"/>
      <c r="JD54" s="199"/>
      <c r="JE54" s="210"/>
      <c r="JF54" s="226"/>
      <c r="JG54" s="199"/>
      <c r="JH54" s="199"/>
      <c r="JI54" s="199"/>
      <c r="JJ54" s="199"/>
      <c r="JK54" s="39" t="str">
        <f>JF33</f>
        <v>Vectobac-Anopheles</v>
      </c>
      <c r="JL54" s="217"/>
      <c r="JM54" s="217"/>
      <c r="JN54" s="214"/>
      <c r="JO54" s="218"/>
      <c r="JP54" s="39" t="str">
        <f>JF3</f>
        <v>Bactimos-Anopheles</v>
      </c>
      <c r="JQ54" s="236" t="s">
        <v>24</v>
      </c>
      <c r="JR54" s="234" t="str">
        <f>JF33</f>
        <v>Vectobac-Anopheles</v>
      </c>
      <c r="JS54" s="214"/>
      <c r="JU54" s="199"/>
      <c r="JV54" s="210"/>
      <c r="JW54" s="226"/>
      <c r="JX54" s="199"/>
      <c r="JY54" s="199"/>
      <c r="JZ54" s="199"/>
      <c r="KA54" s="199"/>
      <c r="KB54" s="39" t="str">
        <f>JW33</f>
        <v>Vectobac-Anopheles</v>
      </c>
      <c r="KC54" s="217"/>
      <c r="KD54" s="217"/>
      <c r="KE54" s="214"/>
      <c r="KF54" s="218"/>
      <c r="KG54" s="39" t="str">
        <f>JW3</f>
        <v>Bactimos-Anopheles</v>
      </c>
      <c r="KH54" s="236" t="s">
        <v>24</v>
      </c>
      <c r="KI54" s="234" t="str">
        <f>JW33</f>
        <v>Vectobac-Anopheles</v>
      </c>
      <c r="KJ54" s="214"/>
      <c r="KL54" s="199"/>
      <c r="KM54" s="210"/>
      <c r="KN54" s="226"/>
      <c r="KO54" s="199"/>
      <c r="KP54" s="199"/>
      <c r="KQ54" s="199"/>
      <c r="KR54" s="199"/>
      <c r="KS54" s="39" t="str">
        <f>KN33</f>
        <v>Vectobac-Anopheles</v>
      </c>
      <c r="KT54" s="217"/>
      <c r="KU54" s="217"/>
      <c r="KV54" s="214"/>
      <c r="KW54" s="218"/>
      <c r="KX54" s="39" t="str">
        <f>KN3</f>
        <v>Bactimos-Anopheles</v>
      </c>
      <c r="KY54" s="236" t="s">
        <v>24</v>
      </c>
      <c r="KZ54" s="234" t="str">
        <f>KN33</f>
        <v>Vectobac-Anopheles</v>
      </c>
      <c r="LA54" s="214"/>
      <c r="LC54" s="199"/>
      <c r="LD54" s="210"/>
      <c r="LE54" s="226"/>
      <c r="LF54" s="199"/>
      <c r="LG54" s="199"/>
      <c r="LH54" s="199"/>
      <c r="LI54" s="199"/>
      <c r="LJ54" s="39" t="str">
        <f>LE33</f>
        <v>Vectobac-Anopheles</v>
      </c>
      <c r="LK54" s="217"/>
      <c r="LL54" s="217"/>
      <c r="LM54" s="214"/>
      <c r="LN54" s="218"/>
      <c r="LO54" s="39" t="str">
        <f>LE3</f>
        <v>Bactimos-Anopheles</v>
      </c>
      <c r="LP54" s="236" t="s">
        <v>24</v>
      </c>
      <c r="LQ54" s="234" t="str">
        <f>LE33</f>
        <v>Vectobac-Anopheles</v>
      </c>
      <c r="LR54" s="214"/>
      <c r="LT54" s="199"/>
      <c r="LU54" s="210"/>
      <c r="LV54" s="226"/>
      <c r="LW54" s="199"/>
      <c r="LX54" s="199"/>
      <c r="LY54" s="199"/>
      <c r="LZ54" s="199"/>
      <c r="MA54" s="39" t="str">
        <f>LV33</f>
        <v>Vectobac-Anopheles</v>
      </c>
      <c r="MB54" s="217"/>
      <c r="MC54" s="217"/>
      <c r="MD54" s="214"/>
      <c r="ME54" s="218"/>
      <c r="MF54" s="39" t="str">
        <f>LV3</f>
        <v>Bactimos-Anopheles</v>
      </c>
      <c r="MG54" s="236" t="s">
        <v>24</v>
      </c>
      <c r="MH54" s="234" t="str">
        <f>LV33</f>
        <v>Vectobac-Anopheles</v>
      </c>
      <c r="MI54" s="214"/>
    </row>
    <row r="55" spans="1:349" ht="14" customHeight="1" outlineLevel="1">
      <c r="A55" s="12"/>
      <c r="B55" s="54"/>
      <c r="C55" s="9"/>
      <c r="D55" s="9"/>
      <c r="E55" s="17"/>
      <c r="F55" s="17"/>
      <c r="G55" s="55"/>
      <c r="H55" s="55"/>
      <c r="I55" s="135"/>
      <c r="J55" s="136"/>
      <c r="K55" s="136"/>
      <c r="L55" s="137"/>
      <c r="M55" s="138" t="s">
        <v>114</v>
      </c>
      <c r="N55" s="137" t="s">
        <v>54</v>
      </c>
      <c r="O55" s="145"/>
      <c r="P55" s="146"/>
      <c r="Q55" s="147" t="s">
        <v>114</v>
      </c>
      <c r="R55" s="148" t="s">
        <v>55</v>
      </c>
      <c r="S55" s="28"/>
      <c r="T55" s="139"/>
      <c r="U55" s="139"/>
      <c r="V55" s="164"/>
      <c r="W55" s="147" t="s">
        <v>114</v>
      </c>
      <c r="X55" s="148" t="s">
        <v>64</v>
      </c>
      <c r="Z55" s="296"/>
      <c r="AA55" s="297"/>
      <c r="AB55" s="297"/>
      <c r="AC55" s="298"/>
      <c r="AD55" s="299" t="s">
        <v>114</v>
      </c>
      <c r="AE55" s="298" t="s">
        <v>54</v>
      </c>
      <c r="AF55" s="145"/>
      <c r="AG55" s="146"/>
      <c r="AH55" s="147" t="s">
        <v>114</v>
      </c>
      <c r="AI55" s="148" t="s">
        <v>55</v>
      </c>
      <c r="AJ55" s="224"/>
      <c r="AK55" s="300"/>
      <c r="AL55" s="300"/>
      <c r="AM55" s="164"/>
      <c r="AN55" s="147" t="s">
        <v>114</v>
      </c>
      <c r="AO55" s="148" t="s">
        <v>64</v>
      </c>
      <c r="AQ55" s="296"/>
      <c r="AR55" s="297"/>
      <c r="AS55" s="297"/>
      <c r="AT55" s="298"/>
      <c r="AU55" s="299" t="s">
        <v>114</v>
      </c>
      <c r="AV55" s="298" t="s">
        <v>54</v>
      </c>
      <c r="AW55" s="145"/>
      <c r="AX55" s="146"/>
      <c r="AY55" s="147" t="s">
        <v>114</v>
      </c>
      <c r="AZ55" s="148" t="s">
        <v>55</v>
      </c>
      <c r="BA55" s="224"/>
      <c r="BB55" s="300"/>
      <c r="BC55" s="300"/>
      <c r="BD55" s="164"/>
      <c r="BE55" s="147" t="s">
        <v>114</v>
      </c>
      <c r="BF55" s="148" t="s">
        <v>64</v>
      </c>
      <c r="BH55" s="296"/>
      <c r="BI55" s="297"/>
      <c r="BJ55" s="297"/>
      <c r="BK55" s="298"/>
      <c r="BL55" s="299" t="s">
        <v>114</v>
      </c>
      <c r="BM55" s="298" t="s">
        <v>54</v>
      </c>
      <c r="BN55" s="145"/>
      <c r="BO55" s="146"/>
      <c r="BP55" s="147" t="s">
        <v>114</v>
      </c>
      <c r="BQ55" s="148" t="s">
        <v>55</v>
      </c>
      <c r="BR55" s="224"/>
      <c r="BS55" s="300"/>
      <c r="BT55" s="300"/>
      <c r="BU55" s="164"/>
      <c r="BV55" s="147" t="s">
        <v>114</v>
      </c>
      <c r="BW55" s="148" t="s">
        <v>64</v>
      </c>
      <c r="BY55" s="296"/>
      <c r="BZ55" s="297"/>
      <c r="CA55" s="297"/>
      <c r="CB55" s="298"/>
      <c r="CC55" s="299" t="s">
        <v>114</v>
      </c>
      <c r="CD55" s="298" t="s">
        <v>54</v>
      </c>
      <c r="CE55" s="145"/>
      <c r="CF55" s="146"/>
      <c r="CG55" s="147" t="s">
        <v>114</v>
      </c>
      <c r="CH55" s="148" t="s">
        <v>55</v>
      </c>
      <c r="CI55" s="224"/>
      <c r="CJ55" s="300"/>
      <c r="CK55" s="300"/>
      <c r="CL55" s="164"/>
      <c r="CM55" s="147" t="s">
        <v>114</v>
      </c>
      <c r="CN55" s="148" t="s">
        <v>64</v>
      </c>
      <c r="CP55" s="296"/>
      <c r="CQ55" s="297"/>
      <c r="CR55" s="297"/>
      <c r="CS55" s="298"/>
      <c r="CT55" s="299" t="s">
        <v>114</v>
      </c>
      <c r="CU55" s="298" t="s">
        <v>54</v>
      </c>
      <c r="CV55" s="145"/>
      <c r="CW55" s="146"/>
      <c r="CX55" s="147" t="s">
        <v>114</v>
      </c>
      <c r="CY55" s="148" t="s">
        <v>55</v>
      </c>
      <c r="CZ55" s="224"/>
      <c r="DA55" s="300"/>
      <c r="DB55" s="300"/>
      <c r="DC55" s="164"/>
      <c r="DD55" s="147" t="s">
        <v>114</v>
      </c>
      <c r="DE55" s="148" t="s">
        <v>64</v>
      </c>
      <c r="DG55" s="296"/>
      <c r="DH55" s="297"/>
      <c r="DI55" s="297"/>
      <c r="DJ55" s="298"/>
      <c r="DK55" s="299" t="s">
        <v>114</v>
      </c>
      <c r="DL55" s="298" t="s">
        <v>54</v>
      </c>
      <c r="DM55" s="145"/>
      <c r="DN55" s="146"/>
      <c r="DO55" s="147" t="s">
        <v>114</v>
      </c>
      <c r="DP55" s="148" t="s">
        <v>55</v>
      </c>
      <c r="DQ55" s="224"/>
      <c r="DR55" s="300"/>
      <c r="DS55" s="300"/>
      <c r="DT55" s="164"/>
      <c r="DU55" s="147" t="s">
        <v>114</v>
      </c>
      <c r="DV55" s="148" t="s">
        <v>64</v>
      </c>
      <c r="DX55" s="296"/>
      <c r="DY55" s="297"/>
      <c r="DZ55" s="297"/>
      <c r="EA55" s="298"/>
      <c r="EB55" s="299" t="s">
        <v>114</v>
      </c>
      <c r="EC55" s="298" t="s">
        <v>54</v>
      </c>
      <c r="ED55" s="145"/>
      <c r="EE55" s="146"/>
      <c r="EF55" s="147" t="s">
        <v>114</v>
      </c>
      <c r="EG55" s="148" t="s">
        <v>55</v>
      </c>
      <c r="EH55" s="224"/>
      <c r="EI55" s="300"/>
      <c r="EJ55" s="300"/>
      <c r="EK55" s="164"/>
      <c r="EL55" s="147" t="s">
        <v>114</v>
      </c>
      <c r="EM55" s="148" t="s">
        <v>64</v>
      </c>
      <c r="EO55" s="296"/>
      <c r="EP55" s="297"/>
      <c r="EQ55" s="297"/>
      <c r="ER55" s="298"/>
      <c r="ES55" s="299" t="s">
        <v>114</v>
      </c>
      <c r="ET55" s="298" t="s">
        <v>54</v>
      </c>
      <c r="EU55" s="145"/>
      <c r="EV55" s="146"/>
      <c r="EW55" s="147" t="s">
        <v>114</v>
      </c>
      <c r="EX55" s="148" t="s">
        <v>55</v>
      </c>
      <c r="EY55" s="224"/>
      <c r="EZ55" s="300"/>
      <c r="FA55" s="300"/>
      <c r="FB55" s="164"/>
      <c r="FC55" s="147" t="s">
        <v>114</v>
      </c>
      <c r="FD55" s="148" t="s">
        <v>64</v>
      </c>
      <c r="FF55" s="296"/>
      <c r="FG55" s="297"/>
      <c r="FH55" s="297"/>
      <c r="FI55" s="298"/>
      <c r="FJ55" s="299" t="s">
        <v>114</v>
      </c>
      <c r="FK55" s="298" t="s">
        <v>54</v>
      </c>
      <c r="FL55" s="145"/>
      <c r="FM55" s="146"/>
      <c r="FN55" s="147" t="s">
        <v>114</v>
      </c>
      <c r="FO55" s="148" t="s">
        <v>55</v>
      </c>
      <c r="FP55" s="224"/>
      <c r="FQ55" s="300"/>
      <c r="FR55" s="300"/>
      <c r="FS55" s="164"/>
      <c r="FT55" s="147" t="s">
        <v>114</v>
      </c>
      <c r="FU55" s="148" t="s">
        <v>64</v>
      </c>
      <c r="FW55" s="296"/>
      <c r="FX55" s="297"/>
      <c r="FY55" s="297"/>
      <c r="FZ55" s="298"/>
      <c r="GA55" s="299" t="s">
        <v>114</v>
      </c>
      <c r="GB55" s="298" t="s">
        <v>54</v>
      </c>
      <c r="GC55" s="145"/>
      <c r="GD55" s="146"/>
      <c r="GE55" s="147" t="s">
        <v>114</v>
      </c>
      <c r="GF55" s="148" t="s">
        <v>55</v>
      </c>
      <c r="GG55" s="224"/>
      <c r="GH55" s="300"/>
      <c r="GI55" s="300"/>
      <c r="GJ55" s="164"/>
      <c r="GK55" s="147" t="s">
        <v>114</v>
      </c>
      <c r="GL55" s="148" t="s">
        <v>64</v>
      </c>
      <c r="GN55" s="296"/>
      <c r="GO55" s="297"/>
      <c r="GP55" s="297"/>
      <c r="GQ55" s="298"/>
      <c r="GR55" s="299" t="s">
        <v>114</v>
      </c>
      <c r="GS55" s="298" t="s">
        <v>54</v>
      </c>
      <c r="GT55" s="145"/>
      <c r="GU55" s="146"/>
      <c r="GV55" s="147" t="s">
        <v>114</v>
      </c>
      <c r="GW55" s="148" t="s">
        <v>55</v>
      </c>
      <c r="GX55" s="224"/>
      <c r="GY55" s="300"/>
      <c r="GZ55" s="300"/>
      <c r="HA55" s="164"/>
      <c r="HB55" s="147" t="s">
        <v>114</v>
      </c>
      <c r="HC55" s="148" t="s">
        <v>64</v>
      </c>
      <c r="HE55" s="296"/>
      <c r="HF55" s="297"/>
      <c r="HG55" s="297"/>
      <c r="HH55" s="298"/>
      <c r="HI55" s="299" t="s">
        <v>114</v>
      </c>
      <c r="HJ55" s="298" t="s">
        <v>54</v>
      </c>
      <c r="HK55" s="145"/>
      <c r="HL55" s="146"/>
      <c r="HM55" s="147" t="s">
        <v>114</v>
      </c>
      <c r="HN55" s="148" t="s">
        <v>55</v>
      </c>
      <c r="HO55" s="224"/>
      <c r="HP55" s="300"/>
      <c r="HQ55" s="300"/>
      <c r="HR55" s="164"/>
      <c r="HS55" s="147" t="s">
        <v>114</v>
      </c>
      <c r="HT55" s="148" t="s">
        <v>64</v>
      </c>
      <c r="HV55" s="296"/>
      <c r="HW55" s="297"/>
      <c r="HX55" s="297"/>
      <c r="HY55" s="298"/>
      <c r="HZ55" s="299" t="s">
        <v>114</v>
      </c>
      <c r="IA55" s="298" t="s">
        <v>54</v>
      </c>
      <c r="IB55" s="145"/>
      <c r="IC55" s="146"/>
      <c r="ID55" s="147" t="s">
        <v>114</v>
      </c>
      <c r="IE55" s="148" t="s">
        <v>55</v>
      </c>
      <c r="IF55" s="224"/>
      <c r="IG55" s="300"/>
      <c r="IH55" s="300"/>
      <c r="II55" s="164"/>
      <c r="IJ55" s="147" t="s">
        <v>114</v>
      </c>
      <c r="IK55" s="148" t="s">
        <v>64</v>
      </c>
      <c r="IM55" s="296"/>
      <c r="IN55" s="297"/>
      <c r="IO55" s="297"/>
      <c r="IP55" s="298"/>
      <c r="IQ55" s="299" t="s">
        <v>114</v>
      </c>
      <c r="IR55" s="298" t="s">
        <v>54</v>
      </c>
      <c r="IS55" s="145"/>
      <c r="IT55" s="146"/>
      <c r="IU55" s="147" t="s">
        <v>114</v>
      </c>
      <c r="IV55" s="148" t="s">
        <v>55</v>
      </c>
      <c r="IW55" s="224"/>
      <c r="IX55" s="300"/>
      <c r="IY55" s="300"/>
      <c r="IZ55" s="164"/>
      <c r="JA55" s="147" t="s">
        <v>114</v>
      </c>
      <c r="JB55" s="148" t="s">
        <v>64</v>
      </c>
      <c r="JD55" s="296"/>
      <c r="JE55" s="297"/>
      <c r="JF55" s="297"/>
      <c r="JG55" s="298"/>
      <c r="JH55" s="299" t="s">
        <v>114</v>
      </c>
      <c r="JI55" s="298" t="s">
        <v>54</v>
      </c>
      <c r="JJ55" s="145"/>
      <c r="JK55" s="146"/>
      <c r="JL55" s="147" t="s">
        <v>114</v>
      </c>
      <c r="JM55" s="148" t="s">
        <v>55</v>
      </c>
      <c r="JN55" s="224"/>
      <c r="JO55" s="300"/>
      <c r="JP55" s="300"/>
      <c r="JQ55" s="164"/>
      <c r="JR55" s="147" t="s">
        <v>114</v>
      </c>
      <c r="JS55" s="148" t="s">
        <v>64</v>
      </c>
      <c r="JU55" s="296"/>
      <c r="JV55" s="297"/>
      <c r="JW55" s="297"/>
      <c r="JX55" s="298"/>
      <c r="JY55" s="299" t="s">
        <v>114</v>
      </c>
      <c r="JZ55" s="298" t="s">
        <v>54</v>
      </c>
      <c r="KA55" s="145"/>
      <c r="KB55" s="146"/>
      <c r="KC55" s="147" t="s">
        <v>114</v>
      </c>
      <c r="KD55" s="148" t="s">
        <v>55</v>
      </c>
      <c r="KE55" s="224"/>
      <c r="KF55" s="300"/>
      <c r="KG55" s="300"/>
      <c r="KH55" s="164"/>
      <c r="KI55" s="147" t="s">
        <v>114</v>
      </c>
      <c r="KJ55" s="148" t="s">
        <v>64</v>
      </c>
      <c r="KL55" s="296"/>
      <c r="KM55" s="297"/>
      <c r="KN55" s="297"/>
      <c r="KO55" s="298"/>
      <c r="KP55" s="299" t="s">
        <v>114</v>
      </c>
      <c r="KQ55" s="298" t="s">
        <v>54</v>
      </c>
      <c r="KR55" s="145"/>
      <c r="KS55" s="146"/>
      <c r="KT55" s="147" t="s">
        <v>114</v>
      </c>
      <c r="KU55" s="148" t="s">
        <v>55</v>
      </c>
      <c r="KV55" s="224"/>
      <c r="KW55" s="300"/>
      <c r="KX55" s="300"/>
      <c r="KY55" s="164"/>
      <c r="KZ55" s="147" t="s">
        <v>114</v>
      </c>
      <c r="LA55" s="148" t="s">
        <v>64</v>
      </c>
      <c r="LC55" s="296"/>
      <c r="LD55" s="297"/>
      <c r="LE55" s="297"/>
      <c r="LF55" s="298"/>
      <c r="LG55" s="299" t="s">
        <v>114</v>
      </c>
      <c r="LH55" s="298" t="s">
        <v>54</v>
      </c>
      <c r="LI55" s="145"/>
      <c r="LJ55" s="146"/>
      <c r="LK55" s="147" t="s">
        <v>114</v>
      </c>
      <c r="LL55" s="148" t="s">
        <v>55</v>
      </c>
      <c r="LM55" s="224"/>
      <c r="LN55" s="300"/>
      <c r="LO55" s="300"/>
      <c r="LP55" s="164"/>
      <c r="LQ55" s="147" t="s">
        <v>114</v>
      </c>
      <c r="LR55" s="148" t="s">
        <v>64</v>
      </c>
      <c r="LT55" s="296"/>
      <c r="LU55" s="297"/>
      <c r="LV55" s="297"/>
      <c r="LW55" s="298"/>
      <c r="LX55" s="299" t="s">
        <v>114</v>
      </c>
      <c r="LY55" s="298" t="s">
        <v>54</v>
      </c>
      <c r="LZ55" s="145"/>
      <c r="MA55" s="146"/>
      <c r="MB55" s="147" t="s">
        <v>114</v>
      </c>
      <c r="MC55" s="148" t="s">
        <v>55</v>
      </c>
      <c r="MD55" s="224"/>
      <c r="ME55" s="300"/>
      <c r="MF55" s="300"/>
      <c r="MG55" s="164"/>
      <c r="MH55" s="147" t="s">
        <v>114</v>
      </c>
      <c r="MI55" s="148" t="s">
        <v>64</v>
      </c>
    </row>
    <row r="56" spans="1:349" ht="14" customHeight="1" outlineLevel="1">
      <c r="A56" s="12"/>
      <c r="B56" s="54"/>
      <c r="C56" s="9"/>
      <c r="D56" s="9"/>
      <c r="E56" s="17"/>
      <c r="F56" s="17"/>
      <c r="G56" s="55"/>
      <c r="H56" s="55"/>
      <c r="I56" s="140" t="s">
        <v>5</v>
      </c>
      <c r="J56" s="126" t="s">
        <v>109</v>
      </c>
      <c r="K56" s="126" t="s">
        <v>100</v>
      </c>
      <c r="L56" s="126" t="s">
        <v>57</v>
      </c>
      <c r="M56" s="126" t="s">
        <v>1</v>
      </c>
      <c r="N56" s="126" t="s">
        <v>0</v>
      </c>
      <c r="O56" s="149" t="s">
        <v>5</v>
      </c>
      <c r="P56" s="141" t="s">
        <v>58</v>
      </c>
      <c r="Q56" s="140" t="s">
        <v>1</v>
      </c>
      <c r="R56" s="150" t="s">
        <v>0</v>
      </c>
      <c r="S56" s="54"/>
      <c r="T56" s="126" t="s">
        <v>65</v>
      </c>
      <c r="U56" s="126" t="s">
        <v>66</v>
      </c>
      <c r="V56" s="165" t="s">
        <v>67</v>
      </c>
      <c r="W56" s="140" t="s">
        <v>1</v>
      </c>
      <c r="X56" s="150" t="s">
        <v>0</v>
      </c>
      <c r="Z56" s="301" t="s">
        <v>5</v>
      </c>
      <c r="AA56" s="288" t="s">
        <v>109</v>
      </c>
      <c r="AB56" s="288" t="s">
        <v>100</v>
      </c>
      <c r="AC56" s="288" t="s">
        <v>57</v>
      </c>
      <c r="AD56" s="288" t="s">
        <v>1</v>
      </c>
      <c r="AE56" s="288" t="s">
        <v>0</v>
      </c>
      <c r="AF56" s="149" t="s">
        <v>5</v>
      </c>
      <c r="AG56" s="302" t="s">
        <v>58</v>
      </c>
      <c r="AH56" s="301" t="s">
        <v>1</v>
      </c>
      <c r="AI56" s="150" t="s">
        <v>0</v>
      </c>
      <c r="AJ56" s="220"/>
      <c r="AK56" s="288" t="s">
        <v>65</v>
      </c>
      <c r="AL56" s="288" t="s">
        <v>66</v>
      </c>
      <c r="AM56" s="165" t="s">
        <v>67</v>
      </c>
      <c r="AN56" s="301" t="s">
        <v>1</v>
      </c>
      <c r="AO56" s="150" t="s">
        <v>0</v>
      </c>
      <c r="AQ56" s="301" t="s">
        <v>5</v>
      </c>
      <c r="AR56" s="288" t="s">
        <v>109</v>
      </c>
      <c r="AS56" s="288" t="s">
        <v>100</v>
      </c>
      <c r="AT56" s="288" t="s">
        <v>57</v>
      </c>
      <c r="AU56" s="288" t="s">
        <v>1</v>
      </c>
      <c r="AV56" s="288" t="s">
        <v>0</v>
      </c>
      <c r="AW56" s="149" t="s">
        <v>5</v>
      </c>
      <c r="AX56" s="302" t="s">
        <v>58</v>
      </c>
      <c r="AY56" s="301" t="s">
        <v>1</v>
      </c>
      <c r="AZ56" s="150" t="s">
        <v>0</v>
      </c>
      <c r="BA56" s="220"/>
      <c r="BB56" s="288" t="s">
        <v>65</v>
      </c>
      <c r="BC56" s="288" t="s">
        <v>66</v>
      </c>
      <c r="BD56" s="165" t="s">
        <v>67</v>
      </c>
      <c r="BE56" s="301" t="s">
        <v>1</v>
      </c>
      <c r="BF56" s="150" t="s">
        <v>0</v>
      </c>
      <c r="BH56" s="301" t="s">
        <v>5</v>
      </c>
      <c r="BI56" s="288" t="s">
        <v>109</v>
      </c>
      <c r="BJ56" s="288" t="s">
        <v>100</v>
      </c>
      <c r="BK56" s="288" t="s">
        <v>57</v>
      </c>
      <c r="BL56" s="288" t="s">
        <v>1</v>
      </c>
      <c r="BM56" s="288" t="s">
        <v>0</v>
      </c>
      <c r="BN56" s="149" t="s">
        <v>5</v>
      </c>
      <c r="BO56" s="302" t="s">
        <v>58</v>
      </c>
      <c r="BP56" s="301" t="s">
        <v>1</v>
      </c>
      <c r="BQ56" s="150" t="s">
        <v>0</v>
      </c>
      <c r="BR56" s="220"/>
      <c r="BS56" s="288" t="s">
        <v>65</v>
      </c>
      <c r="BT56" s="288" t="s">
        <v>66</v>
      </c>
      <c r="BU56" s="165" t="s">
        <v>67</v>
      </c>
      <c r="BV56" s="301" t="s">
        <v>1</v>
      </c>
      <c r="BW56" s="150" t="s">
        <v>0</v>
      </c>
      <c r="BY56" s="301" t="s">
        <v>5</v>
      </c>
      <c r="BZ56" s="288" t="s">
        <v>109</v>
      </c>
      <c r="CA56" s="288" t="s">
        <v>100</v>
      </c>
      <c r="CB56" s="288" t="s">
        <v>57</v>
      </c>
      <c r="CC56" s="288" t="s">
        <v>1</v>
      </c>
      <c r="CD56" s="288" t="s">
        <v>0</v>
      </c>
      <c r="CE56" s="149" t="s">
        <v>5</v>
      </c>
      <c r="CF56" s="302" t="s">
        <v>58</v>
      </c>
      <c r="CG56" s="301" t="s">
        <v>1</v>
      </c>
      <c r="CH56" s="150" t="s">
        <v>0</v>
      </c>
      <c r="CI56" s="220"/>
      <c r="CJ56" s="288" t="s">
        <v>65</v>
      </c>
      <c r="CK56" s="288" t="s">
        <v>66</v>
      </c>
      <c r="CL56" s="165" t="s">
        <v>67</v>
      </c>
      <c r="CM56" s="301" t="s">
        <v>1</v>
      </c>
      <c r="CN56" s="150" t="s">
        <v>0</v>
      </c>
      <c r="CP56" s="301" t="s">
        <v>5</v>
      </c>
      <c r="CQ56" s="288" t="s">
        <v>109</v>
      </c>
      <c r="CR56" s="288" t="s">
        <v>100</v>
      </c>
      <c r="CS56" s="288" t="s">
        <v>57</v>
      </c>
      <c r="CT56" s="288" t="s">
        <v>1</v>
      </c>
      <c r="CU56" s="288" t="s">
        <v>0</v>
      </c>
      <c r="CV56" s="149" t="s">
        <v>5</v>
      </c>
      <c r="CW56" s="302" t="s">
        <v>58</v>
      </c>
      <c r="CX56" s="301" t="s">
        <v>1</v>
      </c>
      <c r="CY56" s="150" t="s">
        <v>0</v>
      </c>
      <c r="CZ56" s="220"/>
      <c r="DA56" s="288" t="s">
        <v>65</v>
      </c>
      <c r="DB56" s="288" t="s">
        <v>66</v>
      </c>
      <c r="DC56" s="165" t="s">
        <v>67</v>
      </c>
      <c r="DD56" s="301" t="s">
        <v>1</v>
      </c>
      <c r="DE56" s="150" t="s">
        <v>0</v>
      </c>
      <c r="DG56" s="301" t="s">
        <v>5</v>
      </c>
      <c r="DH56" s="288" t="s">
        <v>109</v>
      </c>
      <c r="DI56" s="288" t="s">
        <v>100</v>
      </c>
      <c r="DJ56" s="288" t="s">
        <v>57</v>
      </c>
      <c r="DK56" s="288" t="s">
        <v>1</v>
      </c>
      <c r="DL56" s="288" t="s">
        <v>0</v>
      </c>
      <c r="DM56" s="149" t="s">
        <v>5</v>
      </c>
      <c r="DN56" s="302" t="s">
        <v>58</v>
      </c>
      <c r="DO56" s="301" t="s">
        <v>1</v>
      </c>
      <c r="DP56" s="150" t="s">
        <v>0</v>
      </c>
      <c r="DQ56" s="220"/>
      <c r="DR56" s="288" t="s">
        <v>65</v>
      </c>
      <c r="DS56" s="288" t="s">
        <v>66</v>
      </c>
      <c r="DT56" s="165" t="s">
        <v>67</v>
      </c>
      <c r="DU56" s="301" t="s">
        <v>1</v>
      </c>
      <c r="DV56" s="150" t="s">
        <v>0</v>
      </c>
      <c r="DX56" s="301" t="s">
        <v>5</v>
      </c>
      <c r="DY56" s="288" t="s">
        <v>109</v>
      </c>
      <c r="DZ56" s="288" t="s">
        <v>100</v>
      </c>
      <c r="EA56" s="288" t="s">
        <v>57</v>
      </c>
      <c r="EB56" s="288" t="s">
        <v>1</v>
      </c>
      <c r="EC56" s="288" t="s">
        <v>0</v>
      </c>
      <c r="ED56" s="149" t="s">
        <v>5</v>
      </c>
      <c r="EE56" s="302" t="s">
        <v>58</v>
      </c>
      <c r="EF56" s="301" t="s">
        <v>1</v>
      </c>
      <c r="EG56" s="150" t="s">
        <v>0</v>
      </c>
      <c r="EH56" s="220"/>
      <c r="EI56" s="288" t="s">
        <v>65</v>
      </c>
      <c r="EJ56" s="288" t="s">
        <v>66</v>
      </c>
      <c r="EK56" s="165" t="s">
        <v>67</v>
      </c>
      <c r="EL56" s="301" t="s">
        <v>1</v>
      </c>
      <c r="EM56" s="150" t="s">
        <v>0</v>
      </c>
      <c r="EO56" s="301" t="s">
        <v>5</v>
      </c>
      <c r="EP56" s="288" t="s">
        <v>109</v>
      </c>
      <c r="EQ56" s="288" t="s">
        <v>100</v>
      </c>
      <c r="ER56" s="288" t="s">
        <v>57</v>
      </c>
      <c r="ES56" s="288" t="s">
        <v>1</v>
      </c>
      <c r="ET56" s="288" t="s">
        <v>0</v>
      </c>
      <c r="EU56" s="149" t="s">
        <v>5</v>
      </c>
      <c r="EV56" s="302" t="s">
        <v>58</v>
      </c>
      <c r="EW56" s="301" t="s">
        <v>1</v>
      </c>
      <c r="EX56" s="150" t="s">
        <v>0</v>
      </c>
      <c r="EY56" s="220"/>
      <c r="EZ56" s="288" t="s">
        <v>65</v>
      </c>
      <c r="FA56" s="288" t="s">
        <v>66</v>
      </c>
      <c r="FB56" s="165" t="s">
        <v>67</v>
      </c>
      <c r="FC56" s="301" t="s">
        <v>1</v>
      </c>
      <c r="FD56" s="150" t="s">
        <v>0</v>
      </c>
      <c r="FF56" s="301" t="s">
        <v>5</v>
      </c>
      <c r="FG56" s="288" t="s">
        <v>109</v>
      </c>
      <c r="FH56" s="288" t="s">
        <v>100</v>
      </c>
      <c r="FI56" s="288" t="s">
        <v>57</v>
      </c>
      <c r="FJ56" s="288" t="s">
        <v>1</v>
      </c>
      <c r="FK56" s="288" t="s">
        <v>0</v>
      </c>
      <c r="FL56" s="149" t="s">
        <v>5</v>
      </c>
      <c r="FM56" s="302" t="s">
        <v>58</v>
      </c>
      <c r="FN56" s="301" t="s">
        <v>1</v>
      </c>
      <c r="FO56" s="150" t="s">
        <v>0</v>
      </c>
      <c r="FP56" s="220"/>
      <c r="FQ56" s="288" t="s">
        <v>65</v>
      </c>
      <c r="FR56" s="288" t="s">
        <v>66</v>
      </c>
      <c r="FS56" s="165" t="s">
        <v>67</v>
      </c>
      <c r="FT56" s="301" t="s">
        <v>1</v>
      </c>
      <c r="FU56" s="150" t="s">
        <v>0</v>
      </c>
      <c r="FW56" s="301" t="s">
        <v>5</v>
      </c>
      <c r="FX56" s="288" t="s">
        <v>109</v>
      </c>
      <c r="FY56" s="288" t="s">
        <v>100</v>
      </c>
      <c r="FZ56" s="288" t="s">
        <v>57</v>
      </c>
      <c r="GA56" s="288" t="s">
        <v>1</v>
      </c>
      <c r="GB56" s="288" t="s">
        <v>0</v>
      </c>
      <c r="GC56" s="149" t="s">
        <v>5</v>
      </c>
      <c r="GD56" s="302" t="s">
        <v>58</v>
      </c>
      <c r="GE56" s="301" t="s">
        <v>1</v>
      </c>
      <c r="GF56" s="150" t="s">
        <v>0</v>
      </c>
      <c r="GG56" s="220"/>
      <c r="GH56" s="288" t="s">
        <v>65</v>
      </c>
      <c r="GI56" s="288" t="s">
        <v>66</v>
      </c>
      <c r="GJ56" s="165" t="s">
        <v>67</v>
      </c>
      <c r="GK56" s="301" t="s">
        <v>1</v>
      </c>
      <c r="GL56" s="150" t="s">
        <v>0</v>
      </c>
      <c r="GN56" s="301" t="s">
        <v>5</v>
      </c>
      <c r="GO56" s="288" t="s">
        <v>109</v>
      </c>
      <c r="GP56" s="288" t="s">
        <v>100</v>
      </c>
      <c r="GQ56" s="288" t="s">
        <v>57</v>
      </c>
      <c r="GR56" s="288" t="s">
        <v>1</v>
      </c>
      <c r="GS56" s="288" t="s">
        <v>0</v>
      </c>
      <c r="GT56" s="149" t="s">
        <v>5</v>
      </c>
      <c r="GU56" s="302" t="s">
        <v>58</v>
      </c>
      <c r="GV56" s="301" t="s">
        <v>1</v>
      </c>
      <c r="GW56" s="150" t="s">
        <v>0</v>
      </c>
      <c r="GX56" s="220"/>
      <c r="GY56" s="288" t="s">
        <v>65</v>
      </c>
      <c r="GZ56" s="288" t="s">
        <v>66</v>
      </c>
      <c r="HA56" s="165" t="s">
        <v>67</v>
      </c>
      <c r="HB56" s="301" t="s">
        <v>1</v>
      </c>
      <c r="HC56" s="150" t="s">
        <v>0</v>
      </c>
      <c r="HE56" s="301" t="s">
        <v>5</v>
      </c>
      <c r="HF56" s="288" t="s">
        <v>109</v>
      </c>
      <c r="HG56" s="288" t="s">
        <v>100</v>
      </c>
      <c r="HH56" s="288" t="s">
        <v>57</v>
      </c>
      <c r="HI56" s="288" t="s">
        <v>1</v>
      </c>
      <c r="HJ56" s="288" t="s">
        <v>0</v>
      </c>
      <c r="HK56" s="149" t="s">
        <v>5</v>
      </c>
      <c r="HL56" s="302" t="s">
        <v>58</v>
      </c>
      <c r="HM56" s="301" t="s">
        <v>1</v>
      </c>
      <c r="HN56" s="150" t="s">
        <v>0</v>
      </c>
      <c r="HO56" s="220"/>
      <c r="HP56" s="288" t="s">
        <v>65</v>
      </c>
      <c r="HQ56" s="288" t="s">
        <v>66</v>
      </c>
      <c r="HR56" s="165" t="s">
        <v>67</v>
      </c>
      <c r="HS56" s="301" t="s">
        <v>1</v>
      </c>
      <c r="HT56" s="150" t="s">
        <v>0</v>
      </c>
      <c r="HV56" s="301" t="s">
        <v>5</v>
      </c>
      <c r="HW56" s="288" t="s">
        <v>109</v>
      </c>
      <c r="HX56" s="288" t="s">
        <v>100</v>
      </c>
      <c r="HY56" s="288" t="s">
        <v>57</v>
      </c>
      <c r="HZ56" s="288" t="s">
        <v>1</v>
      </c>
      <c r="IA56" s="288" t="s">
        <v>0</v>
      </c>
      <c r="IB56" s="149" t="s">
        <v>5</v>
      </c>
      <c r="IC56" s="302" t="s">
        <v>58</v>
      </c>
      <c r="ID56" s="301" t="s">
        <v>1</v>
      </c>
      <c r="IE56" s="150" t="s">
        <v>0</v>
      </c>
      <c r="IF56" s="220"/>
      <c r="IG56" s="288" t="s">
        <v>65</v>
      </c>
      <c r="IH56" s="288" t="s">
        <v>66</v>
      </c>
      <c r="II56" s="165" t="s">
        <v>67</v>
      </c>
      <c r="IJ56" s="301" t="s">
        <v>1</v>
      </c>
      <c r="IK56" s="150" t="s">
        <v>0</v>
      </c>
      <c r="IM56" s="301" t="s">
        <v>5</v>
      </c>
      <c r="IN56" s="288" t="s">
        <v>109</v>
      </c>
      <c r="IO56" s="288" t="s">
        <v>100</v>
      </c>
      <c r="IP56" s="288" t="s">
        <v>57</v>
      </c>
      <c r="IQ56" s="288" t="s">
        <v>1</v>
      </c>
      <c r="IR56" s="288" t="s">
        <v>0</v>
      </c>
      <c r="IS56" s="149" t="s">
        <v>5</v>
      </c>
      <c r="IT56" s="302" t="s">
        <v>58</v>
      </c>
      <c r="IU56" s="301" t="s">
        <v>1</v>
      </c>
      <c r="IV56" s="150" t="s">
        <v>0</v>
      </c>
      <c r="IW56" s="220"/>
      <c r="IX56" s="288" t="s">
        <v>65</v>
      </c>
      <c r="IY56" s="288" t="s">
        <v>66</v>
      </c>
      <c r="IZ56" s="165" t="s">
        <v>67</v>
      </c>
      <c r="JA56" s="301" t="s">
        <v>1</v>
      </c>
      <c r="JB56" s="150" t="s">
        <v>0</v>
      </c>
      <c r="JD56" s="301" t="s">
        <v>5</v>
      </c>
      <c r="JE56" s="288" t="s">
        <v>109</v>
      </c>
      <c r="JF56" s="288" t="s">
        <v>100</v>
      </c>
      <c r="JG56" s="288" t="s">
        <v>57</v>
      </c>
      <c r="JH56" s="288" t="s">
        <v>1</v>
      </c>
      <c r="JI56" s="288" t="s">
        <v>0</v>
      </c>
      <c r="JJ56" s="149" t="s">
        <v>5</v>
      </c>
      <c r="JK56" s="302" t="s">
        <v>58</v>
      </c>
      <c r="JL56" s="301" t="s">
        <v>1</v>
      </c>
      <c r="JM56" s="150" t="s">
        <v>0</v>
      </c>
      <c r="JN56" s="220"/>
      <c r="JO56" s="288" t="s">
        <v>65</v>
      </c>
      <c r="JP56" s="288" t="s">
        <v>66</v>
      </c>
      <c r="JQ56" s="165" t="s">
        <v>67</v>
      </c>
      <c r="JR56" s="301" t="s">
        <v>1</v>
      </c>
      <c r="JS56" s="150" t="s">
        <v>0</v>
      </c>
      <c r="JU56" s="301" t="s">
        <v>5</v>
      </c>
      <c r="JV56" s="288" t="s">
        <v>109</v>
      </c>
      <c r="JW56" s="288" t="s">
        <v>100</v>
      </c>
      <c r="JX56" s="288" t="s">
        <v>57</v>
      </c>
      <c r="JY56" s="288" t="s">
        <v>1</v>
      </c>
      <c r="JZ56" s="288" t="s">
        <v>0</v>
      </c>
      <c r="KA56" s="149" t="s">
        <v>5</v>
      </c>
      <c r="KB56" s="302" t="s">
        <v>58</v>
      </c>
      <c r="KC56" s="301" t="s">
        <v>1</v>
      </c>
      <c r="KD56" s="150" t="s">
        <v>0</v>
      </c>
      <c r="KE56" s="220"/>
      <c r="KF56" s="288" t="s">
        <v>65</v>
      </c>
      <c r="KG56" s="288" t="s">
        <v>66</v>
      </c>
      <c r="KH56" s="165" t="s">
        <v>67</v>
      </c>
      <c r="KI56" s="301" t="s">
        <v>1</v>
      </c>
      <c r="KJ56" s="150" t="s">
        <v>0</v>
      </c>
      <c r="KL56" s="301" t="s">
        <v>5</v>
      </c>
      <c r="KM56" s="288" t="s">
        <v>109</v>
      </c>
      <c r="KN56" s="288" t="s">
        <v>100</v>
      </c>
      <c r="KO56" s="288" t="s">
        <v>57</v>
      </c>
      <c r="KP56" s="288" t="s">
        <v>1</v>
      </c>
      <c r="KQ56" s="288" t="s">
        <v>0</v>
      </c>
      <c r="KR56" s="149" t="s">
        <v>5</v>
      </c>
      <c r="KS56" s="302" t="s">
        <v>58</v>
      </c>
      <c r="KT56" s="301" t="s">
        <v>1</v>
      </c>
      <c r="KU56" s="150" t="s">
        <v>0</v>
      </c>
      <c r="KV56" s="220"/>
      <c r="KW56" s="288" t="s">
        <v>65</v>
      </c>
      <c r="KX56" s="288" t="s">
        <v>66</v>
      </c>
      <c r="KY56" s="165" t="s">
        <v>67</v>
      </c>
      <c r="KZ56" s="301" t="s">
        <v>1</v>
      </c>
      <c r="LA56" s="150" t="s">
        <v>0</v>
      </c>
      <c r="LC56" s="301" t="s">
        <v>5</v>
      </c>
      <c r="LD56" s="288" t="s">
        <v>109</v>
      </c>
      <c r="LE56" s="288" t="s">
        <v>100</v>
      </c>
      <c r="LF56" s="288" t="s">
        <v>57</v>
      </c>
      <c r="LG56" s="288" t="s">
        <v>1</v>
      </c>
      <c r="LH56" s="288" t="s">
        <v>0</v>
      </c>
      <c r="LI56" s="149" t="s">
        <v>5</v>
      </c>
      <c r="LJ56" s="302" t="s">
        <v>58</v>
      </c>
      <c r="LK56" s="301" t="s">
        <v>1</v>
      </c>
      <c r="LL56" s="150" t="s">
        <v>0</v>
      </c>
      <c r="LM56" s="220"/>
      <c r="LN56" s="288" t="s">
        <v>65</v>
      </c>
      <c r="LO56" s="288" t="s">
        <v>66</v>
      </c>
      <c r="LP56" s="165" t="s">
        <v>67</v>
      </c>
      <c r="LQ56" s="301" t="s">
        <v>1</v>
      </c>
      <c r="LR56" s="150" t="s">
        <v>0</v>
      </c>
      <c r="LT56" s="301" t="s">
        <v>5</v>
      </c>
      <c r="LU56" s="288" t="s">
        <v>109</v>
      </c>
      <c r="LV56" s="288" t="s">
        <v>100</v>
      </c>
      <c r="LW56" s="288" t="s">
        <v>57</v>
      </c>
      <c r="LX56" s="288" t="s">
        <v>1</v>
      </c>
      <c r="LY56" s="288" t="s">
        <v>0</v>
      </c>
      <c r="LZ56" s="149" t="s">
        <v>5</v>
      </c>
      <c r="MA56" s="302" t="s">
        <v>58</v>
      </c>
      <c r="MB56" s="301" t="s">
        <v>1</v>
      </c>
      <c r="MC56" s="150" t="s">
        <v>0</v>
      </c>
      <c r="MD56" s="220"/>
      <c r="ME56" s="288" t="s">
        <v>65</v>
      </c>
      <c r="MF56" s="288" t="s">
        <v>66</v>
      </c>
      <c r="MG56" s="165" t="s">
        <v>67</v>
      </c>
      <c r="MH56" s="301" t="s">
        <v>1</v>
      </c>
      <c r="MI56" s="150" t="s">
        <v>0</v>
      </c>
    </row>
    <row r="57" spans="1:349" ht="14" customHeight="1" outlineLevel="1">
      <c r="A57" s="12"/>
      <c r="B57" s="54"/>
      <c r="C57" s="9"/>
      <c r="D57" s="9"/>
      <c r="E57" s="17"/>
      <c r="F57" s="17"/>
      <c r="G57" s="45"/>
      <c r="H57" s="45"/>
      <c r="I57" s="9">
        <v>10</v>
      </c>
      <c r="J57" s="212">
        <f>_xlfn.NORM.S.INV(I57/100)</f>
        <v>-1.2815515655446006</v>
      </c>
      <c r="K57" s="17">
        <f>(J57-J51)/I51</f>
        <v>-1.2215723369356168</v>
      </c>
      <c r="L57" s="17">
        <f>SQRT(1/P47+(K57-J48)^2/S47)/I51</f>
        <v>0.18558543028867625</v>
      </c>
      <c r="M57" s="17">
        <f>K57-_xlfn.T.INV.2T(0.05,O51)*L57</f>
        <v>-1.6756835257088174</v>
      </c>
      <c r="N57" s="17">
        <f>K57+_xlfn.T.INV.2T(0.05,O51)*L57</f>
        <v>-0.76746114816241628</v>
      </c>
      <c r="O57" s="151">
        <f>I57</f>
        <v>10</v>
      </c>
      <c r="P57" s="24">
        <f>10^K57</f>
        <v>6.0038199978251688E-2</v>
      </c>
      <c r="Q57" s="24">
        <f t="shared" ref="Q57:R60" si="622">10^M57</f>
        <v>2.1101652862070625E-2</v>
      </c>
      <c r="R57" s="152">
        <f t="shared" si="622"/>
        <v>0.17082005282665028</v>
      </c>
      <c r="S57" s="24"/>
      <c r="T57" s="24">
        <f>K27-K57</f>
        <v>0.15369146040596293</v>
      </c>
      <c r="U57" s="24">
        <f>SQRT(L27^2+L57^2)</f>
        <v>0.26711744910610785</v>
      </c>
      <c r="V57" s="166">
        <f>10^T57</f>
        <v>1.4245951465230544</v>
      </c>
      <c r="W57" s="24">
        <f>10^(T57-1.96*U57)</f>
        <v>0.42671829213114915</v>
      </c>
      <c r="X57" s="167">
        <f>10^(T57+1.96*U57)</f>
        <v>4.755997970842313</v>
      </c>
      <c r="Z57" s="219">
        <v>10</v>
      </c>
      <c r="AA57" s="212">
        <f>_xlfn.NORM.S.INV(Z57/100)</f>
        <v>-1.2815515655446006</v>
      </c>
      <c r="AB57" s="212">
        <f>(AA57-AA51)/Z51</f>
        <v>-1.2207518717761403</v>
      </c>
      <c r="AC57" s="212">
        <f>SQRT(1/AG47+(AB57-AA48)^2/AJ47)/Z51</f>
        <v>0.18717031174589524</v>
      </c>
      <c r="AD57" s="212">
        <f>AB57-_xlfn.T.INV.2T(0.05,AF51)*AC57</f>
        <v>-1.6787411257696698</v>
      </c>
      <c r="AE57" s="212">
        <f>AB57+_xlfn.T.INV.2T(0.05,AF51)*AC57</f>
        <v>-0.76276261778261079</v>
      </c>
      <c r="AF57" s="151">
        <f>Z57</f>
        <v>10</v>
      </c>
      <c r="AG57" s="205">
        <f>10^AB57</f>
        <v>6.0151730802963814E-2</v>
      </c>
      <c r="AH57" s="205">
        <f t="shared" ref="AH57:AH60" si="623">10^AD57</f>
        <v>2.0953610863905552E-2</v>
      </c>
      <c r="AI57" s="152">
        <f t="shared" ref="AI57:AI60" si="624">10^AE57</f>
        <v>0.17267814803342302</v>
      </c>
      <c r="AJ57" s="205"/>
      <c r="AK57" s="205">
        <f>AB27-AB57</f>
        <v>0.16089384586224842</v>
      </c>
      <c r="AL57" s="205">
        <f>SQRT(AC27^2+AC57^2)</f>
        <v>0.2712330172332485</v>
      </c>
      <c r="AM57" s="166">
        <f>10^AK57</f>
        <v>1.448417775058606</v>
      </c>
      <c r="AN57" s="205">
        <f>10^(AK57-1.96*AL57)</f>
        <v>0.4258700827513312</v>
      </c>
      <c r="AO57" s="167">
        <f>10^(AK57+1.96*AL57)</f>
        <v>4.9261832095651368</v>
      </c>
      <c r="AQ57" s="219">
        <v>10</v>
      </c>
      <c r="AR57" s="212">
        <f>_xlfn.NORM.S.INV(AQ57/100)</f>
        <v>-1.2815515655446006</v>
      </c>
      <c r="AS57" s="212">
        <f>(AR57-AR51)/AQ51</f>
        <v>-1.2207380125752205</v>
      </c>
      <c r="AT57" s="212">
        <f>SQRT(1/AX47+(AS57-AR48)^2/BA47)/AQ51</f>
        <v>0.18724300548634493</v>
      </c>
      <c r="AU57" s="212">
        <f>AS57-_xlfn.T.INV.2T(0.05,AW51)*AT57</f>
        <v>-1.6789051417437606</v>
      </c>
      <c r="AV57" s="212">
        <f>AS57+_xlfn.T.INV.2T(0.05,AW51)*AT57</f>
        <v>-0.76257088340668056</v>
      </c>
      <c r="AW57" s="151">
        <f>AQ57</f>
        <v>10</v>
      </c>
      <c r="AX57" s="205">
        <f>10^AS57</f>
        <v>6.0153650394990744E-2</v>
      </c>
      <c r="AY57" s="205">
        <f t="shared" ref="AY57:AY60" si="625">10^AU57</f>
        <v>2.0945699001878693E-2</v>
      </c>
      <c r="AZ57" s="152">
        <f t="shared" ref="AZ57:AZ60" si="626">10^AV57</f>
        <v>0.17275439962725592</v>
      </c>
      <c r="BA57" s="205"/>
      <c r="BB57" s="205">
        <f>AS27-AS57</f>
        <v>0.16103041162227272</v>
      </c>
      <c r="BC57" s="205">
        <f>SQRT(AT27^2+AT57^2)</f>
        <v>0.27181680915801021</v>
      </c>
      <c r="BD57" s="166">
        <f>10^BB57</f>
        <v>1.4488733078502671</v>
      </c>
      <c r="BE57" s="205">
        <f>10^(BB57-1.96*BC57)</f>
        <v>0.42488310839731341</v>
      </c>
      <c r="BF57" s="167">
        <f>10^(BB57+1.96*BC57)</f>
        <v>4.9407326879136741</v>
      </c>
      <c r="BH57" s="219">
        <v>10</v>
      </c>
      <c r="BI57" s="212">
        <f>_xlfn.NORM.S.INV(BH57/100)</f>
        <v>-1.2815515655446006</v>
      </c>
      <c r="BJ57" s="212">
        <f>(BI57-BI51)/BH51</f>
        <v>-1.2207378161701774</v>
      </c>
      <c r="BK57" s="212">
        <f>SQRT(1/BO47+(BJ57-BI48)^2/BR47)/BH51</f>
        <v>0.18724421651643369</v>
      </c>
      <c r="BL57" s="212">
        <f>BJ57-_xlfn.T.INV.2T(0.05,BN51)*BK57</f>
        <v>-1.6789079086225938</v>
      </c>
      <c r="BM57" s="212">
        <f>BJ57+_xlfn.T.INV.2T(0.05,BN51)*BK57</f>
        <v>-0.76256772371776116</v>
      </c>
      <c r="BN57" s="151">
        <f>BH57</f>
        <v>10</v>
      </c>
      <c r="BO57" s="205">
        <f>10^BJ57</f>
        <v>6.0153677598843124E-2</v>
      </c>
      <c r="BP57" s="205">
        <f t="shared" ref="BP57:BP60" si="627">10^BL57</f>
        <v>2.0945565557800968E-2</v>
      </c>
      <c r="BQ57" s="152">
        <f t="shared" ref="BQ57:BQ60" si="628">10^BM57</f>
        <v>0.17275565649827476</v>
      </c>
      <c r="BR57" s="205"/>
      <c r="BS57" s="205">
        <f>BJ27-BJ57</f>
        <v>0.16103470616515003</v>
      </c>
      <c r="BT57" s="205">
        <f>SQRT(BK27^2+BK57^2)</f>
        <v>0.27182861062725427</v>
      </c>
      <c r="BU57" s="166">
        <f>10^BS57</f>
        <v>1.4488876351778484</v>
      </c>
      <c r="BV57" s="205">
        <f>10^(BS57-1.96*BT57)</f>
        <v>0.4248646806527196</v>
      </c>
      <c r="BW57" s="167">
        <f>10^(BS57+1.96*BT57)</f>
        <v>4.9410447019181287</v>
      </c>
      <c r="BY57" s="219">
        <v>10</v>
      </c>
      <c r="BZ57" s="212">
        <f>_xlfn.NORM.S.INV(BY57/100)</f>
        <v>-1.2815515655446006</v>
      </c>
      <c r="CA57" s="212">
        <f>(BZ57-BZ51)/BY51</f>
        <v>-1.2207378133102373</v>
      </c>
      <c r="CB57" s="212">
        <f>SQRT(1/CF47+(CA57-BZ48)^2/CI47)/BY51</f>
        <v>0.18724423374765961</v>
      </c>
      <c r="CC57" s="212">
        <f>CA57-_xlfn.T.INV.2T(0.05,CE51)*CB57</f>
        <v>-1.6789079479259446</v>
      </c>
      <c r="CD57" s="212">
        <f>CA57+_xlfn.T.INV.2T(0.05,CE51)*CB57</f>
        <v>-0.76256767869453013</v>
      </c>
      <c r="CE57" s="151">
        <f>BY57</f>
        <v>10</v>
      </c>
      <c r="CF57" s="205">
        <f>10^CA57</f>
        <v>6.0153677994970456E-2</v>
      </c>
      <c r="CG57" s="205">
        <f t="shared" ref="CG57:CG60" si="629">10^CC57</f>
        <v>2.0945563662241828E-2</v>
      </c>
      <c r="CH57" s="152">
        <f t="shared" ref="CH57:CH60" si="630">10^CD57</f>
        <v>0.17275567440782363</v>
      </c>
      <c r="CI57" s="205"/>
      <c r="CJ57" s="205">
        <f>CA27-CA57</f>
        <v>0.16103479943806076</v>
      </c>
      <c r="CK57" s="205">
        <f>SQRT(CB27^2+CB57^2)</f>
        <v>0.27182894465061475</v>
      </c>
      <c r="CL57" s="166">
        <f>10^CJ57</f>
        <v>1.4488879463537605</v>
      </c>
      <c r="CM57" s="205">
        <f>10^(CJ57-1.96*CK57)</f>
        <v>0.42486413143011159</v>
      </c>
      <c r="CN57" s="167">
        <f>10^(CJ57+1.96*CK57)</f>
        <v>4.9410532115831014</v>
      </c>
      <c r="CP57" s="219">
        <v>10</v>
      </c>
      <c r="CQ57" s="212">
        <f>_xlfn.NORM.S.INV(CP57/100)</f>
        <v>-1.2815515655446006</v>
      </c>
      <c r="CR57" s="212">
        <f>(CQ57-CQ51)/CP51</f>
        <v>-1.2207378132689364</v>
      </c>
      <c r="CS57" s="212">
        <f>SQRT(1/CW47+(CR57-CQ48)^2/CZ47)/CP51</f>
        <v>0.18724423399827619</v>
      </c>
      <c r="CT57" s="212">
        <f>CR57-_xlfn.T.INV.2T(0.05,CV51)*CS57</f>
        <v>-1.6789079484978802</v>
      </c>
      <c r="CU57" s="212">
        <f>CR57+_xlfn.T.INV.2T(0.05,CV51)*CS57</f>
        <v>-0.76256767803999259</v>
      </c>
      <c r="CV57" s="151">
        <f>CP57</f>
        <v>10</v>
      </c>
      <c r="CW57" s="205">
        <f>10^CR57</f>
        <v>6.0153678000690984E-2</v>
      </c>
      <c r="CX57" s="205">
        <f t="shared" ref="CX57:CX60" si="631">10^CT57</f>
        <v>2.0945563634657983E-2</v>
      </c>
      <c r="CY57" s="152">
        <f t="shared" ref="CY57:CY60" si="632">10^CU57</f>
        <v>0.17275567466818856</v>
      </c>
      <c r="CZ57" s="205"/>
      <c r="DA57" s="205">
        <f>CR27-CR57</f>
        <v>0.16103480204492882</v>
      </c>
      <c r="DB57" s="205">
        <f>SQRT(CS27^2+CS57^2)</f>
        <v>0.27182895181352629</v>
      </c>
      <c r="DC57" s="166">
        <f>10^DA57</f>
        <v>1.4488879550507621</v>
      </c>
      <c r="DD57" s="205">
        <f>10^(DA57-1.96*DB57)</f>
        <v>0.4248641202459193</v>
      </c>
      <c r="DE57" s="167">
        <f>10^(DA57+1.96*DB57)</f>
        <v>4.9410534009698877</v>
      </c>
      <c r="DG57" s="219">
        <v>10</v>
      </c>
      <c r="DH57" s="212">
        <f>_xlfn.NORM.S.INV(DG57/100)</f>
        <v>-1.2815515655446006</v>
      </c>
      <c r="DI57" s="212">
        <f>(DH57-DH51)/DG51</f>
        <v>-1.2207378132683386</v>
      </c>
      <c r="DJ57" s="212">
        <f>SQRT(1/DN47+(DI57-DH48)^2/DQ47)/DG51</f>
        <v>0.18724423400189663</v>
      </c>
      <c r="DK57" s="212">
        <f>DI57-_xlfn.T.INV.2T(0.05,DM51)*DJ57</f>
        <v>-1.6789079485061413</v>
      </c>
      <c r="DL57" s="212">
        <f>DI57+_xlfn.T.INV.2T(0.05,DM51)*DJ57</f>
        <v>-0.76256767803053593</v>
      </c>
      <c r="DM57" s="151">
        <f>DG57</f>
        <v>10</v>
      </c>
      <c r="DN57" s="205">
        <f>10^DI57</f>
        <v>6.0153678000773793E-2</v>
      </c>
      <c r="DO57" s="205">
        <f t="shared" ref="DO57:DO60" si="633">10^DK57</f>
        <v>2.0945563634259555E-2</v>
      </c>
      <c r="DP57" s="152">
        <f t="shared" ref="DP57:DP60" si="634">10^DL57</f>
        <v>0.1727556746719503</v>
      </c>
      <c r="DQ57" s="205"/>
      <c r="DR57" s="205">
        <f>DI27-DI57</f>
        <v>0.16103480210430088</v>
      </c>
      <c r="DS57" s="205">
        <f>SQRT(DJ27^2+DJ57^2)</f>
        <v>0.27182895200651702</v>
      </c>
      <c r="DT57" s="166">
        <f>10^DR57</f>
        <v>1.4488879552488383</v>
      </c>
      <c r="DU57" s="205">
        <f>10^(DR57-1.96*DS57)</f>
        <v>0.4248641199339539</v>
      </c>
      <c r="DV57" s="167">
        <f>10^(DR57+1.96*DS57)</f>
        <v>4.9410534059489342</v>
      </c>
      <c r="DX57" s="219">
        <v>10</v>
      </c>
      <c r="DY57" s="212">
        <f>_xlfn.NORM.S.INV(DX57/100)</f>
        <v>-1.2815515655446006</v>
      </c>
      <c r="DZ57" s="212">
        <f>(DY57-DY51)/DX51</f>
        <v>-1.2207378132683295</v>
      </c>
      <c r="EA57" s="212">
        <f>SQRT(1/EE47+(DZ57-DY48)^2/EH47)/DX51</f>
        <v>0.18724423400194901</v>
      </c>
      <c r="EB57" s="212">
        <f>DZ57-_xlfn.T.INV.2T(0.05,ED51)*EA57</f>
        <v>-1.6789079485062604</v>
      </c>
      <c r="EC57" s="212">
        <f>DZ57+_xlfn.T.INV.2T(0.05,ED51)*EA57</f>
        <v>-0.7625676780303986</v>
      </c>
      <c r="ED57" s="151">
        <f>DX57</f>
        <v>10</v>
      </c>
      <c r="EE57" s="205">
        <f>10^DZ57</f>
        <v>6.0153678000775056E-2</v>
      </c>
      <c r="EF57" s="205">
        <f t="shared" ref="EF57:EF60" si="635">10^EB57</f>
        <v>2.0945563634253817E-2</v>
      </c>
      <c r="EG57" s="152">
        <f t="shared" ref="EG57:EG60" si="636">10^EC57</f>
        <v>0.17275567467200492</v>
      </c>
      <c r="EH57" s="205"/>
      <c r="EI57" s="205">
        <f>DZ27-DZ57</f>
        <v>0.16103480210587162</v>
      </c>
      <c r="EJ57" s="205">
        <f>SQRT(EA27^2+EA57^2)</f>
        <v>0.27182895201090224</v>
      </c>
      <c r="EK57" s="166">
        <f>10^EI57</f>
        <v>1.4488879552540785</v>
      </c>
      <c r="EL57" s="205">
        <f>10^(EI57-1.96*EJ57)</f>
        <v>0.42486411992708212</v>
      </c>
      <c r="EM57" s="167">
        <f>10^(EI57+1.96*EJ57)</f>
        <v>4.9410534060645936</v>
      </c>
      <c r="EO57" s="219">
        <v>10</v>
      </c>
      <c r="EP57" s="212">
        <f>_xlfn.NORM.S.INV(EO57/100)</f>
        <v>-1.2815515655446006</v>
      </c>
      <c r="EQ57" s="212">
        <f>(EP57-EP51)/EO51</f>
        <v>-1.2207378132683298</v>
      </c>
      <c r="ER57" s="212">
        <f>SQRT(1/EV47+(EQ57-EP48)^2/EY47)/EO51</f>
        <v>0.18724423400194987</v>
      </c>
      <c r="ES57" s="212">
        <f>EQ57-_xlfn.T.INV.2T(0.05,EU51)*ER57</f>
        <v>-1.6789079485062628</v>
      </c>
      <c r="ET57" s="212">
        <f>EQ57+_xlfn.T.INV.2T(0.05,EU51)*ER57</f>
        <v>-0.76256767803039671</v>
      </c>
      <c r="EU57" s="151">
        <f>EO57</f>
        <v>10</v>
      </c>
      <c r="EV57" s="205">
        <f>10^EQ57</f>
        <v>6.0153678000775028E-2</v>
      </c>
      <c r="EW57" s="205">
        <f t="shared" ref="EW57:EW60" si="637">10^ES57</f>
        <v>2.0945563634253695E-2</v>
      </c>
      <c r="EX57" s="152">
        <f t="shared" ref="EX57:EX60" si="638">10^ET57</f>
        <v>0.1727556746720057</v>
      </c>
      <c r="EY57" s="205"/>
      <c r="EZ57" s="205">
        <f>EQ27-EQ57</f>
        <v>0.16103480210590848</v>
      </c>
      <c r="FA57" s="205">
        <f>SQRT(ER27^2+ER57^2)</f>
        <v>0.27182895201101676</v>
      </c>
      <c r="FB57" s="166">
        <f>10^EZ57</f>
        <v>1.4488879552542016</v>
      </c>
      <c r="FC57" s="205">
        <f>10^(EZ57-1.96*FA57)</f>
        <v>0.42486411992689865</v>
      </c>
      <c r="FD57" s="167">
        <f>10^(EZ57+1.96*FA57)</f>
        <v>4.9410534060675664</v>
      </c>
      <c r="FF57" s="219">
        <v>10</v>
      </c>
      <c r="FG57" s="212">
        <f>_xlfn.NORM.S.INV(FF57/100)</f>
        <v>-1.2815515655446006</v>
      </c>
      <c r="FH57" s="212">
        <f>(FG57-FG51)/FF51</f>
        <v>-1.2207378132683298</v>
      </c>
      <c r="FI57" s="212">
        <f>SQRT(1/FM47+(FH57-FG48)^2/FP47)/FF51</f>
        <v>0.18724423400194981</v>
      </c>
      <c r="FJ57" s="212">
        <f>FH57-_xlfn.T.INV.2T(0.05,FL51)*FI57</f>
        <v>-1.6789079485062626</v>
      </c>
      <c r="FK57" s="212">
        <f>FH57+_xlfn.T.INV.2T(0.05,FL51)*FI57</f>
        <v>-0.76256767803039693</v>
      </c>
      <c r="FL57" s="151">
        <f>FF57</f>
        <v>10</v>
      </c>
      <c r="FM57" s="205">
        <f>10^FH57</f>
        <v>6.0153678000775028E-2</v>
      </c>
      <c r="FN57" s="205">
        <f t="shared" ref="FN57:FN60" si="639">10^FJ57</f>
        <v>2.0945563634253705E-2</v>
      </c>
      <c r="FO57" s="152">
        <f t="shared" ref="FO57:FO60" si="640">10^FK57</f>
        <v>0.17275567467200562</v>
      </c>
      <c r="FP57" s="205"/>
      <c r="FQ57" s="205">
        <f>FH27-FH57</f>
        <v>0.16103480210590915</v>
      </c>
      <c r="FR57" s="205">
        <f>SQRT(FI27^2+FI57^2)</f>
        <v>0.27182895201101936</v>
      </c>
      <c r="FS57" s="166">
        <f>10^FQ57</f>
        <v>1.4488879552542038</v>
      </c>
      <c r="FT57" s="205">
        <f>10^(FQ57-1.96*FR57)</f>
        <v>0.42486411992689427</v>
      </c>
      <c r="FU57" s="167">
        <f>10^(FQ57+1.96*FR57)</f>
        <v>4.9410534060676321</v>
      </c>
      <c r="FW57" s="219">
        <v>10</v>
      </c>
      <c r="FX57" s="212">
        <f>_xlfn.NORM.S.INV(FW57/100)</f>
        <v>-1.2815515655446006</v>
      </c>
      <c r="FY57" s="212">
        <f>(FX57-FX51)/FW51</f>
        <v>-1.2207378132683295</v>
      </c>
      <c r="FZ57" s="212">
        <f>SQRT(1/GD47+(FY57-FX48)^2/GG47)/FW51</f>
        <v>0.1872442340019497</v>
      </c>
      <c r="GA57" s="212">
        <f>FY57-_xlfn.T.INV.2T(0.05,GC51)*FZ57</f>
        <v>-1.6789079485062621</v>
      </c>
      <c r="GB57" s="212">
        <f>FY57+_xlfn.T.INV.2T(0.05,GC51)*FZ57</f>
        <v>-0.76256767803039693</v>
      </c>
      <c r="GC57" s="151">
        <f>FW57</f>
        <v>10</v>
      </c>
      <c r="GD57" s="205">
        <f>10^FY57</f>
        <v>6.0153678000775056E-2</v>
      </c>
      <c r="GE57" s="205">
        <f t="shared" ref="GE57:GE60" si="641">10^GA57</f>
        <v>2.0945563634253723E-2</v>
      </c>
      <c r="GF57" s="152">
        <f t="shared" ref="GF57:GF60" si="642">10^GB57</f>
        <v>0.17275567467200562</v>
      </c>
      <c r="GG57" s="205"/>
      <c r="GH57" s="205">
        <f>FY27-FY57</f>
        <v>0.16103480210590981</v>
      </c>
      <c r="GI57" s="205">
        <f>SQRT(FZ27^2+FZ57^2)</f>
        <v>0.27182895201101925</v>
      </c>
      <c r="GJ57" s="166">
        <f>10^GH57</f>
        <v>1.448887955254206</v>
      </c>
      <c r="GK57" s="205">
        <f>10^(GH57-1.96*GI57)</f>
        <v>0.4248641199268951</v>
      </c>
      <c r="GL57" s="167">
        <f>10^(GH57+1.96*GI57)</f>
        <v>4.9410534060676365</v>
      </c>
      <c r="GN57" s="219">
        <v>10</v>
      </c>
      <c r="GO57" s="212">
        <f>_xlfn.NORM.S.INV(GN57/100)</f>
        <v>-1.2815515655446006</v>
      </c>
      <c r="GP57" s="212">
        <f>(GO57-GO51)/GN51</f>
        <v>-1.2207378132683295</v>
      </c>
      <c r="GQ57" s="212">
        <f>SQRT(1/GU47+(GP57-GO48)^2/GX47)/GN51</f>
        <v>0.18724423400194981</v>
      </c>
      <c r="GR57" s="212">
        <f>GP57-_xlfn.T.INV.2T(0.05,GT51)*GQ57</f>
        <v>-1.6789079485062623</v>
      </c>
      <c r="GS57" s="212">
        <f>GP57+_xlfn.T.INV.2T(0.05,GT51)*GQ57</f>
        <v>-0.76256767803039671</v>
      </c>
      <c r="GT57" s="151">
        <f>GN57</f>
        <v>10</v>
      </c>
      <c r="GU57" s="205">
        <f>10^GP57</f>
        <v>6.0153678000775056E-2</v>
      </c>
      <c r="GV57" s="205">
        <f t="shared" ref="GV57:GV60" si="643">10^GR57</f>
        <v>2.0945563634253716E-2</v>
      </c>
      <c r="GW57" s="152">
        <f t="shared" ref="GW57:GW60" si="644">10^GS57</f>
        <v>0.1727556746720057</v>
      </c>
      <c r="GX57" s="205"/>
      <c r="GY57" s="205">
        <f>GP27-GP57</f>
        <v>0.16103480210590915</v>
      </c>
      <c r="GZ57" s="205">
        <f>SQRT(GQ27^2+GQ57^2)</f>
        <v>0.27182895201101953</v>
      </c>
      <c r="HA57" s="166">
        <f>10^GY57</f>
        <v>1.4488879552542038</v>
      </c>
      <c r="HB57" s="205">
        <f>10^(GY57-1.96*GZ57)</f>
        <v>0.42486411992689394</v>
      </c>
      <c r="HC57" s="167">
        <f>10^(GY57+1.96*GZ57)</f>
        <v>4.9410534060676357</v>
      </c>
      <c r="HE57" s="219">
        <v>10</v>
      </c>
      <c r="HF57" s="212">
        <f>_xlfn.NORM.S.INV(HE57/100)</f>
        <v>-1.2815515655446006</v>
      </c>
      <c r="HG57" s="212">
        <f>(HF57-HF51)/HE51</f>
        <v>-1.2207378132683293</v>
      </c>
      <c r="HH57" s="212">
        <f>SQRT(1/HL47+(HG57-HF48)^2/HO47)/HE51</f>
        <v>0.1872442340019497</v>
      </c>
      <c r="HI57" s="212">
        <f>HG57-_xlfn.T.INV.2T(0.05,HK51)*HH57</f>
        <v>-1.6789079485062619</v>
      </c>
      <c r="HJ57" s="212">
        <f>HG57+_xlfn.T.INV.2T(0.05,HK51)*HH57</f>
        <v>-0.76256767803039671</v>
      </c>
      <c r="HK57" s="151">
        <f>HE57</f>
        <v>10</v>
      </c>
      <c r="HL57" s="205">
        <f>10^HG57</f>
        <v>6.0153678000775083E-2</v>
      </c>
      <c r="HM57" s="205">
        <f t="shared" ref="HM57:HM60" si="645">10^HI57</f>
        <v>2.0945563634253744E-2</v>
      </c>
      <c r="HN57" s="152">
        <f t="shared" ref="HN57:HN60" si="646">10^HJ57</f>
        <v>0.1727556746720057</v>
      </c>
      <c r="HO57" s="205"/>
      <c r="HP57" s="205">
        <f>HG27-HG57</f>
        <v>0.16103480210590915</v>
      </c>
      <c r="HQ57" s="205">
        <f>SQRT(HH27^2+HH57^2)</f>
        <v>0.27182895201101931</v>
      </c>
      <c r="HR57" s="166">
        <f>10^HP57</f>
        <v>1.4488879552542038</v>
      </c>
      <c r="HS57" s="205">
        <f>10^(HP57-1.96*HQ57)</f>
        <v>0.42486411992689438</v>
      </c>
      <c r="HT57" s="167">
        <f>10^(HP57+1.96*HQ57)</f>
        <v>4.9410534060676303</v>
      </c>
      <c r="HV57" s="219">
        <v>10</v>
      </c>
      <c r="HW57" s="212">
        <f>_xlfn.NORM.S.INV(HV57/100)</f>
        <v>-1.2815515655446006</v>
      </c>
      <c r="HX57" s="212">
        <f>(HW57-HW51)/HV51</f>
        <v>-1.2207378132683295</v>
      </c>
      <c r="HY57" s="212">
        <f>SQRT(1/IC47+(HX57-HW48)^2/IF47)/HV51</f>
        <v>0.18724423400194981</v>
      </c>
      <c r="HZ57" s="212">
        <f>HX57-_xlfn.T.INV.2T(0.05,IB51)*HY57</f>
        <v>-1.6789079485062623</v>
      </c>
      <c r="IA57" s="212">
        <f>HX57+_xlfn.T.INV.2T(0.05,IB51)*HY57</f>
        <v>-0.76256767803039671</v>
      </c>
      <c r="IB57" s="151">
        <f>HV57</f>
        <v>10</v>
      </c>
      <c r="IC57" s="205">
        <f>10^HX57</f>
        <v>6.0153678000775056E-2</v>
      </c>
      <c r="ID57" s="205">
        <f t="shared" ref="ID57:ID60" si="647">10^HZ57</f>
        <v>2.0945563634253716E-2</v>
      </c>
      <c r="IE57" s="152">
        <f t="shared" ref="IE57:IE60" si="648">10^IA57</f>
        <v>0.1727556746720057</v>
      </c>
      <c r="IF57" s="205"/>
      <c r="IG57" s="205">
        <f>HX27-HX57</f>
        <v>0.16103480210590915</v>
      </c>
      <c r="IH57" s="205">
        <f>SQRT(HY27^2+HY57^2)</f>
        <v>0.27182895201101953</v>
      </c>
      <c r="II57" s="166">
        <f>10^IG57</f>
        <v>1.4488879552542038</v>
      </c>
      <c r="IJ57" s="205">
        <f>10^(IG57-1.96*IH57)</f>
        <v>0.42486411992689394</v>
      </c>
      <c r="IK57" s="167">
        <f>10^(IG57+1.96*IH57)</f>
        <v>4.9410534060676357</v>
      </c>
      <c r="IM57" s="219">
        <v>10</v>
      </c>
      <c r="IN57" s="212">
        <f>_xlfn.NORM.S.INV(IM57/100)</f>
        <v>-1.2815515655446006</v>
      </c>
      <c r="IO57" s="212">
        <f>(IN57-IN51)/IM51</f>
        <v>-1.2207378132683293</v>
      </c>
      <c r="IP57" s="212">
        <f>SQRT(1/IT47+(IO57-IN48)^2/IW47)/IM51</f>
        <v>0.1872442340019497</v>
      </c>
      <c r="IQ57" s="212">
        <f>IO57-_xlfn.T.INV.2T(0.05,IS51)*IP57</f>
        <v>-1.6789079485062619</v>
      </c>
      <c r="IR57" s="212">
        <f>IO57+_xlfn.T.INV.2T(0.05,IS51)*IP57</f>
        <v>-0.76256767803039671</v>
      </c>
      <c r="IS57" s="151">
        <f>IM57</f>
        <v>10</v>
      </c>
      <c r="IT57" s="205">
        <f>10^IO57</f>
        <v>6.0153678000775083E-2</v>
      </c>
      <c r="IU57" s="205">
        <f t="shared" ref="IU57:IU60" si="649">10^IQ57</f>
        <v>2.0945563634253744E-2</v>
      </c>
      <c r="IV57" s="152">
        <f t="shared" ref="IV57:IV60" si="650">10^IR57</f>
        <v>0.1727556746720057</v>
      </c>
      <c r="IW57" s="205"/>
      <c r="IX57" s="205">
        <f>IO27-IO57</f>
        <v>0.16103480210590959</v>
      </c>
      <c r="IY57" s="205">
        <f>SQRT(IP27^2+IP57^2)</f>
        <v>0.27182895201101925</v>
      </c>
      <c r="IZ57" s="166">
        <f>10^IX57</f>
        <v>1.4488879552542053</v>
      </c>
      <c r="JA57" s="205">
        <f>10^(IX57-1.96*IY57)</f>
        <v>0.42486411992689488</v>
      </c>
      <c r="JB57" s="167">
        <f>10^(IX57+1.96*IY57)</f>
        <v>4.9410534060676348</v>
      </c>
      <c r="JD57" s="219">
        <v>10</v>
      </c>
      <c r="JE57" s="212">
        <f>_xlfn.NORM.S.INV(JD57/100)</f>
        <v>-1.2815515655446006</v>
      </c>
      <c r="JF57" s="212">
        <f>(JE57-JE51)/JD51</f>
        <v>-1.2207378132683295</v>
      </c>
      <c r="JG57" s="212">
        <f>SQRT(1/JK47+(JF57-JE48)^2/JN47)/JD51</f>
        <v>0.18724423400194981</v>
      </c>
      <c r="JH57" s="212">
        <f>JF57-_xlfn.T.INV.2T(0.05,JJ51)*JG57</f>
        <v>-1.6789079485062623</v>
      </c>
      <c r="JI57" s="212">
        <f>JF57+_xlfn.T.INV.2T(0.05,JJ51)*JG57</f>
        <v>-0.76256767803039671</v>
      </c>
      <c r="JJ57" s="151">
        <f>JD57</f>
        <v>10</v>
      </c>
      <c r="JK57" s="205">
        <f>10^JF57</f>
        <v>6.0153678000775056E-2</v>
      </c>
      <c r="JL57" s="205">
        <f t="shared" ref="JL57:JL60" si="651">10^JH57</f>
        <v>2.0945563634253716E-2</v>
      </c>
      <c r="JM57" s="152">
        <f t="shared" ref="JM57:JM60" si="652">10^JI57</f>
        <v>0.1727556746720057</v>
      </c>
      <c r="JN57" s="205"/>
      <c r="JO57" s="205">
        <f>JF27-JF57</f>
        <v>0.16103480210590959</v>
      </c>
      <c r="JP57" s="205">
        <f>SQRT(JG27^2+JG57^2)</f>
        <v>0.27182895201101942</v>
      </c>
      <c r="JQ57" s="166">
        <f>10^JO57</f>
        <v>1.4488879552542053</v>
      </c>
      <c r="JR57" s="205">
        <f>10^(JO57-1.96*JP57)</f>
        <v>0.42486411992689455</v>
      </c>
      <c r="JS57" s="167">
        <f>10^(JO57+1.96*JP57)</f>
        <v>4.9410534060676383</v>
      </c>
      <c r="JU57" s="219">
        <v>10</v>
      </c>
      <c r="JV57" s="212">
        <f>_xlfn.NORM.S.INV(JU57/100)</f>
        <v>-1.2815515655446006</v>
      </c>
      <c r="JW57" s="212">
        <f>(JV57-JV51)/JU51</f>
        <v>-1.2207378132683293</v>
      </c>
      <c r="JX57" s="212">
        <f>SQRT(1/KB47+(JW57-JV48)^2/KE47)/JU51</f>
        <v>0.1872442340019497</v>
      </c>
      <c r="JY57" s="212">
        <f>JW57-_xlfn.T.INV.2T(0.05,KA51)*JX57</f>
        <v>-1.6789079485062619</v>
      </c>
      <c r="JZ57" s="212">
        <f>JW57+_xlfn.T.INV.2T(0.05,KA51)*JX57</f>
        <v>-0.76256767803039671</v>
      </c>
      <c r="KA57" s="151">
        <f>JU57</f>
        <v>10</v>
      </c>
      <c r="KB57" s="205">
        <f>10^JW57</f>
        <v>6.0153678000775083E-2</v>
      </c>
      <c r="KC57" s="205">
        <f t="shared" ref="KC57:KC60" si="653">10^JY57</f>
        <v>2.0945563634253744E-2</v>
      </c>
      <c r="KD57" s="152">
        <f t="shared" ref="KD57:KD60" si="654">10^JZ57</f>
        <v>0.1727556746720057</v>
      </c>
      <c r="KE57" s="205"/>
      <c r="KF57" s="205">
        <f>JW27-JW57</f>
        <v>0.16103480210590893</v>
      </c>
      <c r="KG57" s="205">
        <f>SQRT(JX27^2+JX57^2)</f>
        <v>0.27182895201101936</v>
      </c>
      <c r="KH57" s="166">
        <f>10^KF57</f>
        <v>1.4488879552542031</v>
      </c>
      <c r="KI57" s="205">
        <f>10^(KF57-1.96*KG57)</f>
        <v>0.42486411992689399</v>
      </c>
      <c r="KJ57" s="167">
        <f>10^(KF57+1.96*KG57)</f>
        <v>4.9410534060676294</v>
      </c>
      <c r="KL57" s="219">
        <v>10</v>
      </c>
      <c r="KM57" s="212">
        <f>_xlfn.NORM.S.INV(KL57/100)</f>
        <v>-1.2815515655446006</v>
      </c>
      <c r="KN57" s="212">
        <f>(KM57-KM51)/KL51</f>
        <v>-1.2207378132683295</v>
      </c>
      <c r="KO57" s="212">
        <f>SQRT(1/KS47+(KN57-KM48)^2/KV47)/KL51</f>
        <v>0.18724423400194981</v>
      </c>
      <c r="KP57" s="212">
        <f>KN57-_xlfn.T.INV.2T(0.05,KR51)*KO57</f>
        <v>-1.6789079485062623</v>
      </c>
      <c r="KQ57" s="212">
        <f>KN57+_xlfn.T.INV.2T(0.05,KR51)*KO57</f>
        <v>-0.76256767803039671</v>
      </c>
      <c r="KR57" s="151">
        <f>KL57</f>
        <v>10</v>
      </c>
      <c r="KS57" s="205">
        <f>10^KN57</f>
        <v>6.0153678000775056E-2</v>
      </c>
      <c r="KT57" s="205">
        <f t="shared" ref="KT57:KT60" si="655">10^KP57</f>
        <v>2.0945563634253716E-2</v>
      </c>
      <c r="KU57" s="152">
        <f t="shared" ref="KU57:KU60" si="656">10^KQ57</f>
        <v>0.1727556746720057</v>
      </c>
      <c r="KV57" s="205"/>
      <c r="KW57" s="205">
        <f>KN27-KN57</f>
        <v>0.16103480210590937</v>
      </c>
      <c r="KX57" s="205">
        <f>SQRT(KO27^2+KO57^2)</f>
        <v>0.27182895201101942</v>
      </c>
      <c r="KY57" s="166">
        <f>10^KW57</f>
        <v>1.4488879552542047</v>
      </c>
      <c r="KZ57" s="205">
        <f>10^(KW57-1.96*KX57)</f>
        <v>0.42486411992689438</v>
      </c>
      <c r="LA57" s="167">
        <f>10^(KW57+1.96*KX57)</f>
        <v>4.9410534060676357</v>
      </c>
      <c r="LC57" s="219">
        <v>10</v>
      </c>
      <c r="LD57" s="212">
        <f>_xlfn.NORM.S.INV(LC57/100)</f>
        <v>-1.2815515655446006</v>
      </c>
      <c r="LE57" s="212">
        <f>(LD57-LD51)/LC51</f>
        <v>-1.2207378132683293</v>
      </c>
      <c r="LF57" s="212">
        <f>SQRT(1/LJ47+(LE57-LD48)^2/LM47)/LC51</f>
        <v>0.1872442340019497</v>
      </c>
      <c r="LG57" s="212">
        <f>LE57-_xlfn.T.INV.2T(0.05,LI51)*LF57</f>
        <v>-1.6789079485062619</v>
      </c>
      <c r="LH57" s="212">
        <f>LE57+_xlfn.T.INV.2T(0.05,LI51)*LF57</f>
        <v>-0.76256767803039671</v>
      </c>
      <c r="LI57" s="151">
        <f>LC57</f>
        <v>10</v>
      </c>
      <c r="LJ57" s="205">
        <f>10^LE57</f>
        <v>6.0153678000775083E-2</v>
      </c>
      <c r="LK57" s="205">
        <f t="shared" ref="LK57:LK60" si="657">10^LG57</f>
        <v>2.0945563634253744E-2</v>
      </c>
      <c r="LL57" s="152">
        <f t="shared" ref="LL57:LL60" si="658">10^LH57</f>
        <v>0.1727556746720057</v>
      </c>
      <c r="LM57" s="205"/>
      <c r="LN57" s="205">
        <f>LE27-LE57</f>
        <v>0.16103480210590893</v>
      </c>
      <c r="LO57" s="205">
        <f>SQRT(LF27^2+LF57^2)</f>
        <v>0.27182895201101936</v>
      </c>
      <c r="LP57" s="166">
        <f>10^LN57</f>
        <v>1.4488879552542031</v>
      </c>
      <c r="LQ57" s="205">
        <f>10^(LN57-1.96*LO57)</f>
        <v>0.42486411992689399</v>
      </c>
      <c r="LR57" s="167">
        <f>10^(LN57+1.96*LO57)</f>
        <v>4.9410534060676294</v>
      </c>
      <c r="LT57" s="219">
        <v>10</v>
      </c>
      <c r="LU57" s="212">
        <f>_xlfn.NORM.S.INV(LT57/100)</f>
        <v>-1.2815515655446006</v>
      </c>
      <c r="LV57" s="212">
        <f>(LU57-LU51)/LT51</f>
        <v>-1.2207378132683295</v>
      </c>
      <c r="LW57" s="212">
        <f>SQRT(1/MA47+(LV57-LU48)^2/MD47)/LT51</f>
        <v>0.18724423400194981</v>
      </c>
      <c r="LX57" s="212">
        <f>LV57-_xlfn.T.INV.2T(0.05,LZ51)*LW57</f>
        <v>-1.6789079485062623</v>
      </c>
      <c r="LY57" s="212">
        <f>LV57+_xlfn.T.INV.2T(0.05,LZ51)*LW57</f>
        <v>-0.76256767803039671</v>
      </c>
      <c r="LZ57" s="151">
        <f>LT57</f>
        <v>10</v>
      </c>
      <c r="MA57" s="205">
        <f>10^LV57</f>
        <v>6.0153678000775056E-2</v>
      </c>
      <c r="MB57" s="205">
        <f t="shared" ref="MB57:MB60" si="659">10^LX57</f>
        <v>2.0945563634253716E-2</v>
      </c>
      <c r="MC57" s="152">
        <f t="shared" ref="MC57:MC60" si="660">10^LY57</f>
        <v>0.1727556746720057</v>
      </c>
      <c r="MD57" s="205"/>
      <c r="ME57" s="205">
        <f>LV27-LV57</f>
        <v>0.16103480210590937</v>
      </c>
      <c r="MF57" s="205">
        <f>SQRT(LW27^2+LW57^2)</f>
        <v>0.27182895201101942</v>
      </c>
      <c r="MG57" s="166">
        <f>10^ME57</f>
        <v>1.4488879552542047</v>
      </c>
      <c r="MH57" s="205">
        <f>10^(ME57-1.96*MF57)</f>
        <v>0.42486411992689438</v>
      </c>
      <c r="MI57" s="167">
        <f>10^(ME57+1.96*MF57)</f>
        <v>4.9410534060676357</v>
      </c>
    </row>
    <row r="58" spans="1:349" ht="14" customHeight="1" outlineLevel="1">
      <c r="A58" s="12"/>
      <c r="B58" s="54"/>
      <c r="C58" s="9"/>
      <c r="D58" s="9"/>
      <c r="E58" s="17"/>
      <c r="F58" s="17"/>
      <c r="I58" s="92">
        <v>50</v>
      </c>
      <c r="J58" s="262">
        <f t="shared" ref="J58:J60" si="661">_xlfn.NORM.S.INV(I58/100)</f>
        <v>0</v>
      </c>
      <c r="K58" s="93">
        <f>(J58-J51)/I51</f>
        <v>-0.18639177607660651</v>
      </c>
      <c r="L58" s="93">
        <f>SQRT(1/P47+(K58-J48)^2/S47)/I51</f>
        <v>9.9951712646998175E-2</v>
      </c>
      <c r="M58" s="93">
        <f>K58-_xlfn.T.INV.2T(0.05,O51)*L58</f>
        <v>-0.4309648062947829</v>
      </c>
      <c r="N58" s="93">
        <f>K58+_xlfn.T.INV.2T(0.05,O51)*L58</f>
        <v>5.8181254141569883E-2</v>
      </c>
      <c r="O58" s="153">
        <v>50</v>
      </c>
      <c r="P58" s="88">
        <f>10^K58</f>
        <v>0.65104082661174112</v>
      </c>
      <c r="Q58" s="88">
        <f t="shared" si="622"/>
        <v>0.37071076166840461</v>
      </c>
      <c r="R58" s="154">
        <f t="shared" si="622"/>
        <v>1.1433554181370937</v>
      </c>
      <c r="S58" s="24"/>
      <c r="T58" s="88">
        <f>K28-K58</f>
        <v>0.27539284850524859</v>
      </c>
      <c r="U58" s="88">
        <f>SQRT(L28^2+L58^2)</f>
        <v>0.14259723136257224</v>
      </c>
      <c r="V58" s="168">
        <f>10^T58</f>
        <v>1.8853537473791806</v>
      </c>
      <c r="W58" s="88">
        <f>10^(T58-1.96*U58)</f>
        <v>0.99060901292346726</v>
      </c>
      <c r="X58" s="169">
        <f>10^(T58+1.96*U58)</f>
        <v>3.5882560186552013</v>
      </c>
      <c r="Z58" s="261">
        <v>50</v>
      </c>
      <c r="AA58" s="262">
        <f t="shared" ref="AA58:AA60" si="662">_xlfn.NORM.S.INV(Z58/100)</f>
        <v>0</v>
      </c>
      <c r="AB58" s="262">
        <f>(AA58-AA51)/Z51</f>
        <v>-0.18650051224791139</v>
      </c>
      <c r="AC58" s="262">
        <f>SQRT(1/AG47+(AB58-AA48)^2/AJ47)/Z51</f>
        <v>0.10055021220202405</v>
      </c>
      <c r="AD58" s="262">
        <f>AB58-_xlfn.T.INV.2T(0.05,AF51)*AC58</f>
        <v>-0.43253801812018555</v>
      </c>
      <c r="AE58" s="262">
        <f>AB58+_xlfn.T.INV.2T(0.05,AF51)*AC58</f>
        <v>5.9536993624362794E-2</v>
      </c>
      <c r="AF58" s="153">
        <v>50</v>
      </c>
      <c r="AG58" s="259">
        <f>10^AB58</f>
        <v>0.65087784313318253</v>
      </c>
      <c r="AH58" s="259">
        <f t="shared" si="623"/>
        <v>0.36937030828212347</v>
      </c>
      <c r="AI58" s="154">
        <f t="shared" si="624"/>
        <v>1.1469302138874895</v>
      </c>
      <c r="AJ58" s="205"/>
      <c r="AK58" s="259">
        <f>AB28-AB58</f>
        <v>0.27176363816980192</v>
      </c>
      <c r="AL58" s="259">
        <f>SQRT(AC28^2+AC58^2)</f>
        <v>0.14418200694534314</v>
      </c>
      <c r="AM58" s="168">
        <f>10^AK58</f>
        <v>1.8696643112798894</v>
      </c>
      <c r="AN58" s="259">
        <f>10^(AK58-1.96*AL58)</f>
        <v>0.97536440989125683</v>
      </c>
      <c r="AO58" s="169">
        <f>10^(AK58+1.96*AL58)</f>
        <v>3.5839370407860494</v>
      </c>
      <c r="AQ58" s="261">
        <v>50</v>
      </c>
      <c r="AR58" s="262">
        <f t="shared" ref="AR58:AR60" si="663">_xlfn.NORM.S.INV(AQ58/100)</f>
        <v>0</v>
      </c>
      <c r="AS58" s="262">
        <f>(AR58-AR51)/AQ51</f>
        <v>-0.18650126457242835</v>
      </c>
      <c r="AT58" s="262">
        <f>SQRT(1/AX47+(AS58-AR48)^2/BA47)/AQ51</f>
        <v>0.10057637611088432</v>
      </c>
      <c r="AU58" s="262">
        <f>AS58-_xlfn.T.INV.2T(0.05,AW51)*AT58</f>
        <v>-0.43260279122336504</v>
      </c>
      <c r="AV58" s="262">
        <f>AS58+_xlfn.T.INV.2T(0.05,AW51)*AT58</f>
        <v>5.9600262078508326E-2</v>
      </c>
      <c r="AW58" s="153">
        <v>50</v>
      </c>
      <c r="AX58" s="259">
        <f>10^AS58</f>
        <v>0.65087671562418759</v>
      </c>
      <c r="AY58" s="259">
        <f t="shared" si="625"/>
        <v>0.36931522244059911</v>
      </c>
      <c r="AZ58" s="154">
        <f t="shared" si="626"/>
        <v>1.1470973119984733</v>
      </c>
      <c r="BA58" s="205"/>
      <c r="BB58" s="259">
        <f>AS28-AS58</f>
        <v>0.27160068991101149</v>
      </c>
      <c r="BC58" s="259">
        <f>SQRT(AT28^2+AT58^2)</f>
        <v>0.14438484392231504</v>
      </c>
      <c r="BD58" s="168">
        <f>10^BB58</f>
        <v>1.8689629406440584</v>
      </c>
      <c r="BE58" s="259">
        <f>10^(BB58-1.96*BC58)</f>
        <v>0.97410639798035858</v>
      </c>
      <c r="BF58" s="169">
        <f>10^(BB58+1.96*BC58)</f>
        <v>3.5858736589176146</v>
      </c>
      <c r="BH58" s="261">
        <v>50</v>
      </c>
      <c r="BI58" s="262">
        <f t="shared" ref="BI58:BI60" si="664">_xlfn.NORM.S.INV(BH58/100)</f>
        <v>0</v>
      </c>
      <c r="BJ58" s="262">
        <f>(BI58-BI51)/BH51</f>
        <v>-0.18650127849900933</v>
      </c>
      <c r="BK58" s="262">
        <f>SQRT(1/BO47+(BJ58-BI48)^2/BR47)/BH51</f>
        <v>0.10057679925631206</v>
      </c>
      <c r="BL58" s="262">
        <f>BJ58-_xlfn.T.INV.2T(0.05,BN51)*BK58</f>
        <v>-0.43260384054950785</v>
      </c>
      <c r="BM58" s="262">
        <f>BJ58+_xlfn.T.INV.2T(0.05,BN51)*BK58</f>
        <v>5.960128355148922E-2</v>
      </c>
      <c r="BN58" s="153">
        <v>50</v>
      </c>
      <c r="BO58" s="259">
        <f>10^BJ58</f>
        <v>0.65087669475243459</v>
      </c>
      <c r="BP58" s="259">
        <f t="shared" si="627"/>
        <v>0.36931433011599951</v>
      </c>
      <c r="BQ58" s="154">
        <f t="shared" si="628"/>
        <v>1.1471000100071689</v>
      </c>
      <c r="BR58" s="205"/>
      <c r="BS58" s="259">
        <f>BJ28-BJ58</f>
        <v>0.27159697911496111</v>
      </c>
      <c r="BT58" s="259">
        <f>SQRT(BK28^2+BK58^2)</f>
        <v>0.14438998885290621</v>
      </c>
      <c r="BU58" s="168">
        <f>10^BS58</f>
        <v>1.868946971501096</v>
      </c>
      <c r="BV58" s="259">
        <f>10^(BS58-1.96*BT58)</f>
        <v>0.97407545711295074</v>
      </c>
      <c r="BW58" s="169">
        <f>10^(BS58+1.96*BT58)</f>
        <v>3.5859262819698423</v>
      </c>
      <c r="BY58" s="261">
        <v>50</v>
      </c>
      <c r="BZ58" s="262">
        <f t="shared" ref="BZ58:BZ60" si="665">_xlfn.NORM.S.INV(BY58/100)</f>
        <v>0</v>
      </c>
      <c r="CA58" s="262">
        <f>(BZ58-BZ51)/BY51</f>
        <v>-0.18650127868762248</v>
      </c>
      <c r="CB58" s="262">
        <f>SQRT(1/CF47+(CA58-BZ48)^2/CI47)/BY51</f>
        <v>0.10057680531541713</v>
      </c>
      <c r="CC58" s="262">
        <f>CA58-_xlfn.T.INV.2T(0.05,CE51)*CB58</f>
        <v>-0.43260385556421704</v>
      </c>
      <c r="CD58" s="262">
        <f>CA58+_xlfn.T.INV.2T(0.05,CE51)*CB58</f>
        <v>5.9601298188972085E-2</v>
      </c>
      <c r="CE58" s="153">
        <v>50</v>
      </c>
      <c r="CF58" s="259">
        <f>10^CA58</f>
        <v>0.65087669446976026</v>
      </c>
      <c r="CG58" s="259">
        <f t="shared" si="629"/>
        <v>0.36931431734782633</v>
      </c>
      <c r="CH58" s="154">
        <f t="shared" si="630"/>
        <v>1.1471000486690854</v>
      </c>
      <c r="CI58" s="205"/>
      <c r="CJ58" s="259">
        <f>CA28-CA58</f>
        <v>0.27159688079278876</v>
      </c>
      <c r="CK58" s="259">
        <f>SQRT(CB28^2+CB58^2)</f>
        <v>0.1443901228257585</v>
      </c>
      <c r="CL58" s="168">
        <f>10^CJ58</f>
        <v>1.8689465483805796</v>
      </c>
      <c r="CM58" s="259">
        <f>10^(CJ58-1.96*CK58)</f>
        <v>0.9740746476335963</v>
      </c>
      <c r="CN58" s="169">
        <f>10^(CJ58+1.96*CK58)</f>
        <v>3.5859276382866905</v>
      </c>
      <c r="CP58" s="261">
        <v>50</v>
      </c>
      <c r="CQ58" s="262">
        <f t="shared" ref="CQ58:CQ60" si="666">_xlfn.NORM.S.INV(CP58/100)</f>
        <v>0</v>
      </c>
      <c r="CR58" s="262">
        <f>(CQ58-CQ51)/CP51</f>
        <v>-0.1865012786904062</v>
      </c>
      <c r="CS58" s="262">
        <f>SQRT(1/CW47+(CR58-CQ48)^2/CZ47)/CP51</f>
        <v>0.10057680540337666</v>
      </c>
      <c r="CT58" s="262">
        <f>CR58-_xlfn.T.INV.2T(0.05,CV51)*CS58</f>
        <v>-0.43260385578222993</v>
      </c>
      <c r="CU58" s="262">
        <f>CR58+_xlfn.T.INV.2T(0.05,CV51)*CS58</f>
        <v>5.9601298401417563E-2</v>
      </c>
      <c r="CV58" s="153">
        <v>50</v>
      </c>
      <c r="CW58" s="259">
        <f>10^CR58</f>
        <v>0.65087669446558827</v>
      </c>
      <c r="CX58" s="259">
        <f t="shared" si="631"/>
        <v>0.36931431716243301</v>
      </c>
      <c r="CY58" s="154">
        <f t="shared" si="632"/>
        <v>1.1471000492302168</v>
      </c>
      <c r="CZ58" s="205"/>
      <c r="DA58" s="259">
        <f>CR28-CR58</f>
        <v>0.27159687849428982</v>
      </c>
      <c r="DB58" s="259">
        <f>SQRT(CS28^2+CS58^2)</f>
        <v>0.14439012591109712</v>
      </c>
      <c r="DC58" s="168">
        <f>10^DA58</f>
        <v>1.8689465384891997</v>
      </c>
      <c r="DD58" s="259">
        <f>10^(DA58-1.96*DB58)</f>
        <v>0.97407462891497076</v>
      </c>
      <c r="DE58" s="169">
        <f>10^(DA58+1.96*DB58)</f>
        <v>3.5859276692398798</v>
      </c>
      <c r="DG58" s="261">
        <v>50</v>
      </c>
      <c r="DH58" s="262">
        <f t="shared" ref="DH58:DH60" si="667">_xlfn.NORM.S.INV(DG58/100)</f>
        <v>0</v>
      </c>
      <c r="DI58" s="262">
        <f>(DH58-DH51)/DG51</f>
        <v>-0.18650127869044625</v>
      </c>
      <c r="DJ58" s="262">
        <f>SQRT(1/DN47+(DI58-DH48)^2/DQ47)/DG51</f>
        <v>0.10057680540464806</v>
      </c>
      <c r="DK58" s="262">
        <f>DI58-_xlfn.T.INV.2T(0.05,DM51)*DJ58</f>
        <v>-0.43260385578538102</v>
      </c>
      <c r="DL58" s="262">
        <f>DI58+_xlfn.T.INV.2T(0.05,DM51)*DJ58</f>
        <v>5.9601298404488523E-2</v>
      </c>
      <c r="DM58" s="153">
        <v>50</v>
      </c>
      <c r="DN58" s="259">
        <f>10^DI58</f>
        <v>0.65087669446552832</v>
      </c>
      <c r="DO58" s="259">
        <f t="shared" si="633"/>
        <v>0.36931431715975344</v>
      </c>
      <c r="DP58" s="154">
        <f t="shared" si="634"/>
        <v>1.1471000492383281</v>
      </c>
      <c r="DQ58" s="205"/>
      <c r="DR58" s="259">
        <f>DI28-DI58</f>
        <v>0.27159687843517216</v>
      </c>
      <c r="DS58" s="259">
        <f>SQRT(DJ28^2+DJ58^2)</f>
        <v>0.14439012598987369</v>
      </c>
      <c r="DT58" s="168">
        <f>10^DR58</f>
        <v>1.8689465382347925</v>
      </c>
      <c r="DU58" s="259">
        <f>10^(DR58-1.96*DS58)</f>
        <v>0.97407462843606962</v>
      </c>
      <c r="DV58" s="169">
        <f>10^(DR58+1.96*DS58)</f>
        <v>3.585927670026634</v>
      </c>
      <c r="DX58" s="261">
        <v>50</v>
      </c>
      <c r="DY58" s="262">
        <f t="shared" ref="DY58:DY60" si="668">_xlfn.NORM.S.INV(DX58/100)</f>
        <v>0</v>
      </c>
      <c r="DZ58" s="262">
        <f>(DY58-DY51)/DX51</f>
        <v>-0.18650127869044664</v>
      </c>
      <c r="EA58" s="262">
        <f>SQRT(1/EE47+(DZ58-DY48)^2/EH47)/DX51</f>
        <v>0.10057680540466643</v>
      </c>
      <c r="EB58" s="262">
        <f>DZ58-_xlfn.T.INV.2T(0.05,ED51)*EA58</f>
        <v>-0.43260385578542637</v>
      </c>
      <c r="EC58" s="262">
        <f>DZ58+_xlfn.T.INV.2T(0.05,ED51)*EA58</f>
        <v>5.9601298404533098E-2</v>
      </c>
      <c r="ED58" s="153">
        <v>50</v>
      </c>
      <c r="EE58" s="259">
        <f>10^DZ58</f>
        <v>0.65087669446552765</v>
      </c>
      <c r="EF58" s="259">
        <f t="shared" si="635"/>
        <v>0.36931431715971486</v>
      </c>
      <c r="EG58" s="154">
        <f t="shared" si="636"/>
        <v>1.1471000492384458</v>
      </c>
      <c r="EH58" s="205"/>
      <c r="EI58" s="259">
        <f>DZ28-DZ58</f>
        <v>0.27159687843376068</v>
      </c>
      <c r="EJ58" s="259">
        <f>SQRT(EA28^2+EA58^2)</f>
        <v>0.14439012599174281</v>
      </c>
      <c r="EK58" s="168">
        <f>10^EI58</f>
        <v>1.8689465382287183</v>
      </c>
      <c r="EL58" s="259">
        <f>10^(EI58-1.96*EJ58)</f>
        <v>0.97407462842468717</v>
      </c>
      <c r="EM58" s="169">
        <f>10^(EI58+1.96*EJ58)</f>
        <v>3.5859276700452281</v>
      </c>
      <c r="EO58" s="261">
        <v>50</v>
      </c>
      <c r="EP58" s="262">
        <f t="shared" ref="EP58:EP60" si="669">_xlfn.NORM.S.INV(EO58/100)</f>
        <v>0</v>
      </c>
      <c r="EQ58" s="262">
        <f>(EP58-EP51)/EO51</f>
        <v>-0.18650127869044678</v>
      </c>
      <c r="ER58" s="262">
        <f>SQRT(1/EV47+(EQ58-EP48)^2/EY47)/EO51</f>
        <v>0.10057680540466674</v>
      </c>
      <c r="ES58" s="262">
        <f>EQ58-_xlfn.T.INV.2T(0.05,EU51)*ER58</f>
        <v>-0.43260385578542726</v>
      </c>
      <c r="ET58" s="262">
        <f>EQ58+_xlfn.T.INV.2T(0.05,EU51)*ER58</f>
        <v>5.9601298404533709E-2</v>
      </c>
      <c r="EU58" s="153">
        <v>50</v>
      </c>
      <c r="EV58" s="259">
        <f>10^EQ58</f>
        <v>0.65087669446552754</v>
      </c>
      <c r="EW58" s="259">
        <f t="shared" si="637"/>
        <v>0.36931431715971413</v>
      </c>
      <c r="EX58" s="154">
        <f t="shared" si="638"/>
        <v>1.1471000492384475</v>
      </c>
      <c r="EY58" s="205"/>
      <c r="EZ58" s="259">
        <f>EQ28-EQ58</f>
        <v>0.27159687843372515</v>
      </c>
      <c r="FA58" s="259">
        <f>SQRT(ER28^2+ER58^2)</f>
        <v>0.14439012599179005</v>
      </c>
      <c r="FB58" s="168">
        <f>10^EZ58</f>
        <v>1.8689465382285655</v>
      </c>
      <c r="FC58" s="259">
        <f>10^(EZ58-1.96*FA58)</f>
        <v>0.97407462842439974</v>
      </c>
      <c r="FD58" s="169">
        <f>10^(EZ58+1.96*FA58)</f>
        <v>3.5859276700456992</v>
      </c>
      <c r="FF58" s="261">
        <v>50</v>
      </c>
      <c r="FG58" s="262">
        <f t="shared" ref="FG58:FG60" si="670">_xlfn.NORM.S.INV(FF58/100)</f>
        <v>0</v>
      </c>
      <c r="FH58" s="262">
        <f>(FG58-FG51)/FF51</f>
        <v>-0.18650127869044691</v>
      </c>
      <c r="FI58" s="262">
        <f>SQRT(1/FM47+(FH58-FG48)^2/FP47)/FF51</f>
        <v>0.10057680540466672</v>
      </c>
      <c r="FJ58" s="262">
        <f>FH58-_xlfn.T.INV.2T(0.05,FL51)*FI58</f>
        <v>-0.43260385578542737</v>
      </c>
      <c r="FK58" s="262">
        <f>FH58+_xlfn.T.INV.2T(0.05,FL51)*FI58</f>
        <v>5.9601298404533515E-2</v>
      </c>
      <c r="FL58" s="153">
        <v>50</v>
      </c>
      <c r="FM58" s="259">
        <f>10^FH58</f>
        <v>0.65087669446552721</v>
      </c>
      <c r="FN58" s="259">
        <f t="shared" si="639"/>
        <v>0.36931431715971397</v>
      </c>
      <c r="FO58" s="154">
        <f t="shared" si="640"/>
        <v>1.1471000492384469</v>
      </c>
      <c r="FP58" s="205"/>
      <c r="FQ58" s="259">
        <f>FH28-FH58</f>
        <v>0.27159687843372438</v>
      </c>
      <c r="FR58" s="259">
        <f>SQRT(FI28^2+FI58^2)</f>
        <v>0.14439012599179116</v>
      </c>
      <c r="FS58" s="168">
        <f>10^FQ58</f>
        <v>1.8689465382285622</v>
      </c>
      <c r="FT58" s="259">
        <f>10^(FQ58-1.96*FR58)</f>
        <v>0.97407462842439319</v>
      </c>
      <c r="FU58" s="169">
        <f>10^(FQ58+1.96*FR58)</f>
        <v>3.5859276700457112</v>
      </c>
      <c r="FW58" s="261">
        <v>50</v>
      </c>
      <c r="FX58" s="262">
        <f t="shared" ref="FX58:FX60" si="671">_xlfn.NORM.S.INV(FW58/100)</f>
        <v>0</v>
      </c>
      <c r="FY58" s="262">
        <f>(FX58-FX51)/FW51</f>
        <v>-0.1865012786904468</v>
      </c>
      <c r="FZ58" s="262">
        <f>SQRT(1/GD47+(FY58-FX48)^2/GG47)/FW51</f>
        <v>0.10057680540466669</v>
      </c>
      <c r="GA58" s="262">
        <f>FY58-_xlfn.T.INV.2T(0.05,GC51)*FZ58</f>
        <v>-0.43260385578542715</v>
      </c>
      <c r="GB58" s="262">
        <f>FY58+_xlfn.T.INV.2T(0.05,GC51)*FZ58</f>
        <v>5.960129840453357E-2</v>
      </c>
      <c r="GC58" s="153">
        <v>50</v>
      </c>
      <c r="GD58" s="259">
        <f>10^FY58</f>
        <v>0.65087669446552743</v>
      </c>
      <c r="GE58" s="259">
        <f t="shared" si="641"/>
        <v>0.36931431715971419</v>
      </c>
      <c r="GF58" s="154">
        <f t="shared" si="642"/>
        <v>1.1471000492384471</v>
      </c>
      <c r="GG58" s="205"/>
      <c r="GH58" s="259">
        <f>FY28-FY58</f>
        <v>0.27159687843372426</v>
      </c>
      <c r="GI58" s="259">
        <f>SQRT(FZ28^2+FZ58^2)</f>
        <v>0.14439012599179113</v>
      </c>
      <c r="GJ58" s="168">
        <f>10^GH58</f>
        <v>1.8689465382285615</v>
      </c>
      <c r="GK58" s="259">
        <f>10^(GH58-1.96*GI58)</f>
        <v>0.97407462842439307</v>
      </c>
      <c r="GL58" s="169">
        <f>10^(GH58+1.96*GI58)</f>
        <v>3.5859276700457094</v>
      </c>
      <c r="GN58" s="261">
        <v>50</v>
      </c>
      <c r="GO58" s="262">
        <f t="shared" ref="GO58:GO60" si="672">_xlfn.NORM.S.INV(GN58/100)</f>
        <v>0</v>
      </c>
      <c r="GP58" s="262">
        <f>(GO58-GO51)/GN51</f>
        <v>-0.1865012786904468</v>
      </c>
      <c r="GQ58" s="262">
        <f>SQRT(1/GU47+(GP58-GO48)^2/GX47)/GN51</f>
        <v>0.10057680540466672</v>
      </c>
      <c r="GR58" s="262">
        <f>GP58-_xlfn.T.INV.2T(0.05,GT51)*GQ58</f>
        <v>-0.43260385578542726</v>
      </c>
      <c r="GS58" s="262">
        <f>GP58+_xlfn.T.INV.2T(0.05,GT51)*GQ58</f>
        <v>5.9601298404533626E-2</v>
      </c>
      <c r="GT58" s="153">
        <v>50</v>
      </c>
      <c r="GU58" s="259">
        <f>10^GP58</f>
        <v>0.65087669446552743</v>
      </c>
      <c r="GV58" s="259">
        <f t="shared" si="643"/>
        <v>0.36931431715971413</v>
      </c>
      <c r="GW58" s="154">
        <f t="shared" si="644"/>
        <v>1.1471000492384473</v>
      </c>
      <c r="GX58" s="205"/>
      <c r="GY58" s="259">
        <f>GP28-GP58</f>
        <v>0.27159687843372438</v>
      </c>
      <c r="GZ58" s="259">
        <f>SQRT(GQ28^2+GQ58^2)</f>
        <v>0.14439012599179121</v>
      </c>
      <c r="HA58" s="168">
        <f>10^GY58</f>
        <v>1.8689465382285622</v>
      </c>
      <c r="HB58" s="259">
        <f>10^(GY58-1.96*GZ58)</f>
        <v>0.97407462842439307</v>
      </c>
      <c r="HC58" s="169">
        <f>10^(GY58+1.96*GZ58)</f>
        <v>3.5859276700457112</v>
      </c>
      <c r="HE58" s="261">
        <v>50</v>
      </c>
      <c r="HF58" s="262">
        <f t="shared" ref="HF58:HF60" si="673">_xlfn.NORM.S.INV(HE58/100)</f>
        <v>0</v>
      </c>
      <c r="HG58" s="262">
        <f>(HF58-HF51)/HE51</f>
        <v>-0.18650127869044675</v>
      </c>
      <c r="HH58" s="262">
        <f>SQRT(1/HL47+(HG58-HF48)^2/HO47)/HE51</f>
        <v>0.10057680540466669</v>
      </c>
      <c r="HI58" s="262">
        <f>HG58-_xlfn.T.INV.2T(0.05,HK51)*HH58</f>
        <v>-0.43260385578542715</v>
      </c>
      <c r="HJ58" s="262">
        <f>HG58+_xlfn.T.INV.2T(0.05,HK51)*HH58</f>
        <v>5.9601298404533626E-2</v>
      </c>
      <c r="HK58" s="153">
        <v>50</v>
      </c>
      <c r="HL58" s="259">
        <f>10^HG58</f>
        <v>0.65087669446552754</v>
      </c>
      <c r="HM58" s="259">
        <f t="shared" si="645"/>
        <v>0.36931431715971419</v>
      </c>
      <c r="HN58" s="154">
        <f t="shared" si="646"/>
        <v>1.1471000492384473</v>
      </c>
      <c r="HO58" s="205"/>
      <c r="HP58" s="259">
        <f>HG28-HG58</f>
        <v>0.27159687843372415</v>
      </c>
      <c r="HQ58" s="259">
        <f>SQRT(HH28^2+HH58^2)</f>
        <v>0.14439012599179116</v>
      </c>
      <c r="HR58" s="168">
        <f>10^HP58</f>
        <v>1.868946538228561</v>
      </c>
      <c r="HS58" s="259">
        <f>10^(HP58-1.96*HQ58)</f>
        <v>0.97407462842439263</v>
      </c>
      <c r="HT58" s="169">
        <f>10^(HP58+1.96*HQ58)</f>
        <v>3.5859276700457094</v>
      </c>
      <c r="HV58" s="261">
        <v>50</v>
      </c>
      <c r="HW58" s="262">
        <f t="shared" ref="HW58:HW60" si="674">_xlfn.NORM.S.INV(HV58/100)</f>
        <v>0</v>
      </c>
      <c r="HX58" s="262">
        <f>(HW58-HW51)/HV51</f>
        <v>-0.1865012786904468</v>
      </c>
      <c r="HY58" s="262">
        <f>SQRT(1/IC47+(HX58-HW48)^2/IF47)/HV51</f>
        <v>0.10057680540466672</v>
      </c>
      <c r="HZ58" s="262">
        <f>HX58-_xlfn.T.INV.2T(0.05,IB51)*HY58</f>
        <v>-0.43260385578542726</v>
      </c>
      <c r="IA58" s="262">
        <f>HX58+_xlfn.T.INV.2T(0.05,IB51)*HY58</f>
        <v>5.9601298404533626E-2</v>
      </c>
      <c r="IB58" s="153">
        <v>50</v>
      </c>
      <c r="IC58" s="259">
        <f>10^HX58</f>
        <v>0.65087669446552743</v>
      </c>
      <c r="ID58" s="259">
        <f t="shared" si="647"/>
        <v>0.36931431715971413</v>
      </c>
      <c r="IE58" s="154">
        <f t="shared" si="648"/>
        <v>1.1471000492384473</v>
      </c>
      <c r="IF58" s="205"/>
      <c r="IG58" s="259">
        <f>HX28-HX58</f>
        <v>0.27159687843372438</v>
      </c>
      <c r="IH58" s="259">
        <f>SQRT(HY28^2+HY58^2)</f>
        <v>0.14439012599179121</v>
      </c>
      <c r="II58" s="168">
        <f>10^IG58</f>
        <v>1.8689465382285622</v>
      </c>
      <c r="IJ58" s="259">
        <f>10^(IG58-1.96*IH58)</f>
        <v>0.97407462842439307</v>
      </c>
      <c r="IK58" s="169">
        <f>10^(IG58+1.96*IH58)</f>
        <v>3.5859276700457112</v>
      </c>
      <c r="IM58" s="261">
        <v>50</v>
      </c>
      <c r="IN58" s="262">
        <f t="shared" ref="IN58:IN60" si="675">_xlfn.NORM.S.INV(IM58/100)</f>
        <v>0</v>
      </c>
      <c r="IO58" s="262">
        <f>(IN58-IN51)/IM51</f>
        <v>-0.18650127869044675</v>
      </c>
      <c r="IP58" s="262">
        <f>SQRT(1/IT47+(IO58-IN48)^2/IW47)/IM51</f>
        <v>0.10057680540466669</v>
      </c>
      <c r="IQ58" s="262">
        <f>IO58-_xlfn.T.INV.2T(0.05,IS51)*IP58</f>
        <v>-0.43260385578542715</v>
      </c>
      <c r="IR58" s="262">
        <f>IO58+_xlfn.T.INV.2T(0.05,IS51)*IP58</f>
        <v>5.9601298404533626E-2</v>
      </c>
      <c r="IS58" s="153">
        <v>50</v>
      </c>
      <c r="IT58" s="259">
        <f>10^IO58</f>
        <v>0.65087669446552754</v>
      </c>
      <c r="IU58" s="259">
        <f t="shared" si="649"/>
        <v>0.36931431715971419</v>
      </c>
      <c r="IV58" s="154">
        <f t="shared" si="650"/>
        <v>1.1471000492384473</v>
      </c>
      <c r="IW58" s="205"/>
      <c r="IX58" s="259">
        <f>IO28-IO58</f>
        <v>0.27159687843372426</v>
      </c>
      <c r="IY58" s="259">
        <f>SQRT(IP28^2+IP58^2)</f>
        <v>0.14439012599179113</v>
      </c>
      <c r="IZ58" s="168">
        <f>10^IX58</f>
        <v>1.8689465382285615</v>
      </c>
      <c r="JA58" s="259">
        <f>10^(IX58-1.96*IY58)</f>
        <v>0.97407462842439307</v>
      </c>
      <c r="JB58" s="169">
        <f>10^(IX58+1.96*IY58)</f>
        <v>3.5859276700457094</v>
      </c>
      <c r="JD58" s="261">
        <v>50</v>
      </c>
      <c r="JE58" s="262">
        <f t="shared" ref="JE58:JE60" si="676">_xlfn.NORM.S.INV(JD58/100)</f>
        <v>0</v>
      </c>
      <c r="JF58" s="262">
        <f>(JE58-JE51)/JD51</f>
        <v>-0.1865012786904468</v>
      </c>
      <c r="JG58" s="262">
        <f>SQRT(1/JK47+(JF58-JE48)^2/JN47)/JD51</f>
        <v>0.10057680540466672</v>
      </c>
      <c r="JH58" s="262">
        <f>JF58-_xlfn.T.INV.2T(0.05,JJ51)*JG58</f>
        <v>-0.43260385578542726</v>
      </c>
      <c r="JI58" s="262">
        <f>JF58+_xlfn.T.INV.2T(0.05,JJ51)*JG58</f>
        <v>5.9601298404533626E-2</v>
      </c>
      <c r="JJ58" s="153">
        <v>50</v>
      </c>
      <c r="JK58" s="259">
        <f>10^JF58</f>
        <v>0.65087669446552743</v>
      </c>
      <c r="JL58" s="259">
        <f t="shared" si="651"/>
        <v>0.36931431715971413</v>
      </c>
      <c r="JM58" s="154">
        <f t="shared" si="652"/>
        <v>1.1471000492384473</v>
      </c>
      <c r="JN58" s="205"/>
      <c r="JO58" s="259">
        <f>JF28-JF58</f>
        <v>0.27159687843372449</v>
      </c>
      <c r="JP58" s="259">
        <f>SQRT(JG28^2+JG58^2)</f>
        <v>0.14439012599179119</v>
      </c>
      <c r="JQ58" s="168">
        <f>10^JO58</f>
        <v>1.8689465382285624</v>
      </c>
      <c r="JR58" s="259">
        <f>10^(JO58-1.96*JP58)</f>
        <v>0.97407462842439319</v>
      </c>
      <c r="JS58" s="169">
        <f>10^(JO58+1.96*JP58)</f>
        <v>3.5859276700457121</v>
      </c>
      <c r="JU58" s="261">
        <v>50</v>
      </c>
      <c r="JV58" s="262">
        <f t="shared" ref="JV58:JV60" si="677">_xlfn.NORM.S.INV(JU58/100)</f>
        <v>0</v>
      </c>
      <c r="JW58" s="262">
        <f>(JV58-JV51)/JU51</f>
        <v>-0.18650127869044675</v>
      </c>
      <c r="JX58" s="262">
        <f>SQRT(1/KB47+(JW58-JV48)^2/KE47)/JU51</f>
        <v>0.10057680540466669</v>
      </c>
      <c r="JY58" s="262">
        <f>JW58-_xlfn.T.INV.2T(0.05,KA51)*JX58</f>
        <v>-0.43260385578542715</v>
      </c>
      <c r="JZ58" s="262">
        <f>JW58+_xlfn.T.INV.2T(0.05,KA51)*JX58</f>
        <v>5.9601298404533626E-2</v>
      </c>
      <c r="KA58" s="153">
        <v>50</v>
      </c>
      <c r="KB58" s="259">
        <f>10^JW58</f>
        <v>0.65087669446552754</v>
      </c>
      <c r="KC58" s="259">
        <f t="shared" si="653"/>
        <v>0.36931431715971419</v>
      </c>
      <c r="KD58" s="154">
        <f t="shared" si="654"/>
        <v>1.1471000492384473</v>
      </c>
      <c r="KE58" s="205"/>
      <c r="KF58" s="259">
        <f>JW28-JW58</f>
        <v>0.27159687843372415</v>
      </c>
      <c r="KG58" s="259">
        <f>SQRT(JX28^2+JX58^2)</f>
        <v>0.14439012599179116</v>
      </c>
      <c r="KH58" s="168">
        <f>10^KF58</f>
        <v>1.868946538228561</v>
      </c>
      <c r="KI58" s="259">
        <f>10^(KF58-1.96*KG58)</f>
        <v>0.97407462842439263</v>
      </c>
      <c r="KJ58" s="169">
        <f>10^(KF58+1.96*KG58)</f>
        <v>3.5859276700457094</v>
      </c>
      <c r="KL58" s="261">
        <v>50</v>
      </c>
      <c r="KM58" s="262">
        <f t="shared" ref="KM58:KM60" si="678">_xlfn.NORM.S.INV(KL58/100)</f>
        <v>0</v>
      </c>
      <c r="KN58" s="262">
        <f>(KM58-KM51)/KL51</f>
        <v>-0.1865012786904468</v>
      </c>
      <c r="KO58" s="262">
        <f>SQRT(1/KS47+(KN58-KM48)^2/KV47)/KL51</f>
        <v>0.10057680540466672</v>
      </c>
      <c r="KP58" s="262">
        <f>KN58-_xlfn.T.INV.2T(0.05,KR51)*KO58</f>
        <v>-0.43260385578542726</v>
      </c>
      <c r="KQ58" s="262">
        <f>KN58+_xlfn.T.INV.2T(0.05,KR51)*KO58</f>
        <v>5.9601298404533626E-2</v>
      </c>
      <c r="KR58" s="153">
        <v>50</v>
      </c>
      <c r="KS58" s="259">
        <f>10^KN58</f>
        <v>0.65087669446552743</v>
      </c>
      <c r="KT58" s="259">
        <f t="shared" si="655"/>
        <v>0.36931431715971413</v>
      </c>
      <c r="KU58" s="154">
        <f t="shared" si="656"/>
        <v>1.1471000492384473</v>
      </c>
      <c r="KV58" s="205"/>
      <c r="KW58" s="259">
        <f>KN28-KN58</f>
        <v>0.27159687843372426</v>
      </c>
      <c r="KX58" s="259">
        <f>SQRT(KO28^2+KO58^2)</f>
        <v>0.14439012599179119</v>
      </c>
      <c r="KY58" s="168">
        <f>10^KW58</f>
        <v>1.8689465382285615</v>
      </c>
      <c r="KZ58" s="259">
        <f>10^(KW58-1.96*KX58)</f>
        <v>0.97407462842439285</v>
      </c>
      <c r="LA58" s="169">
        <f>10^(KW58+1.96*KX58)</f>
        <v>3.5859276700457103</v>
      </c>
      <c r="LC58" s="261">
        <v>50</v>
      </c>
      <c r="LD58" s="262">
        <f t="shared" ref="LD58:LD60" si="679">_xlfn.NORM.S.INV(LC58/100)</f>
        <v>0</v>
      </c>
      <c r="LE58" s="262">
        <f>(LD58-LD51)/LC51</f>
        <v>-0.18650127869044675</v>
      </c>
      <c r="LF58" s="262">
        <f>SQRT(1/LJ47+(LE58-LD48)^2/LM47)/LC51</f>
        <v>0.10057680540466669</v>
      </c>
      <c r="LG58" s="262">
        <f>LE58-_xlfn.T.INV.2T(0.05,LI51)*LF58</f>
        <v>-0.43260385578542715</v>
      </c>
      <c r="LH58" s="262">
        <f>LE58+_xlfn.T.INV.2T(0.05,LI51)*LF58</f>
        <v>5.9601298404533626E-2</v>
      </c>
      <c r="LI58" s="153">
        <v>50</v>
      </c>
      <c r="LJ58" s="259">
        <f>10^LE58</f>
        <v>0.65087669446552754</v>
      </c>
      <c r="LK58" s="259">
        <f t="shared" si="657"/>
        <v>0.36931431715971419</v>
      </c>
      <c r="LL58" s="154">
        <f t="shared" si="658"/>
        <v>1.1471000492384473</v>
      </c>
      <c r="LM58" s="205"/>
      <c r="LN58" s="259">
        <f>LE28-LE58</f>
        <v>0.27159687843372415</v>
      </c>
      <c r="LO58" s="259">
        <f>SQRT(LF28^2+LF58^2)</f>
        <v>0.14439012599179116</v>
      </c>
      <c r="LP58" s="168">
        <f>10^LN58</f>
        <v>1.868946538228561</v>
      </c>
      <c r="LQ58" s="259">
        <f>10^(LN58-1.96*LO58)</f>
        <v>0.97407462842439263</v>
      </c>
      <c r="LR58" s="169">
        <f>10^(LN58+1.96*LO58)</f>
        <v>3.5859276700457094</v>
      </c>
      <c r="LT58" s="261">
        <v>50</v>
      </c>
      <c r="LU58" s="262">
        <f t="shared" ref="LU58:LU60" si="680">_xlfn.NORM.S.INV(LT58/100)</f>
        <v>0</v>
      </c>
      <c r="LV58" s="262">
        <f>(LU58-LU51)/LT51</f>
        <v>-0.1865012786904468</v>
      </c>
      <c r="LW58" s="262">
        <f>SQRT(1/MA47+(LV58-LU48)^2/MD47)/LT51</f>
        <v>0.10057680540466672</v>
      </c>
      <c r="LX58" s="262">
        <f>LV58-_xlfn.T.INV.2T(0.05,LZ51)*LW58</f>
        <v>-0.43260385578542726</v>
      </c>
      <c r="LY58" s="262">
        <f>LV58+_xlfn.T.INV.2T(0.05,LZ51)*LW58</f>
        <v>5.9601298404533626E-2</v>
      </c>
      <c r="LZ58" s="153">
        <v>50</v>
      </c>
      <c r="MA58" s="259">
        <f>10^LV58</f>
        <v>0.65087669446552743</v>
      </c>
      <c r="MB58" s="259">
        <f t="shared" si="659"/>
        <v>0.36931431715971413</v>
      </c>
      <c r="MC58" s="154">
        <f t="shared" si="660"/>
        <v>1.1471000492384473</v>
      </c>
      <c r="MD58" s="205"/>
      <c r="ME58" s="259">
        <f>LV28-LV58</f>
        <v>0.27159687843372426</v>
      </c>
      <c r="MF58" s="259">
        <f>SQRT(LW28^2+LW58^2)</f>
        <v>0.14439012599179119</v>
      </c>
      <c r="MG58" s="168">
        <f>10^ME58</f>
        <v>1.8689465382285615</v>
      </c>
      <c r="MH58" s="259">
        <f>10^(ME58-1.96*MF58)</f>
        <v>0.97407462842439285</v>
      </c>
      <c r="MI58" s="169">
        <f>10^(ME58+1.96*MF58)</f>
        <v>3.5859276700457103</v>
      </c>
    </row>
    <row r="59" spans="1:349" ht="14" customHeight="1" outlineLevel="1">
      <c r="A59" s="12"/>
      <c r="B59" s="54"/>
      <c r="C59" s="9"/>
      <c r="D59" s="9"/>
      <c r="E59" s="17"/>
      <c r="F59" s="17"/>
      <c r="I59" s="9">
        <v>90</v>
      </c>
      <c r="J59" s="212">
        <f t="shared" si="661"/>
        <v>1.2815515655446006</v>
      </c>
      <c r="K59" s="17">
        <f>(J59-J51)/I51</f>
        <v>0.84878878478240405</v>
      </c>
      <c r="L59" s="17">
        <f>SQRT(1/P47+(K59-J48)^2/S47)/I51</f>
        <v>0.14789539916545727</v>
      </c>
      <c r="M59" s="17">
        <f>K59-_xlfn.T.INV.2T(0.05,O51)*L59</f>
        <v>0.48690177983463079</v>
      </c>
      <c r="N59" s="17">
        <f>K59+_xlfn.T.INV.2T(0.05,O51)*L59</f>
        <v>1.2106757897301774</v>
      </c>
      <c r="O59" s="151">
        <v>90</v>
      </c>
      <c r="P59" s="24">
        <f>10^K59</f>
        <v>7.0597412658746777</v>
      </c>
      <c r="Q59" s="24">
        <f t="shared" si="622"/>
        <v>3.0683279759744937</v>
      </c>
      <c r="R59" s="152">
        <f t="shared" si="622"/>
        <v>16.243357011163305</v>
      </c>
      <c r="S59" s="24"/>
      <c r="T59" s="24">
        <f>K29-K59</f>
        <v>0.39709423660453425</v>
      </c>
      <c r="U59" s="24">
        <f>SQRT(L29^2+L59^2)</f>
        <v>0.22877280853649717</v>
      </c>
      <c r="V59" s="166">
        <f>10^T59</f>
        <v>2.4951360822983086</v>
      </c>
      <c r="W59" s="24">
        <f>10^(T59-1.96*U59)</f>
        <v>0.88858613377841789</v>
      </c>
      <c r="X59" s="167">
        <f>10^(T59+1.96*U59)</f>
        <v>7.0063034212724089</v>
      </c>
      <c r="Z59" s="219">
        <v>90</v>
      </c>
      <c r="AA59" s="212">
        <f t="shared" si="662"/>
        <v>1.2815515655446006</v>
      </c>
      <c r="AB59" s="212">
        <f>(AA59-AA51)/Z51</f>
        <v>0.84775084728031758</v>
      </c>
      <c r="AC59" s="212">
        <f>SQRT(1/AG47+(AB59-AA48)^2/AJ47)/Z51</f>
        <v>0.15023415680374558</v>
      </c>
      <c r="AD59" s="212">
        <f>AB59-_xlfn.T.INV.2T(0.05,AF51)*AC59</f>
        <v>0.48014110855046083</v>
      </c>
      <c r="AE59" s="212">
        <f>AB59+_xlfn.T.INV.2T(0.05,AF51)*AC59</f>
        <v>1.2153605860101744</v>
      </c>
      <c r="AF59" s="151">
        <v>90</v>
      </c>
      <c r="AG59" s="205">
        <f>10^AB59</f>
        <v>7.042889057829572</v>
      </c>
      <c r="AH59" s="205">
        <f t="shared" si="623"/>
        <v>3.0209331057630351</v>
      </c>
      <c r="AI59" s="152">
        <f t="shared" si="624"/>
        <v>16.419524876690989</v>
      </c>
      <c r="AJ59" s="205"/>
      <c r="AK59" s="205">
        <f>AB29-AB59</f>
        <v>0.38263343047735565</v>
      </c>
      <c r="AL59" s="205">
        <f>SQRT(AC29^2+AC59^2)</f>
        <v>0.23471339132137639</v>
      </c>
      <c r="AM59" s="166">
        <f>10^AK59</f>
        <v>2.4134229067523445</v>
      </c>
      <c r="AN59" s="205">
        <f>10^(AK59-1.96*AL59)</f>
        <v>0.83674896432419144</v>
      </c>
      <c r="AO59" s="167">
        <f>10^(AK59+1.96*AL59)</f>
        <v>6.9610007005401426</v>
      </c>
      <c r="AQ59" s="219">
        <v>90</v>
      </c>
      <c r="AR59" s="212">
        <f t="shared" si="663"/>
        <v>1.2815515655446006</v>
      </c>
      <c r="AS59" s="212">
        <f>(AR59-AR51)/AQ51</f>
        <v>0.84773548343036365</v>
      </c>
      <c r="AT59" s="212">
        <f>SQRT(1/AX47+(AS59-AR48)^2/BA47)/AQ51</f>
        <v>0.15032750711948303</v>
      </c>
      <c r="AU59" s="212">
        <f>AS59-_xlfn.T.INV.2T(0.05,AW51)*AT59</f>
        <v>0.47989732470662083</v>
      </c>
      <c r="AV59" s="212">
        <f>AS59+_xlfn.T.INV.2T(0.05,AW51)*AT59</f>
        <v>1.2155736421541063</v>
      </c>
      <c r="AW59" s="151">
        <v>90</v>
      </c>
      <c r="AX59" s="205">
        <f>10^AS59</f>
        <v>7.0426399089656542</v>
      </c>
      <c r="AY59" s="205">
        <f t="shared" si="625"/>
        <v>3.0192378320359206</v>
      </c>
      <c r="AZ59" s="152">
        <f t="shared" si="626"/>
        <v>16.427581941734772</v>
      </c>
      <c r="BA59" s="205"/>
      <c r="BB59" s="205">
        <f>AS29-AS59</f>
        <v>0.38217096819975072</v>
      </c>
      <c r="BC59" s="205">
        <f>SQRT(AT29^2+AT59^2)</f>
        <v>0.235456592877369</v>
      </c>
      <c r="BD59" s="166">
        <f>10^BB59</f>
        <v>2.4108543200948209</v>
      </c>
      <c r="BE59" s="205">
        <f>10^(BB59-1.96*BC59)</f>
        <v>0.83305954762241452</v>
      </c>
      <c r="BF59" s="167">
        <f>10^(BB59+1.96*BC59)</f>
        <v>6.9769544917985362</v>
      </c>
      <c r="BH59" s="219">
        <v>90</v>
      </c>
      <c r="BI59" s="212">
        <f t="shared" si="664"/>
        <v>1.2815515655446006</v>
      </c>
      <c r="BJ59" s="212">
        <f>(BI59-BI51)/BH51</f>
        <v>0.84773525917215864</v>
      </c>
      <c r="BK59" s="212">
        <f>SQRT(1/BO47+(BJ59-BI48)^2/BR47)/BH51</f>
        <v>0.15032890806177732</v>
      </c>
      <c r="BL59" s="212">
        <f>BJ59-_xlfn.T.INV.2T(0.05,BN51)*BK59</f>
        <v>0.47989367246611314</v>
      </c>
      <c r="BM59" s="212">
        <f>BJ59+_xlfn.T.INV.2T(0.05,BN51)*BK59</f>
        <v>1.2155768458782041</v>
      </c>
      <c r="BN59" s="151">
        <v>90</v>
      </c>
      <c r="BO59" s="205">
        <f>10^BJ59</f>
        <v>7.0426362723332705</v>
      </c>
      <c r="BP59" s="205">
        <f t="shared" si="627"/>
        <v>3.0192124415766681</v>
      </c>
      <c r="BQ59" s="152">
        <f t="shared" si="628"/>
        <v>16.427703125946064</v>
      </c>
      <c r="BR59" s="205"/>
      <c r="BS59" s="205">
        <f>BJ29-BJ59</f>
        <v>0.38215925206477197</v>
      </c>
      <c r="BT59" s="205">
        <f>SQRT(BK29^2+BK59^2)</f>
        <v>0.23547875734316556</v>
      </c>
      <c r="BU59" s="166">
        <f>10^BS59</f>
        <v>2.4107892823961894</v>
      </c>
      <c r="BV59" s="205">
        <f>10^(BS59-1.96*BT59)</f>
        <v>0.8329537498537547</v>
      </c>
      <c r="BW59" s="167">
        <f>10^(BS59+1.96*BT59)</f>
        <v>6.9774641931040629</v>
      </c>
      <c r="BY59" s="219">
        <v>90</v>
      </c>
      <c r="BZ59" s="212">
        <f t="shared" si="665"/>
        <v>1.2815515655446006</v>
      </c>
      <c r="CA59" s="212">
        <f>(BZ59-BZ51)/BY51</f>
        <v>0.84773525593499244</v>
      </c>
      <c r="CB59" s="212">
        <f>SQRT(1/CF47+(CA59-BZ48)^2/CI47)/BY51</f>
        <v>0.15032892846372434</v>
      </c>
      <c r="CC59" s="212">
        <f>CA59-_xlfn.T.INV.2T(0.05,CE51)*CB59</f>
        <v>0.479893619307181</v>
      </c>
      <c r="CD59" s="212">
        <f>CA59+_xlfn.T.INV.2T(0.05,CE51)*CB59</f>
        <v>1.2155768925628039</v>
      </c>
      <c r="CE59" s="151">
        <v>90</v>
      </c>
      <c r="CF59" s="205">
        <f>10^CA59</f>
        <v>7.0426362198385117</v>
      </c>
      <c r="CG59" s="205">
        <f t="shared" si="629"/>
        <v>3.0192120720161366</v>
      </c>
      <c r="CH59" s="152">
        <f t="shared" si="630"/>
        <v>16.427704891846432</v>
      </c>
      <c r="CI59" s="205"/>
      <c r="CJ59" s="205">
        <f>CA29-CA59</f>
        <v>0.38215896214751677</v>
      </c>
      <c r="CK59" s="205">
        <f>SQRT(CB29^2+CB59^2)</f>
        <v>0.2354793092257135</v>
      </c>
      <c r="CL59" s="166">
        <f>10^CJ59</f>
        <v>2.4107876730522824</v>
      </c>
      <c r="CM59" s="205">
        <f>10^(CJ59-1.96*CK59)</f>
        <v>0.83295111918843812</v>
      </c>
      <c r="CN59" s="167">
        <f>10^(CJ59+1.96*CK59)</f>
        <v>6.9774769138956119</v>
      </c>
      <c r="CP59" s="219">
        <v>90</v>
      </c>
      <c r="CQ59" s="212">
        <f t="shared" si="666"/>
        <v>1.2815515655446006</v>
      </c>
      <c r="CR59" s="212">
        <f>(CQ59-CQ51)/CP51</f>
        <v>0.84773525588812371</v>
      </c>
      <c r="CS59" s="212">
        <f>SQRT(1/CW47+(CR59-CQ48)^2/CZ47)/CP51</f>
        <v>0.15032892875842924</v>
      </c>
      <c r="CT59" s="212">
        <f>CR59-_xlfn.T.INV.2T(0.05,CV51)*CS59</f>
        <v>0.47989361853919538</v>
      </c>
      <c r="CU59" s="212">
        <f>CR59+_xlfn.T.INV.2T(0.05,CV51)*CS59</f>
        <v>1.2155768932370521</v>
      </c>
      <c r="CV59" s="151">
        <v>90</v>
      </c>
      <c r="CW59" s="205">
        <f>10^CR59</f>
        <v>7.0426362190784753</v>
      </c>
      <c r="CX59" s="205">
        <f t="shared" si="631"/>
        <v>3.0192120666771061</v>
      </c>
      <c r="CY59" s="152">
        <f t="shared" si="632"/>
        <v>16.427704917350667</v>
      </c>
      <c r="CZ59" s="205"/>
      <c r="DA59" s="205">
        <f>CR29-CR59</f>
        <v>0.38215895494365082</v>
      </c>
      <c r="DB59" s="205">
        <f>SQRT(CS29^2+CS59^2)</f>
        <v>0.23547932251696668</v>
      </c>
      <c r="DC59" s="166">
        <f>10^DA59</f>
        <v>2.4107876330633076</v>
      </c>
      <c r="DD59" s="205">
        <f>10^(DA59-1.96*DB59)</f>
        <v>0.83295105540785097</v>
      </c>
      <c r="DE59" s="167">
        <f>10^(DA59+1.96*DB59)</f>
        <v>6.977477216695779</v>
      </c>
      <c r="DG59" s="219">
        <v>90</v>
      </c>
      <c r="DH59" s="212">
        <f t="shared" si="667"/>
        <v>1.2815515655446006</v>
      </c>
      <c r="DI59" s="212">
        <f>(DH59-DH51)/DG51</f>
        <v>0.84773525588744603</v>
      </c>
      <c r="DJ59" s="212">
        <f>SQRT(1/DN47+(DI59-DH48)^2/DQ47)/DG51</f>
        <v>0.15032892876269521</v>
      </c>
      <c r="DK59" s="212">
        <f>DI59-_xlfn.T.INV.2T(0.05,DM51)*DJ59</f>
        <v>0.47989361852807921</v>
      </c>
      <c r="DL59" s="212">
        <f>DI59+_xlfn.T.INV.2T(0.05,DM51)*DJ59</f>
        <v>1.215576893246813</v>
      </c>
      <c r="DM59" s="151">
        <v>90</v>
      </c>
      <c r="DN59" s="205">
        <f>10^DI59</f>
        <v>7.0426362190674867</v>
      </c>
      <c r="DO59" s="205">
        <f t="shared" si="633"/>
        <v>3.0192120665998265</v>
      </c>
      <c r="DP59" s="152">
        <f t="shared" si="634"/>
        <v>16.427704917719886</v>
      </c>
      <c r="DQ59" s="205"/>
      <c r="DR59" s="205">
        <f>DI29-DI59</f>
        <v>0.38215895476604356</v>
      </c>
      <c r="DS59" s="205">
        <f>SQRT(DJ29^2+DJ59^2)</f>
        <v>0.23547932284621034</v>
      </c>
      <c r="DT59" s="166">
        <f>10^DR59</f>
        <v>2.4107876320774015</v>
      </c>
      <c r="DU59" s="205">
        <f>10^(DR59-1.96*DS59)</f>
        <v>0.83295105382952994</v>
      </c>
      <c r="DV59" s="167">
        <f>10^(DR59+1.96*DS59)</f>
        <v>6.9774772242101228</v>
      </c>
      <c r="DX59" s="219">
        <v>90</v>
      </c>
      <c r="DY59" s="212">
        <f t="shared" si="668"/>
        <v>1.2815515655446006</v>
      </c>
      <c r="DZ59" s="212">
        <f>(DY59-DY51)/DX51</f>
        <v>0.84773525588743648</v>
      </c>
      <c r="EA59" s="212">
        <f>SQRT(1/EE47+(DZ59-DY48)^2/EH47)/DX51</f>
        <v>0.15032892876275691</v>
      </c>
      <c r="EB59" s="212">
        <f>DZ59-_xlfn.T.INV.2T(0.05,ED51)*EA59</f>
        <v>0.47989361852791868</v>
      </c>
      <c r="EC59" s="212">
        <f>DZ59+_xlfn.T.INV.2T(0.05,ED51)*EA59</f>
        <v>1.2155768932469542</v>
      </c>
      <c r="ED59" s="151">
        <v>90</v>
      </c>
      <c r="EE59" s="205">
        <f>10^DZ59</f>
        <v>7.0426362190673322</v>
      </c>
      <c r="EF59" s="205">
        <f t="shared" si="635"/>
        <v>3.019212066598711</v>
      </c>
      <c r="EG59" s="152">
        <f t="shared" si="636"/>
        <v>16.427704917725226</v>
      </c>
      <c r="EH59" s="205"/>
      <c r="EI59" s="205">
        <f>DZ29-DZ59</f>
        <v>0.38215895476164929</v>
      </c>
      <c r="EJ59" s="205">
        <f>SQRT(EA29^2+EA59^2)</f>
        <v>0.23547932285423201</v>
      </c>
      <c r="EK59" s="166">
        <f>10^EI59</f>
        <v>2.4107876320530091</v>
      </c>
      <c r="EL59" s="205">
        <f>10^(EI59-1.96*EJ59)</f>
        <v>0.83295105379094714</v>
      </c>
      <c r="EM59" s="167">
        <f>10^(EI59+1.96*EJ59)</f>
        <v>6.9774772243921248</v>
      </c>
      <c r="EO59" s="219">
        <v>90</v>
      </c>
      <c r="EP59" s="212">
        <f t="shared" si="669"/>
        <v>1.2815515655446006</v>
      </c>
      <c r="EQ59" s="212">
        <f>(EP59-EP51)/EO51</f>
        <v>0.84773525588743626</v>
      </c>
      <c r="ER59" s="212">
        <f>SQRT(1/EV47+(EQ59-EP48)^2/EY47)/EO51</f>
        <v>0.15032892876275783</v>
      </c>
      <c r="ES59" s="212">
        <f>EQ59-_xlfn.T.INV.2T(0.05,EU51)*ER59</f>
        <v>0.47989361852791623</v>
      </c>
      <c r="ET59" s="212">
        <f>EQ59+_xlfn.T.INV.2T(0.05,EU51)*ER59</f>
        <v>1.2155768932469564</v>
      </c>
      <c r="EU59" s="151">
        <v>90</v>
      </c>
      <c r="EV59" s="205">
        <f>10^EQ59</f>
        <v>7.0426362190673277</v>
      </c>
      <c r="EW59" s="205">
        <f t="shared" si="637"/>
        <v>3.0192120665986932</v>
      </c>
      <c r="EX59" s="152">
        <f t="shared" si="638"/>
        <v>16.427704917725315</v>
      </c>
      <c r="EY59" s="205"/>
      <c r="EZ59" s="205">
        <f>EQ29-EQ59</f>
        <v>0.38215895476154182</v>
      </c>
      <c r="FA59" s="205">
        <f>SQRT(ER29^2+ER59^2)</f>
        <v>0.23547932285443077</v>
      </c>
      <c r="FB59" s="166">
        <f>10^EZ59</f>
        <v>2.4107876320524122</v>
      </c>
      <c r="FC59" s="205">
        <f>10^(EZ59-1.96*FA59)</f>
        <v>0.83295105378999401</v>
      </c>
      <c r="FD59" s="167">
        <f>10^(EZ59+1.96*FA59)</f>
        <v>6.9774772243966563</v>
      </c>
      <c r="FF59" s="219">
        <v>90</v>
      </c>
      <c r="FG59" s="212">
        <f t="shared" si="670"/>
        <v>1.2815515655446006</v>
      </c>
      <c r="FH59" s="212">
        <f>(FG59-FG51)/FF51</f>
        <v>0.84773525588743592</v>
      </c>
      <c r="FI59" s="212">
        <f>SQRT(1/FM47+(FH59-FG48)^2/FP47)/FF51</f>
        <v>0.1503289287627578</v>
      </c>
      <c r="FJ59" s="212">
        <f>FH59-_xlfn.T.INV.2T(0.05,FL51)*FI59</f>
        <v>0.47989361852791595</v>
      </c>
      <c r="FK59" s="212">
        <f>FH59+_xlfn.T.INV.2T(0.05,FL51)*FI59</f>
        <v>1.2155768932469559</v>
      </c>
      <c r="FL59" s="151">
        <v>90</v>
      </c>
      <c r="FM59" s="205">
        <f>10^FH59</f>
        <v>7.0426362190673224</v>
      </c>
      <c r="FN59" s="205">
        <f t="shared" si="639"/>
        <v>3.0192120665986915</v>
      </c>
      <c r="FO59" s="152">
        <f t="shared" si="640"/>
        <v>16.427704917725293</v>
      </c>
      <c r="FP59" s="205"/>
      <c r="FQ59" s="205">
        <f>FH29-FH59</f>
        <v>0.38215895476153927</v>
      </c>
      <c r="FR59" s="205">
        <f>SQRT(FI29^2+FI59^2)</f>
        <v>0.23547932285443557</v>
      </c>
      <c r="FS59" s="166">
        <f>10^FQ59</f>
        <v>2.410787632052398</v>
      </c>
      <c r="FT59" s="205">
        <f>10^(FQ59-1.96*FR59)</f>
        <v>0.83295105378997114</v>
      </c>
      <c r="FU59" s="167">
        <f>10^(FQ59+1.96*FR59)</f>
        <v>6.9774772243967664</v>
      </c>
      <c r="FW59" s="219">
        <v>90</v>
      </c>
      <c r="FX59" s="212">
        <f t="shared" si="671"/>
        <v>1.2815515655446006</v>
      </c>
      <c r="FY59" s="212">
        <f>(FX59-FX51)/FW51</f>
        <v>0.84773525588743581</v>
      </c>
      <c r="FZ59" s="212">
        <f>SQRT(1/GD47+(FY59-FX48)^2/GG47)/FW51</f>
        <v>0.1503289287627578</v>
      </c>
      <c r="GA59" s="212">
        <f>FY59-_xlfn.T.INV.2T(0.05,GC51)*FZ59</f>
        <v>0.47989361852791584</v>
      </c>
      <c r="GB59" s="212">
        <f>FY59+_xlfn.T.INV.2T(0.05,GC51)*FZ59</f>
        <v>1.2155768932469557</v>
      </c>
      <c r="GC59" s="151">
        <v>90</v>
      </c>
      <c r="GD59" s="205">
        <f>10^FY59</f>
        <v>7.0426362190673215</v>
      </c>
      <c r="GE59" s="205">
        <f t="shared" si="641"/>
        <v>3.0192120665986906</v>
      </c>
      <c r="GF59" s="152">
        <f t="shared" si="642"/>
        <v>16.427704917725286</v>
      </c>
      <c r="GG59" s="205"/>
      <c r="GH59" s="205">
        <f>FY29-FY59</f>
        <v>0.38215895476153894</v>
      </c>
      <c r="GI59" s="205">
        <f>SQRT(FZ29^2+FZ59^2)</f>
        <v>0.23547932285443557</v>
      </c>
      <c r="GJ59" s="166">
        <f>10^GH59</f>
        <v>2.4107876320523962</v>
      </c>
      <c r="GK59" s="205">
        <f>10^(GH59-1.96*GI59)</f>
        <v>0.83295105378997036</v>
      </c>
      <c r="GL59" s="167">
        <f>10^(GH59+1.96*GI59)</f>
        <v>6.9774772243967638</v>
      </c>
      <c r="GN59" s="219">
        <v>90</v>
      </c>
      <c r="GO59" s="212">
        <f t="shared" si="672"/>
        <v>1.2815515655446006</v>
      </c>
      <c r="GP59" s="212">
        <f>(GO59-GO51)/GN51</f>
        <v>0.84773525588743615</v>
      </c>
      <c r="GQ59" s="212">
        <f>SQRT(1/GU47+(GP59-GO48)^2/GX47)/GN51</f>
        <v>0.1503289287627578</v>
      </c>
      <c r="GR59" s="212">
        <f>GP59-_xlfn.T.INV.2T(0.05,GT51)*GQ59</f>
        <v>0.47989361852791618</v>
      </c>
      <c r="GS59" s="212">
        <f>GP59+_xlfn.T.INV.2T(0.05,GT51)*GQ59</f>
        <v>1.2155768932469562</v>
      </c>
      <c r="GT59" s="151">
        <v>90</v>
      </c>
      <c r="GU59" s="205">
        <f>10^GP59</f>
        <v>7.042636219067326</v>
      </c>
      <c r="GV59" s="205">
        <f t="shared" si="643"/>
        <v>3.0192120665986932</v>
      </c>
      <c r="GW59" s="152">
        <f t="shared" si="644"/>
        <v>16.427704917725308</v>
      </c>
      <c r="GX59" s="205"/>
      <c r="GY59" s="205">
        <f>GP29-GP59</f>
        <v>0.38215895476153927</v>
      </c>
      <c r="GZ59" s="205">
        <f>SQRT(GQ29^2+GQ59^2)</f>
        <v>0.23547932285443576</v>
      </c>
      <c r="HA59" s="166">
        <f>10^GY59</f>
        <v>2.410787632052398</v>
      </c>
      <c r="HB59" s="205">
        <f>10^(GY59-1.96*GZ59)</f>
        <v>0.83295105378997036</v>
      </c>
      <c r="HC59" s="167">
        <f>10^(GY59+1.96*GZ59)</f>
        <v>6.9774772243967744</v>
      </c>
      <c r="HE59" s="219">
        <v>90</v>
      </c>
      <c r="HF59" s="212">
        <f t="shared" si="673"/>
        <v>1.2815515655446006</v>
      </c>
      <c r="HG59" s="212">
        <f>(HF59-HF51)/HE51</f>
        <v>0.84773525588743592</v>
      </c>
      <c r="HH59" s="212">
        <f>SQRT(1/HL47+(HG59-HF48)^2/HO47)/HE51</f>
        <v>0.15032892876275783</v>
      </c>
      <c r="HI59" s="212">
        <f>HG59-_xlfn.T.INV.2T(0.05,HK51)*HH59</f>
        <v>0.4798936185279159</v>
      </c>
      <c r="HJ59" s="212">
        <f>HG59+_xlfn.T.INV.2T(0.05,HK51)*HH59</f>
        <v>1.2155768932469559</v>
      </c>
      <c r="HK59" s="151">
        <v>90</v>
      </c>
      <c r="HL59" s="205">
        <f>10^HG59</f>
        <v>7.0426362190673224</v>
      </c>
      <c r="HM59" s="205">
        <f t="shared" si="645"/>
        <v>3.0192120665986915</v>
      </c>
      <c r="HN59" s="152">
        <f t="shared" si="646"/>
        <v>16.427704917725293</v>
      </c>
      <c r="HO59" s="205"/>
      <c r="HP59" s="205">
        <f>HG29-HG59</f>
        <v>0.38215895476153883</v>
      </c>
      <c r="HQ59" s="205">
        <f>SQRT(HH29^2+HH59^2)</f>
        <v>0.23547932285443565</v>
      </c>
      <c r="HR59" s="166">
        <f>10^HP59</f>
        <v>2.4107876320523958</v>
      </c>
      <c r="HS59" s="205">
        <f>10^(HP59-1.96*HQ59)</f>
        <v>0.83295105378996981</v>
      </c>
      <c r="HT59" s="167">
        <f>10^(HP59+1.96*HQ59)</f>
        <v>6.9774772243967638</v>
      </c>
      <c r="HV59" s="219">
        <v>90</v>
      </c>
      <c r="HW59" s="212">
        <f t="shared" si="674"/>
        <v>1.2815515655446006</v>
      </c>
      <c r="HX59" s="212">
        <f>(HW59-HW51)/HV51</f>
        <v>0.84773525588743615</v>
      </c>
      <c r="HY59" s="212">
        <f>SQRT(1/IC47+(HX59-HW48)^2/IF47)/HV51</f>
        <v>0.15032892876275786</v>
      </c>
      <c r="HZ59" s="212">
        <f>HX59-_xlfn.T.INV.2T(0.05,IB51)*HY59</f>
        <v>0.47989361852791607</v>
      </c>
      <c r="IA59" s="212">
        <f>HX59+_xlfn.T.INV.2T(0.05,IB51)*HY59</f>
        <v>1.2155768932469562</v>
      </c>
      <c r="IB59" s="151">
        <v>90</v>
      </c>
      <c r="IC59" s="205">
        <f>10^HX59</f>
        <v>7.042636219067326</v>
      </c>
      <c r="ID59" s="205">
        <f t="shared" si="647"/>
        <v>3.0192120665986928</v>
      </c>
      <c r="IE59" s="152">
        <f t="shared" si="648"/>
        <v>16.427704917725308</v>
      </c>
      <c r="IF59" s="205"/>
      <c r="IG59" s="205">
        <f>HX29-HX59</f>
        <v>0.38215895476153927</v>
      </c>
      <c r="IH59" s="205">
        <f>SQRT(HY29^2+HY59^2)</f>
        <v>0.23547932285443582</v>
      </c>
      <c r="II59" s="166">
        <f>10^IG59</f>
        <v>2.410787632052398</v>
      </c>
      <c r="IJ59" s="205">
        <f>10^(IG59-1.96*IH59)</f>
        <v>0.83295105378997003</v>
      </c>
      <c r="IK59" s="167">
        <f>10^(IG59+1.96*IH59)</f>
        <v>6.9774772243967753</v>
      </c>
      <c r="IM59" s="219">
        <v>90</v>
      </c>
      <c r="IN59" s="212">
        <f t="shared" si="675"/>
        <v>1.2815515655446006</v>
      </c>
      <c r="IO59" s="212">
        <f>(IN59-IN51)/IM51</f>
        <v>0.84773525588743592</v>
      </c>
      <c r="IP59" s="212">
        <f>SQRT(1/IT47+(IO59-IN48)^2/IW47)/IM51</f>
        <v>0.15032892876275783</v>
      </c>
      <c r="IQ59" s="212">
        <f>IO59-_xlfn.T.INV.2T(0.05,IS51)*IP59</f>
        <v>0.4798936185279159</v>
      </c>
      <c r="IR59" s="212">
        <f>IO59+_xlfn.T.INV.2T(0.05,IS51)*IP59</f>
        <v>1.2155768932469559</v>
      </c>
      <c r="IS59" s="151">
        <v>90</v>
      </c>
      <c r="IT59" s="205">
        <f>10^IO59</f>
        <v>7.0426362190673224</v>
      </c>
      <c r="IU59" s="205">
        <f t="shared" si="649"/>
        <v>3.0192120665986915</v>
      </c>
      <c r="IV59" s="152">
        <f t="shared" si="650"/>
        <v>16.427704917725293</v>
      </c>
      <c r="IW59" s="205"/>
      <c r="IX59" s="205">
        <f>IO29-IO59</f>
        <v>0.38215895476153883</v>
      </c>
      <c r="IY59" s="205">
        <f>SQRT(IP29^2+IP59^2)</f>
        <v>0.2354793228544356</v>
      </c>
      <c r="IZ59" s="166">
        <f>10^IX59</f>
        <v>2.4107876320523958</v>
      </c>
      <c r="JA59" s="205">
        <f>10^(IX59-1.96*IY59)</f>
        <v>0.83295105378997003</v>
      </c>
      <c r="JB59" s="167">
        <f>10^(IX59+1.96*IY59)</f>
        <v>6.977477224396762</v>
      </c>
      <c r="JD59" s="219">
        <v>90</v>
      </c>
      <c r="JE59" s="212">
        <f t="shared" si="676"/>
        <v>1.2815515655446006</v>
      </c>
      <c r="JF59" s="212">
        <f>(JE59-JE51)/JD51</f>
        <v>0.84773525588743615</v>
      </c>
      <c r="JG59" s="212">
        <f>SQRT(1/JK47+(JF59-JE48)^2/JN47)/JD51</f>
        <v>0.15032892876275786</v>
      </c>
      <c r="JH59" s="212">
        <f>JF59-_xlfn.T.INV.2T(0.05,JJ51)*JG59</f>
        <v>0.47989361852791607</v>
      </c>
      <c r="JI59" s="212">
        <f>JF59+_xlfn.T.INV.2T(0.05,JJ51)*JG59</f>
        <v>1.2155768932469562</v>
      </c>
      <c r="JJ59" s="151">
        <v>90</v>
      </c>
      <c r="JK59" s="205">
        <f>10^JF59</f>
        <v>7.042636219067326</v>
      </c>
      <c r="JL59" s="205">
        <f t="shared" si="651"/>
        <v>3.0192120665986928</v>
      </c>
      <c r="JM59" s="152">
        <f t="shared" si="652"/>
        <v>16.427704917725308</v>
      </c>
      <c r="JN59" s="205"/>
      <c r="JO59" s="205">
        <f>JF29-JF59</f>
        <v>0.38215895476153927</v>
      </c>
      <c r="JP59" s="205">
        <f>SQRT(JG29^2+JG59^2)</f>
        <v>0.23547932285443576</v>
      </c>
      <c r="JQ59" s="166">
        <f>10^JO59</f>
        <v>2.410787632052398</v>
      </c>
      <c r="JR59" s="205">
        <f>10^(JO59-1.96*JP59)</f>
        <v>0.83295105378997036</v>
      </c>
      <c r="JS59" s="167">
        <f>10^(JO59+1.96*JP59)</f>
        <v>6.9774772243967744</v>
      </c>
      <c r="JU59" s="219">
        <v>90</v>
      </c>
      <c r="JV59" s="212">
        <f t="shared" si="677"/>
        <v>1.2815515655446006</v>
      </c>
      <c r="JW59" s="212">
        <f>(JV59-JV51)/JU51</f>
        <v>0.84773525588743592</v>
      </c>
      <c r="JX59" s="212">
        <f>SQRT(1/KB47+(JW59-JV48)^2/KE47)/JU51</f>
        <v>0.15032892876275783</v>
      </c>
      <c r="JY59" s="212">
        <f>JW59-_xlfn.T.INV.2T(0.05,KA51)*JX59</f>
        <v>0.4798936185279159</v>
      </c>
      <c r="JZ59" s="212">
        <f>JW59+_xlfn.T.INV.2T(0.05,KA51)*JX59</f>
        <v>1.2155768932469559</v>
      </c>
      <c r="KA59" s="151">
        <v>90</v>
      </c>
      <c r="KB59" s="205">
        <f>10^JW59</f>
        <v>7.0426362190673224</v>
      </c>
      <c r="KC59" s="205">
        <f t="shared" si="653"/>
        <v>3.0192120665986915</v>
      </c>
      <c r="KD59" s="152">
        <f t="shared" si="654"/>
        <v>16.427704917725293</v>
      </c>
      <c r="KE59" s="205"/>
      <c r="KF59" s="205">
        <f>JW29-JW59</f>
        <v>0.38215895476153905</v>
      </c>
      <c r="KG59" s="205">
        <f>SQRT(JX29^2+JX59^2)</f>
        <v>0.23547932285443565</v>
      </c>
      <c r="KH59" s="166">
        <f>10^KF59</f>
        <v>2.4107876320523971</v>
      </c>
      <c r="KI59" s="205">
        <f>10^(KF59-1.96*KG59)</f>
        <v>0.83295105378997036</v>
      </c>
      <c r="KJ59" s="167">
        <f>10^(KF59+1.96*KG59)</f>
        <v>6.9774772243967664</v>
      </c>
      <c r="KL59" s="219">
        <v>90</v>
      </c>
      <c r="KM59" s="212">
        <f t="shared" si="678"/>
        <v>1.2815515655446006</v>
      </c>
      <c r="KN59" s="212">
        <f>(KM59-KM51)/KL51</f>
        <v>0.84773525588743615</v>
      </c>
      <c r="KO59" s="212">
        <f>SQRT(1/KS47+(KN59-KM48)^2/KV47)/KL51</f>
        <v>0.15032892876275786</v>
      </c>
      <c r="KP59" s="212">
        <f>KN59-_xlfn.T.INV.2T(0.05,KR51)*KO59</f>
        <v>0.47989361852791607</v>
      </c>
      <c r="KQ59" s="212">
        <f>KN59+_xlfn.T.INV.2T(0.05,KR51)*KO59</f>
        <v>1.2155768932469562</v>
      </c>
      <c r="KR59" s="151">
        <v>90</v>
      </c>
      <c r="KS59" s="205">
        <f>10^KN59</f>
        <v>7.042636219067326</v>
      </c>
      <c r="KT59" s="205">
        <f t="shared" si="655"/>
        <v>3.0192120665986928</v>
      </c>
      <c r="KU59" s="152">
        <f t="shared" si="656"/>
        <v>16.427704917725308</v>
      </c>
      <c r="KV59" s="205"/>
      <c r="KW59" s="205">
        <f>KN29-KN59</f>
        <v>0.38215895476153905</v>
      </c>
      <c r="KX59" s="205">
        <f>SQRT(KO29^2+KO59^2)</f>
        <v>0.23547932285443571</v>
      </c>
      <c r="KY59" s="166">
        <f>10^KW59</f>
        <v>2.4107876320523971</v>
      </c>
      <c r="KZ59" s="205">
        <f>10^(KW59-1.96*KX59)</f>
        <v>0.83295105378997003</v>
      </c>
      <c r="LA59" s="167">
        <f>10^(KW59+1.96*KX59)</f>
        <v>6.9774772243967682</v>
      </c>
      <c r="LC59" s="219">
        <v>90</v>
      </c>
      <c r="LD59" s="212">
        <f t="shared" si="679"/>
        <v>1.2815515655446006</v>
      </c>
      <c r="LE59" s="212">
        <f>(LD59-LD51)/LC51</f>
        <v>0.84773525588743592</v>
      </c>
      <c r="LF59" s="212">
        <f>SQRT(1/LJ47+(LE59-LD48)^2/LM47)/LC51</f>
        <v>0.15032892876275783</v>
      </c>
      <c r="LG59" s="212">
        <f>LE59-_xlfn.T.INV.2T(0.05,LI51)*LF59</f>
        <v>0.4798936185279159</v>
      </c>
      <c r="LH59" s="212">
        <f>LE59+_xlfn.T.INV.2T(0.05,LI51)*LF59</f>
        <v>1.2155768932469559</v>
      </c>
      <c r="LI59" s="151">
        <v>90</v>
      </c>
      <c r="LJ59" s="205">
        <f>10^LE59</f>
        <v>7.0426362190673224</v>
      </c>
      <c r="LK59" s="205">
        <f t="shared" si="657"/>
        <v>3.0192120665986915</v>
      </c>
      <c r="LL59" s="152">
        <f t="shared" si="658"/>
        <v>16.427704917725293</v>
      </c>
      <c r="LM59" s="205"/>
      <c r="LN59" s="205">
        <f>LE29-LE59</f>
        <v>0.38215895476153905</v>
      </c>
      <c r="LO59" s="205">
        <f>SQRT(LF29^2+LF59^2)</f>
        <v>0.23547932285443565</v>
      </c>
      <c r="LP59" s="166">
        <f>10^LN59</f>
        <v>2.4107876320523971</v>
      </c>
      <c r="LQ59" s="205">
        <f>10^(LN59-1.96*LO59)</f>
        <v>0.83295105378997036</v>
      </c>
      <c r="LR59" s="167">
        <f>10^(LN59+1.96*LO59)</f>
        <v>6.9774772243967664</v>
      </c>
      <c r="LT59" s="219">
        <v>90</v>
      </c>
      <c r="LU59" s="212">
        <f t="shared" si="680"/>
        <v>1.2815515655446006</v>
      </c>
      <c r="LV59" s="212">
        <f>(LU59-LU51)/LT51</f>
        <v>0.84773525588743615</v>
      </c>
      <c r="LW59" s="212">
        <f>SQRT(1/MA47+(LV59-LU48)^2/MD47)/LT51</f>
        <v>0.15032892876275786</v>
      </c>
      <c r="LX59" s="212">
        <f>LV59-_xlfn.T.INV.2T(0.05,LZ51)*LW59</f>
        <v>0.47989361852791607</v>
      </c>
      <c r="LY59" s="212">
        <f>LV59+_xlfn.T.INV.2T(0.05,LZ51)*LW59</f>
        <v>1.2155768932469562</v>
      </c>
      <c r="LZ59" s="151">
        <v>90</v>
      </c>
      <c r="MA59" s="205">
        <f>10^LV59</f>
        <v>7.042636219067326</v>
      </c>
      <c r="MB59" s="205">
        <f t="shared" si="659"/>
        <v>3.0192120665986928</v>
      </c>
      <c r="MC59" s="152">
        <f t="shared" si="660"/>
        <v>16.427704917725308</v>
      </c>
      <c r="MD59" s="205"/>
      <c r="ME59" s="205">
        <f>LV29-LV59</f>
        <v>0.38215895476153905</v>
      </c>
      <c r="MF59" s="205">
        <f>SQRT(LW29^2+LW59^2)</f>
        <v>0.23547932285443571</v>
      </c>
      <c r="MG59" s="166">
        <f>10^ME59</f>
        <v>2.4107876320523971</v>
      </c>
      <c r="MH59" s="205">
        <f>10^(ME59-1.96*MF59)</f>
        <v>0.83295105378997003</v>
      </c>
      <c r="MI59" s="167">
        <f>10^(ME59+1.96*MF59)</f>
        <v>6.9774772243967682</v>
      </c>
    </row>
    <row r="60" spans="1:349" ht="14" customHeight="1" thickBot="1">
      <c r="A60" s="12"/>
      <c r="B60" s="54"/>
      <c r="C60" s="20"/>
      <c r="D60" s="20"/>
      <c r="E60" s="12"/>
      <c r="F60" s="17"/>
      <c r="G60" s="17"/>
      <c r="H60" s="17"/>
      <c r="I60" s="144">
        <v>99</v>
      </c>
      <c r="J60" s="262">
        <f t="shared" si="661"/>
        <v>2.3263478740408408</v>
      </c>
      <c r="K60" s="93">
        <f>(J60-J51)/I51</f>
        <v>1.692728941145095</v>
      </c>
      <c r="L60" s="93">
        <f>SQRT(1/P47+(K60-J48)^2/S47)/I51</f>
        <v>0.24175651209802676</v>
      </c>
      <c r="M60" s="93">
        <f>K60-_xlfn.T.INV.2T(0.05,O51)*L60</f>
        <v>1.101172066600961</v>
      </c>
      <c r="N60" s="93">
        <f>K60+_xlfn.T.INV.2T(0.05,O51)*L60</f>
        <v>2.2842858156892287</v>
      </c>
      <c r="O60" s="155">
        <v>99</v>
      </c>
      <c r="P60" s="156">
        <f>10^K60</f>
        <v>49.286609242777537</v>
      </c>
      <c r="Q60" s="156">
        <f t="shared" si="622"/>
        <v>12.623275671734866</v>
      </c>
      <c r="R60" s="157">
        <f t="shared" si="622"/>
        <v>192.43577608698399</v>
      </c>
      <c r="S60" s="24"/>
      <c r="T60" s="88">
        <f>K30-K60</f>
        <v>0.49631237533855188</v>
      </c>
      <c r="U60" s="88">
        <f>SQRT(L30^2+L60^2)</f>
        <v>0.37397758000928633</v>
      </c>
      <c r="V60" s="170">
        <f>10^T60</f>
        <v>3.1355402159365746</v>
      </c>
      <c r="W60" s="156">
        <f>10^(T60-1.96*U60)</f>
        <v>0.57985087722640738</v>
      </c>
      <c r="X60" s="171">
        <f>10^(T60+1.96*U60)</f>
        <v>16.955415317784794</v>
      </c>
      <c r="Y60" s="12"/>
      <c r="Z60" s="144">
        <v>99</v>
      </c>
      <c r="AA60" s="262">
        <f t="shared" si="662"/>
        <v>2.3263478740408408</v>
      </c>
      <c r="AB60" s="262">
        <f>(AA60-AA51)/Z51</f>
        <v>1.6909334639962617</v>
      </c>
      <c r="AC60" s="262">
        <f>SQRT(1/AG47+(AB60-AA48)^2/AJ47)/Z51</f>
        <v>0.2457428817709964</v>
      </c>
      <c r="AD60" s="262">
        <f>AB60-_xlfn.T.INV.2T(0.05,AF51)*AC60</f>
        <v>1.0896222942562934</v>
      </c>
      <c r="AE60" s="262">
        <f>AB60+_xlfn.T.INV.2T(0.05,AF51)*AC60</f>
        <v>2.2922446337362299</v>
      </c>
      <c r="AF60" s="155">
        <v>99</v>
      </c>
      <c r="AG60" s="156">
        <f>10^AB60</f>
        <v>49.083267246546583</v>
      </c>
      <c r="AH60" s="156">
        <f t="shared" si="623"/>
        <v>12.291992716749698</v>
      </c>
      <c r="AI60" s="157">
        <f t="shared" si="624"/>
        <v>195.99483819357118</v>
      </c>
      <c r="AJ60" s="205"/>
      <c r="AK60" s="259">
        <f>AB30-AB60</f>
        <v>0.47302101443497202</v>
      </c>
      <c r="AL60" s="259">
        <f>SQRT(AC30^2+AC60^2)</f>
        <v>0.38404562201696729</v>
      </c>
      <c r="AM60" s="170">
        <f>10^AK60</f>
        <v>2.9718098267804653</v>
      </c>
      <c r="AN60" s="156">
        <f>10^(AK60-1.96*AL60)</f>
        <v>0.52515994634270491</v>
      </c>
      <c r="AO60" s="171">
        <f>10^(AK60+1.96*AL60)</f>
        <v>16.8170739372908</v>
      </c>
      <c r="AP60" s="12"/>
      <c r="AQ60" s="144">
        <v>99</v>
      </c>
      <c r="AR60" s="262">
        <f t="shared" si="663"/>
        <v>2.3263478740408408</v>
      </c>
      <c r="AS60" s="262">
        <f>(AR60-AR51)/AQ51</f>
        <v>1.6909061879702798</v>
      </c>
      <c r="AT60" s="262">
        <f>SQRT(1/AX47+(AS60-AR48)^2/BA47)/AQ51</f>
        <v>0.24590510118662348</v>
      </c>
      <c r="AU60" s="262">
        <f>AS60-_xlfn.T.INV.2T(0.05,AW51)*AT60</f>
        <v>1.089198081619728</v>
      </c>
      <c r="AV60" s="262">
        <f>AS60+_xlfn.T.INV.2T(0.05,AW51)*AT60</f>
        <v>2.2926142943208316</v>
      </c>
      <c r="AW60" s="155">
        <v>99</v>
      </c>
      <c r="AX60" s="156">
        <f>10^AS60</f>
        <v>49.080184650548823</v>
      </c>
      <c r="AY60" s="156">
        <f t="shared" si="625"/>
        <v>12.279991936172427</v>
      </c>
      <c r="AZ60" s="157">
        <f t="shared" si="626"/>
        <v>196.16173510963969</v>
      </c>
      <c r="BA60" s="205"/>
      <c r="BB60" s="259">
        <f>AS30-AS60</f>
        <v>0.47231437069045246</v>
      </c>
      <c r="BC60" s="259">
        <f>SQRT(AT30^2+AT60^2)</f>
        <v>0.38533641850691636</v>
      </c>
      <c r="BD60" s="170">
        <f>10^BB60</f>
        <v>2.9669783049303136</v>
      </c>
      <c r="BE60" s="156">
        <f>10^(BB60-1.96*BC60)</f>
        <v>0.52126070901716615</v>
      </c>
      <c r="BF60" s="171">
        <f>10^(BB60+1.96*BC60)</f>
        <v>16.887826206055472</v>
      </c>
      <c r="BH60" s="144">
        <v>99</v>
      </c>
      <c r="BI60" s="262">
        <f t="shared" si="664"/>
        <v>2.3263478740408408</v>
      </c>
      <c r="BJ60" s="262">
        <f>(BI60-BI51)/BH51</f>
        <v>1.690905792237348</v>
      </c>
      <c r="BK60" s="262">
        <f>SQRT(1/BO47+(BJ60-BI48)^2/BR47)/BH51</f>
        <v>0.24590757465565585</v>
      </c>
      <c r="BL60" s="262">
        <f>BJ60-_xlfn.T.INV.2T(0.05,BN51)*BK60</f>
        <v>1.0891916335261074</v>
      </c>
      <c r="BM60" s="262">
        <f>BJ60+_xlfn.T.INV.2T(0.05,BN51)*BK60</f>
        <v>2.2926199509485885</v>
      </c>
      <c r="BN60" s="155">
        <v>99</v>
      </c>
      <c r="BO60" s="156">
        <f>10^BJ60</f>
        <v>49.0801399282755</v>
      </c>
      <c r="BP60" s="156">
        <f t="shared" si="627"/>
        <v>12.279809612995079</v>
      </c>
      <c r="BQ60" s="157">
        <f t="shared" si="628"/>
        <v>196.16429010674005</v>
      </c>
      <c r="BR60" s="205"/>
      <c r="BS60" s="259">
        <f>BJ30-BJ60</f>
        <v>0.47229612813173549</v>
      </c>
      <c r="BT60" s="259">
        <f>SQRT(BK30^2+BK60^2)</f>
        <v>0.38537276009217253</v>
      </c>
      <c r="BU60" s="170">
        <f>10^BS60</f>
        <v>2.9668536794942475</v>
      </c>
      <c r="BV60" s="156">
        <f>10^(BS60-1.96*BT60)</f>
        <v>0.52115333148740317</v>
      </c>
      <c r="BW60" s="171">
        <f>10^(BS60+1.96*BT60)</f>
        <v>16.889886764047901</v>
      </c>
      <c r="BY60" s="144">
        <v>99</v>
      </c>
      <c r="BZ60" s="262">
        <f t="shared" si="665"/>
        <v>2.3263478740408408</v>
      </c>
      <c r="CA60" s="262">
        <f>(BZ60-BZ51)/BY51</f>
        <v>1.6909057865148216</v>
      </c>
      <c r="CB60" s="262">
        <f>SQRT(1/CF47+(CA60-BZ48)^2/CI47)/BY51</f>
        <v>0.24590761054545901</v>
      </c>
      <c r="CC60" s="262">
        <f>CA60-_xlfn.T.INV.2T(0.05,CE51)*CB60</f>
        <v>1.0891915399843963</v>
      </c>
      <c r="CD60" s="262">
        <f>CA60+_xlfn.T.INV.2T(0.05,CE51)*CB60</f>
        <v>2.2926200330452469</v>
      </c>
      <c r="CE60" s="155">
        <v>99</v>
      </c>
      <c r="CF60" s="156">
        <f>10^CA60</f>
        <v>49.080139281565948</v>
      </c>
      <c r="CG60" s="156">
        <f t="shared" si="629"/>
        <v>12.279806968074809</v>
      </c>
      <c r="CH60" s="157">
        <f t="shared" si="630"/>
        <v>196.16432718857027</v>
      </c>
      <c r="CI60" s="205"/>
      <c r="CJ60" s="259">
        <f>CA30-CA60</f>
        <v>0.47229568201488492</v>
      </c>
      <c r="CK60" s="259">
        <f>SQRT(CB30^2+CB60^2)</f>
        <v>0.38537368089886737</v>
      </c>
      <c r="CL60" s="170">
        <f>10^CJ60</f>
        <v>2.9668506318784131</v>
      </c>
      <c r="CM60" s="156">
        <f>10^(CJ60-1.96*CK60)</f>
        <v>0.52115063041707843</v>
      </c>
      <c r="CN60" s="171">
        <f>10^(CJ60+1.96*CK60)</f>
        <v>16.889939603129541</v>
      </c>
      <c r="CP60" s="144">
        <v>99</v>
      </c>
      <c r="CQ60" s="262">
        <f t="shared" si="666"/>
        <v>2.3263478740408408</v>
      </c>
      <c r="CR60" s="262">
        <f>(CQ60-CQ51)/CP51</f>
        <v>1.6909057864320125</v>
      </c>
      <c r="CS60" s="262">
        <f>SQRT(1/CW47+(CR60-CQ48)^2/CZ47)/CP51</f>
        <v>0.24590761106444056</v>
      </c>
      <c r="CT60" s="262">
        <f>CR60-_xlfn.T.INV.2T(0.05,CV51)*CS60</f>
        <v>1.0891915386316851</v>
      </c>
      <c r="CU60" s="262">
        <f>CR60+_xlfn.T.INV.2T(0.05,CV51)*CS60</f>
        <v>2.29262003423234</v>
      </c>
      <c r="CV60" s="155">
        <v>99</v>
      </c>
      <c r="CW60" s="156">
        <f>10^CR60</f>
        <v>49.080139272207589</v>
      </c>
      <c r="CX60" s="156">
        <f t="shared" si="631"/>
        <v>12.27980692982649</v>
      </c>
      <c r="CY60" s="157">
        <f t="shared" si="632"/>
        <v>196.16432772476256</v>
      </c>
      <c r="CZ60" s="205"/>
      <c r="DA60" s="259">
        <f>CR30-CR60</f>
        <v>0.47229567081187551</v>
      </c>
      <c r="DB60" s="259">
        <f>SQRT(CS30^2+CS60^2)</f>
        <v>0.38537370273641164</v>
      </c>
      <c r="DC60" s="170">
        <f>10^DA60</f>
        <v>2.9668505553458835</v>
      </c>
      <c r="DD60" s="156">
        <f>10^(DA60-1.96*DB60)</f>
        <v>0.52115056561190864</v>
      </c>
      <c r="DE60" s="171">
        <f>10^(DA60+1.96*DB60)</f>
        <v>16.889940832014787</v>
      </c>
      <c r="DG60" s="144">
        <v>99</v>
      </c>
      <c r="DH60" s="262">
        <f t="shared" si="667"/>
        <v>2.3263478740408408</v>
      </c>
      <c r="DI60" s="262">
        <f>(DH60-DH51)/DG51</f>
        <v>1.6909057864308152</v>
      </c>
      <c r="DJ60" s="262">
        <f>SQRT(1/DN47+(DI60-DH48)^2/DQ47)/DG51</f>
        <v>0.24590761107195069</v>
      </c>
      <c r="DK60" s="262">
        <f>DI60-_xlfn.T.INV.2T(0.05,DM51)*DJ60</f>
        <v>1.0891915386121112</v>
      </c>
      <c r="DL60" s="262">
        <f>DI60+_xlfn.T.INV.2T(0.05,DM51)*DJ60</f>
        <v>2.2926200342495191</v>
      </c>
      <c r="DM60" s="155">
        <v>99</v>
      </c>
      <c r="DN60" s="156">
        <f>10^DI60</f>
        <v>49.08013927207228</v>
      </c>
      <c r="DO60" s="156">
        <f t="shared" si="633"/>
        <v>12.279806929273036</v>
      </c>
      <c r="DP60" s="157">
        <f t="shared" si="634"/>
        <v>196.16432773252203</v>
      </c>
      <c r="DQ60" s="205"/>
      <c r="DR60" s="259">
        <f>DI30-DI60</f>
        <v>0.47229567053766774</v>
      </c>
      <c r="DS60" s="259">
        <f>SQRT(DJ30^2+DJ60^2)</f>
        <v>0.3853737032834586</v>
      </c>
      <c r="DT60" s="170">
        <f>10^DR60</f>
        <v>2.9668505534726535</v>
      </c>
      <c r="DU60" s="156">
        <f>10^(DR60-1.96*DS60)</f>
        <v>0.52115056399621373</v>
      </c>
      <c r="DV60" s="171">
        <f>10^(DR60+1.96*DS60)</f>
        <v>16.889940863049588</v>
      </c>
      <c r="DX60" s="144">
        <v>99</v>
      </c>
      <c r="DY60" s="262">
        <f t="shared" si="668"/>
        <v>2.3263478740408408</v>
      </c>
      <c r="DZ60" s="262">
        <f>(DY60-DY51)/DX51</f>
        <v>1.6909057864307979</v>
      </c>
      <c r="EA60" s="262">
        <f>SQRT(1/EE47+(DZ60-DY48)^2/EH47)/DX51</f>
        <v>0.24590761107205933</v>
      </c>
      <c r="EB60" s="262">
        <f>DZ60-_xlfn.T.INV.2T(0.05,ED51)*EA60</f>
        <v>1.089191538611828</v>
      </c>
      <c r="EC60" s="262">
        <f>DZ60+_xlfn.T.INV.2T(0.05,ED51)*EA60</f>
        <v>2.2926200342497678</v>
      </c>
      <c r="ED60" s="155">
        <v>99</v>
      </c>
      <c r="EE60" s="156">
        <f>10^DZ60</f>
        <v>49.080139272070319</v>
      </c>
      <c r="EF60" s="156">
        <f t="shared" si="635"/>
        <v>12.279806929265032</v>
      </c>
      <c r="EG60" s="157">
        <f t="shared" si="636"/>
        <v>196.1643277326344</v>
      </c>
      <c r="EH60" s="205"/>
      <c r="EI60" s="259">
        <f>DZ30-DZ60</f>
        <v>0.47229567053084254</v>
      </c>
      <c r="EJ60" s="259">
        <f>SQRT(EA30^2+EA60^2)</f>
        <v>0.38537370329666465</v>
      </c>
      <c r="EK60" s="170">
        <f>10^EI60</f>
        <v>2.9668505534260281</v>
      </c>
      <c r="EL60" s="156">
        <f>10^(EI60-1.96*EJ60)</f>
        <v>0.52115056395696302</v>
      </c>
      <c r="EM60" s="171">
        <f>10^(EI60+1.96*EJ60)</f>
        <v>16.889940863790795</v>
      </c>
      <c r="EO60" s="144">
        <v>99</v>
      </c>
      <c r="EP60" s="262">
        <f t="shared" si="669"/>
        <v>2.3263478740408408</v>
      </c>
      <c r="EQ60" s="262">
        <f>(EP60-EP51)/EO51</f>
        <v>1.6909057864307975</v>
      </c>
      <c r="ER60" s="262">
        <f>SQRT(1/EV47+(EQ60-EP48)^2/EY47)/EO51</f>
        <v>0.24590761107206088</v>
      </c>
      <c r="ES60" s="262">
        <f>EQ60-_xlfn.T.INV.2T(0.05,EU51)*ER60</f>
        <v>1.0891915386118236</v>
      </c>
      <c r="ET60" s="262">
        <f>EQ60+_xlfn.T.INV.2T(0.05,EU51)*ER60</f>
        <v>2.2926200342497713</v>
      </c>
      <c r="EU60" s="155">
        <v>99</v>
      </c>
      <c r="EV60" s="156">
        <f>10^EQ60</f>
        <v>49.080139272070276</v>
      </c>
      <c r="EW60" s="156">
        <f t="shared" si="637"/>
        <v>12.279806929264906</v>
      </c>
      <c r="EX60" s="157">
        <f t="shared" si="638"/>
        <v>196.16432773263597</v>
      </c>
      <c r="EY60" s="205"/>
      <c r="EZ60" s="259">
        <f>EQ30-EQ60</f>
        <v>0.472295670530676</v>
      </c>
      <c r="FA60" s="259">
        <f>SQRT(ER30^2+ER60^2)</f>
        <v>0.38537370329699416</v>
      </c>
      <c r="FB60" s="170">
        <f>10^EZ60</f>
        <v>2.9668505534248903</v>
      </c>
      <c r="FC60" s="156">
        <f>10^(EZ60-1.96*FA60)</f>
        <v>0.52115056395598824</v>
      </c>
      <c r="FD60" s="171">
        <f>10^(EZ60+1.96*FA60)</f>
        <v>16.889940863809439</v>
      </c>
      <c r="FF60" s="144">
        <v>99</v>
      </c>
      <c r="FG60" s="262">
        <f t="shared" si="670"/>
        <v>2.3263478740408408</v>
      </c>
      <c r="FH60" s="262">
        <f>(FG60-FG51)/FF51</f>
        <v>1.6909057864307973</v>
      </c>
      <c r="FI60" s="262">
        <f>SQRT(1/FM47+(FH60-FG48)^2/FP47)/FF51</f>
        <v>0.24590761107206088</v>
      </c>
      <c r="FJ60" s="262">
        <f>FH60-_xlfn.T.INV.2T(0.05,FL51)*FI60</f>
        <v>1.0891915386118236</v>
      </c>
      <c r="FK60" s="262">
        <f>FH60+_xlfn.T.INV.2T(0.05,FL51)*FI60</f>
        <v>2.2926200342497709</v>
      </c>
      <c r="FL60" s="155">
        <v>99</v>
      </c>
      <c r="FM60" s="156">
        <f>10^FH60</f>
        <v>49.080139272070255</v>
      </c>
      <c r="FN60" s="156">
        <f t="shared" si="639"/>
        <v>12.279806929264906</v>
      </c>
      <c r="FO60" s="157">
        <f t="shared" si="640"/>
        <v>196.1643277326358</v>
      </c>
      <c r="FP60" s="205"/>
      <c r="FQ60" s="259">
        <f>FH30-FH60</f>
        <v>0.47229567053067179</v>
      </c>
      <c r="FR60" s="259">
        <f>SQRT(FI30^2+FI60^2)</f>
        <v>0.38537370329700205</v>
      </c>
      <c r="FS60" s="170">
        <f>10^FQ60</f>
        <v>2.9668505534248615</v>
      </c>
      <c r="FT60" s="156">
        <f>10^(FQ60-1.96*FR60)</f>
        <v>0.52115056395596449</v>
      </c>
      <c r="FU60" s="171">
        <f>10^(FQ60+1.96*FR60)</f>
        <v>16.889940863809869</v>
      </c>
      <c r="FW60" s="144">
        <v>99</v>
      </c>
      <c r="FX60" s="262">
        <f t="shared" si="671"/>
        <v>2.3263478740408408</v>
      </c>
      <c r="FY60" s="262">
        <f>(FX60-FX51)/FW51</f>
        <v>1.6909057864307968</v>
      </c>
      <c r="FZ60" s="262">
        <f>SQRT(1/GD47+(FY60-FX48)^2/GG47)/FW51</f>
        <v>0.24590761107206086</v>
      </c>
      <c r="GA60" s="262">
        <f>FY60-_xlfn.T.INV.2T(0.05,GC51)*FZ60</f>
        <v>1.0891915386118232</v>
      </c>
      <c r="GB60" s="262">
        <f>FY60+_xlfn.T.INV.2T(0.05,GC51)*FZ60</f>
        <v>2.2926200342497705</v>
      </c>
      <c r="GC60" s="155">
        <v>99</v>
      </c>
      <c r="GD60" s="156">
        <f>10^FY60</f>
        <v>49.080139272070191</v>
      </c>
      <c r="GE60" s="156">
        <f t="shared" si="641"/>
        <v>12.27980692926489</v>
      </c>
      <c r="GF60" s="157">
        <f t="shared" si="642"/>
        <v>196.16432773263563</v>
      </c>
      <c r="GG60" s="205"/>
      <c r="GH60" s="259">
        <f>FY30-FY60</f>
        <v>0.4722956705306709</v>
      </c>
      <c r="GI60" s="259">
        <f>SQRT(FZ30^2+FZ60^2)</f>
        <v>0.38537370329700193</v>
      </c>
      <c r="GJ60" s="170">
        <f>10^GH60</f>
        <v>2.9668505534248557</v>
      </c>
      <c r="GK60" s="156">
        <f>10^(GH60-1.96*GI60)</f>
        <v>0.52115056395596371</v>
      </c>
      <c r="GL60" s="171">
        <f>10^(GH60+1.96*GI60)</f>
        <v>16.889940863809837</v>
      </c>
      <c r="GN60" s="144">
        <v>99</v>
      </c>
      <c r="GO60" s="262">
        <f t="shared" si="672"/>
        <v>2.3263478740408408</v>
      </c>
      <c r="GP60" s="262">
        <f>(GO60-GO51)/GN51</f>
        <v>1.6909057864307973</v>
      </c>
      <c r="GQ60" s="262">
        <f>SQRT(1/GU47+(GP60-GO48)^2/GX47)/GN51</f>
        <v>0.24590761107206088</v>
      </c>
      <c r="GR60" s="262">
        <f>GP60-_xlfn.T.INV.2T(0.05,GT51)*GQ60</f>
        <v>1.0891915386118236</v>
      </c>
      <c r="GS60" s="262">
        <f>GP60+_xlfn.T.INV.2T(0.05,GT51)*GQ60</f>
        <v>2.2926200342497709</v>
      </c>
      <c r="GT60" s="155">
        <v>99</v>
      </c>
      <c r="GU60" s="156">
        <f>10^GP60</f>
        <v>49.080139272070255</v>
      </c>
      <c r="GV60" s="156">
        <f t="shared" si="643"/>
        <v>12.279806929264906</v>
      </c>
      <c r="GW60" s="157">
        <f t="shared" si="644"/>
        <v>196.1643277326358</v>
      </c>
      <c r="GX60" s="205"/>
      <c r="GY60" s="259">
        <f>GP30-GP60</f>
        <v>0.47229567053067223</v>
      </c>
      <c r="GZ60" s="259">
        <f>SQRT(GQ30^2+GQ60^2)</f>
        <v>0.38537370329700232</v>
      </c>
      <c r="HA60" s="170">
        <f>10^GY60</f>
        <v>2.9668505534248641</v>
      </c>
      <c r="HB60" s="156">
        <f>10^(GY60-1.96*GZ60)</f>
        <v>0.52115056395596449</v>
      </c>
      <c r="HC60" s="171">
        <f>10^(GY60+1.96*GZ60)</f>
        <v>16.889940863809905</v>
      </c>
      <c r="HE60" s="144">
        <v>99</v>
      </c>
      <c r="HF60" s="262">
        <f t="shared" si="673"/>
        <v>2.3263478740408408</v>
      </c>
      <c r="HG60" s="262">
        <f>(HF60-HF51)/HE51</f>
        <v>1.6909057864307968</v>
      </c>
      <c r="HH60" s="262">
        <f>SQRT(1/HL47+(HG60-HF48)^2/HO47)/HE51</f>
        <v>0.24590761107206086</v>
      </c>
      <c r="HI60" s="262">
        <f>HG60-_xlfn.T.INV.2T(0.05,HK51)*HH60</f>
        <v>1.0891915386118232</v>
      </c>
      <c r="HJ60" s="262">
        <f>HG60+_xlfn.T.INV.2T(0.05,HK51)*HH60</f>
        <v>2.2926200342497705</v>
      </c>
      <c r="HK60" s="155">
        <v>99</v>
      </c>
      <c r="HL60" s="156">
        <f>10^HG60</f>
        <v>49.080139272070191</v>
      </c>
      <c r="HM60" s="156">
        <f t="shared" si="645"/>
        <v>12.27980692926489</v>
      </c>
      <c r="HN60" s="157">
        <f t="shared" si="646"/>
        <v>196.16432773263563</v>
      </c>
      <c r="HO60" s="205"/>
      <c r="HP60" s="259">
        <f>HG30-HG60</f>
        <v>0.47229567053067134</v>
      </c>
      <c r="HQ60" s="259">
        <f>SQRT(HH30^2+HH60^2)</f>
        <v>0.38537370329700216</v>
      </c>
      <c r="HR60" s="170">
        <f>10^HP60</f>
        <v>2.9668505534248584</v>
      </c>
      <c r="HS60" s="156">
        <f>10^(HP60-1.96*HQ60)</f>
        <v>0.52115056395596371</v>
      </c>
      <c r="HT60" s="171">
        <f>10^(HP60+1.96*HQ60)</f>
        <v>16.889940863809869</v>
      </c>
      <c r="HV60" s="144">
        <v>99</v>
      </c>
      <c r="HW60" s="262">
        <f t="shared" si="674"/>
        <v>2.3263478740408408</v>
      </c>
      <c r="HX60" s="262">
        <f>(HW60-HW51)/HV51</f>
        <v>1.6909057864307973</v>
      </c>
      <c r="HY60" s="262">
        <f>SQRT(1/IC47+(HX60-HW48)^2/IF47)/HV51</f>
        <v>0.24590761107206094</v>
      </c>
      <c r="HZ60" s="262">
        <f>HX60-_xlfn.T.INV.2T(0.05,IB51)*HY60</f>
        <v>1.0891915386118234</v>
      </c>
      <c r="IA60" s="262">
        <f>HX60+_xlfn.T.INV.2T(0.05,IB51)*HY60</f>
        <v>2.2926200342497713</v>
      </c>
      <c r="IB60" s="155">
        <v>99</v>
      </c>
      <c r="IC60" s="156">
        <f>10^HX60</f>
        <v>49.080139272070255</v>
      </c>
      <c r="ID60" s="156">
        <f t="shared" si="647"/>
        <v>12.2798069292649</v>
      </c>
      <c r="IE60" s="157">
        <f t="shared" si="648"/>
        <v>196.16432773263597</v>
      </c>
      <c r="IF60" s="205"/>
      <c r="IG60" s="259">
        <f>HX30-HX60</f>
        <v>0.47229567053067223</v>
      </c>
      <c r="IH60" s="259">
        <f>SQRT(HY30^2+HY60^2)</f>
        <v>0.38537370329700238</v>
      </c>
      <c r="II60" s="170">
        <f>10^IG60</f>
        <v>2.9668505534248641</v>
      </c>
      <c r="IJ60" s="156">
        <f>10^(IG60-1.96*IH60)</f>
        <v>0.52115056395596437</v>
      </c>
      <c r="IK60" s="171">
        <f>10^(IG60+1.96*IH60)</f>
        <v>16.889940863809912</v>
      </c>
      <c r="IM60" s="144">
        <v>99</v>
      </c>
      <c r="IN60" s="262">
        <f t="shared" si="675"/>
        <v>2.3263478740408408</v>
      </c>
      <c r="IO60" s="262">
        <f>(IN60-IN51)/IM51</f>
        <v>1.6909057864307968</v>
      </c>
      <c r="IP60" s="262">
        <f>SQRT(1/IT47+(IO60-IN48)^2/IW47)/IM51</f>
        <v>0.24590761107206086</v>
      </c>
      <c r="IQ60" s="262">
        <f>IO60-_xlfn.T.INV.2T(0.05,IS51)*IP60</f>
        <v>1.0891915386118232</v>
      </c>
      <c r="IR60" s="262">
        <f>IO60+_xlfn.T.INV.2T(0.05,IS51)*IP60</f>
        <v>2.2926200342497705</v>
      </c>
      <c r="IS60" s="155">
        <v>99</v>
      </c>
      <c r="IT60" s="156">
        <f>10^IO60</f>
        <v>49.080139272070191</v>
      </c>
      <c r="IU60" s="156">
        <f t="shared" si="649"/>
        <v>12.27980692926489</v>
      </c>
      <c r="IV60" s="157">
        <f t="shared" si="650"/>
        <v>196.16432773263563</v>
      </c>
      <c r="IW60" s="205"/>
      <c r="IX60" s="259">
        <f>IO30-IO60</f>
        <v>0.4722956705306709</v>
      </c>
      <c r="IY60" s="259">
        <f>SQRT(IP30^2+IP60^2)</f>
        <v>0.38537370329700199</v>
      </c>
      <c r="IZ60" s="170">
        <f>10^IX60</f>
        <v>2.9668505534248557</v>
      </c>
      <c r="JA60" s="156">
        <f>10^(IX60-1.96*IY60)</f>
        <v>0.5211505639559636</v>
      </c>
      <c r="JB60" s="171">
        <f>10^(IX60+1.96*IY60)</f>
        <v>16.889940863809837</v>
      </c>
      <c r="JD60" s="144">
        <v>99</v>
      </c>
      <c r="JE60" s="262">
        <f t="shared" si="676"/>
        <v>2.3263478740408408</v>
      </c>
      <c r="JF60" s="262">
        <f>(JE60-JE51)/JD51</f>
        <v>1.6909057864307973</v>
      </c>
      <c r="JG60" s="262">
        <f>SQRT(1/JK47+(JF60-JE48)^2/JN47)/JD51</f>
        <v>0.24590761107206094</v>
      </c>
      <c r="JH60" s="262">
        <f>JF60-_xlfn.T.INV.2T(0.05,JJ51)*JG60</f>
        <v>1.0891915386118234</v>
      </c>
      <c r="JI60" s="262">
        <f>JF60+_xlfn.T.INV.2T(0.05,JJ51)*JG60</f>
        <v>2.2926200342497713</v>
      </c>
      <c r="JJ60" s="155">
        <v>99</v>
      </c>
      <c r="JK60" s="156">
        <f>10^JF60</f>
        <v>49.080139272070255</v>
      </c>
      <c r="JL60" s="156">
        <f t="shared" si="651"/>
        <v>12.2798069292649</v>
      </c>
      <c r="JM60" s="157">
        <f t="shared" si="652"/>
        <v>196.16432773263597</v>
      </c>
      <c r="JN60" s="205"/>
      <c r="JO60" s="259">
        <f>JF30-JF60</f>
        <v>0.47229567053067179</v>
      </c>
      <c r="JP60" s="259">
        <f>SQRT(JG30^2+JG60^2)</f>
        <v>0.38537370329700227</v>
      </c>
      <c r="JQ60" s="170">
        <f>10^JO60</f>
        <v>2.9668505534248615</v>
      </c>
      <c r="JR60" s="156">
        <f>10^(JO60-1.96*JP60)</f>
        <v>0.52115056395596404</v>
      </c>
      <c r="JS60" s="171">
        <f>10^(JO60+1.96*JP60)</f>
        <v>16.88994086380989</v>
      </c>
      <c r="JU60" s="144">
        <v>99</v>
      </c>
      <c r="JV60" s="262">
        <f t="shared" si="677"/>
        <v>2.3263478740408408</v>
      </c>
      <c r="JW60" s="262">
        <f>(JV60-JV51)/JU51</f>
        <v>1.6909057864307968</v>
      </c>
      <c r="JX60" s="262">
        <f>SQRT(1/KB47+(JW60-JV48)^2/KE47)/JU51</f>
        <v>0.24590761107206086</v>
      </c>
      <c r="JY60" s="262">
        <f>JW60-_xlfn.T.INV.2T(0.05,KA51)*JX60</f>
        <v>1.0891915386118232</v>
      </c>
      <c r="JZ60" s="262">
        <f>JW60+_xlfn.T.INV.2T(0.05,KA51)*JX60</f>
        <v>2.2926200342497705</v>
      </c>
      <c r="KA60" s="155">
        <v>99</v>
      </c>
      <c r="KB60" s="156">
        <f>10^JW60</f>
        <v>49.080139272070191</v>
      </c>
      <c r="KC60" s="156">
        <f t="shared" si="653"/>
        <v>12.27980692926489</v>
      </c>
      <c r="KD60" s="157">
        <f t="shared" si="654"/>
        <v>196.16432773263563</v>
      </c>
      <c r="KE60" s="205"/>
      <c r="KF60" s="259">
        <f>JW30-JW60</f>
        <v>0.47229567053067179</v>
      </c>
      <c r="KG60" s="259">
        <f>SQRT(JX30^2+JX60^2)</f>
        <v>0.38537370329700216</v>
      </c>
      <c r="KH60" s="170">
        <f>10^KF60</f>
        <v>2.9668505534248615</v>
      </c>
      <c r="KI60" s="156">
        <f>10^(KF60-1.96*KG60)</f>
        <v>0.52115056395596426</v>
      </c>
      <c r="KJ60" s="171">
        <f>10^(KF60+1.96*KG60)</f>
        <v>16.88994086380989</v>
      </c>
      <c r="KL60" s="144">
        <v>99</v>
      </c>
      <c r="KM60" s="262">
        <f t="shared" si="678"/>
        <v>2.3263478740408408</v>
      </c>
      <c r="KN60" s="262">
        <f>(KM60-KM51)/KL51</f>
        <v>1.6909057864307973</v>
      </c>
      <c r="KO60" s="262">
        <f>SQRT(1/KS47+(KN60-KM48)^2/KV47)/KL51</f>
        <v>0.24590761107206094</v>
      </c>
      <c r="KP60" s="262">
        <f>KN60-_xlfn.T.INV.2T(0.05,KR51)*KO60</f>
        <v>1.0891915386118234</v>
      </c>
      <c r="KQ60" s="262">
        <f>KN60+_xlfn.T.INV.2T(0.05,KR51)*KO60</f>
        <v>2.2926200342497713</v>
      </c>
      <c r="KR60" s="155">
        <v>99</v>
      </c>
      <c r="KS60" s="156">
        <f>10^KN60</f>
        <v>49.080139272070255</v>
      </c>
      <c r="KT60" s="156">
        <f t="shared" si="655"/>
        <v>12.2798069292649</v>
      </c>
      <c r="KU60" s="157">
        <f t="shared" si="656"/>
        <v>196.16432773263597</v>
      </c>
      <c r="KV60" s="205"/>
      <c r="KW60" s="259">
        <f>KN30-KN60</f>
        <v>0.47229567053067134</v>
      </c>
      <c r="KX60" s="259">
        <f>SQRT(KO30^2+KO60^2)</f>
        <v>0.38537370329700227</v>
      </c>
      <c r="KY60" s="170">
        <f>10^KW60</f>
        <v>2.9668505534248584</v>
      </c>
      <c r="KZ60" s="156">
        <f>10^(KW60-1.96*KX60)</f>
        <v>0.5211505639559636</v>
      </c>
      <c r="LA60" s="171">
        <f>10^(KW60+1.96*KX60)</f>
        <v>16.889940863809869</v>
      </c>
      <c r="LC60" s="144">
        <v>99</v>
      </c>
      <c r="LD60" s="262">
        <f t="shared" si="679"/>
        <v>2.3263478740408408</v>
      </c>
      <c r="LE60" s="262">
        <f>(LD60-LD51)/LC51</f>
        <v>1.6909057864307968</v>
      </c>
      <c r="LF60" s="262">
        <f>SQRT(1/LJ47+(LE60-LD48)^2/LM47)/LC51</f>
        <v>0.24590761107206086</v>
      </c>
      <c r="LG60" s="262">
        <f>LE60-_xlfn.T.INV.2T(0.05,LI51)*LF60</f>
        <v>1.0891915386118232</v>
      </c>
      <c r="LH60" s="262">
        <f>LE60+_xlfn.T.INV.2T(0.05,LI51)*LF60</f>
        <v>2.2926200342497705</v>
      </c>
      <c r="LI60" s="155">
        <v>99</v>
      </c>
      <c r="LJ60" s="156">
        <f>10^LE60</f>
        <v>49.080139272070191</v>
      </c>
      <c r="LK60" s="156">
        <f t="shared" si="657"/>
        <v>12.27980692926489</v>
      </c>
      <c r="LL60" s="157">
        <f t="shared" si="658"/>
        <v>196.16432773263563</v>
      </c>
      <c r="LM60" s="205"/>
      <c r="LN60" s="259">
        <f>LE30-LE60</f>
        <v>0.47229567053067179</v>
      </c>
      <c r="LO60" s="259">
        <f>SQRT(LF30^2+LF60^2)</f>
        <v>0.38537370329700221</v>
      </c>
      <c r="LP60" s="170">
        <f>10^LN60</f>
        <v>2.9668505534248615</v>
      </c>
      <c r="LQ60" s="156">
        <f>10^(LN60-1.96*LO60)</f>
        <v>0.52115056395596426</v>
      </c>
      <c r="LR60" s="171">
        <f>10^(LN60+1.96*LO60)</f>
        <v>16.88994086380989</v>
      </c>
      <c r="LT60" s="144">
        <v>99</v>
      </c>
      <c r="LU60" s="262">
        <f t="shared" si="680"/>
        <v>2.3263478740408408</v>
      </c>
      <c r="LV60" s="262">
        <f>(LU60-LU51)/LT51</f>
        <v>1.6909057864307973</v>
      </c>
      <c r="LW60" s="262">
        <f>SQRT(1/MA47+(LV60-LU48)^2/MD47)/LT51</f>
        <v>0.24590761107206094</v>
      </c>
      <c r="LX60" s="262">
        <f>LV60-_xlfn.T.INV.2T(0.05,LZ51)*LW60</f>
        <v>1.0891915386118234</v>
      </c>
      <c r="LY60" s="262">
        <f>LV60+_xlfn.T.INV.2T(0.05,LZ51)*LW60</f>
        <v>2.2926200342497713</v>
      </c>
      <c r="LZ60" s="155">
        <v>99</v>
      </c>
      <c r="MA60" s="156">
        <f>10^LV60</f>
        <v>49.080139272070255</v>
      </c>
      <c r="MB60" s="156">
        <f t="shared" si="659"/>
        <v>12.2798069292649</v>
      </c>
      <c r="MC60" s="157">
        <f t="shared" si="660"/>
        <v>196.16432773263597</v>
      </c>
      <c r="MD60" s="205"/>
      <c r="ME60" s="259">
        <f>LV30-LV60</f>
        <v>0.47229567053067134</v>
      </c>
      <c r="MF60" s="259">
        <f>SQRT(LW30^2+LW60^2)</f>
        <v>0.38537370329700227</v>
      </c>
      <c r="MG60" s="170">
        <f>10^ME60</f>
        <v>2.9668505534248584</v>
      </c>
      <c r="MH60" s="156">
        <f>10^(ME60-1.96*MF60)</f>
        <v>0.5211505639559636</v>
      </c>
      <c r="MI60" s="171">
        <f>10^(ME60+1.96*MF60)</f>
        <v>16.889940863809869</v>
      </c>
    </row>
    <row r="61" spans="1:349" ht="14" customHeight="1">
      <c r="A61" s="12"/>
      <c r="B61" s="54"/>
      <c r="C61" s="20"/>
      <c r="D61" s="20"/>
      <c r="E61" s="12"/>
      <c r="F61" s="17"/>
      <c r="G61" s="17"/>
      <c r="H61" s="17"/>
      <c r="I61" s="17"/>
      <c r="J61" s="29"/>
      <c r="K61" s="15"/>
      <c r="L61" s="15"/>
      <c r="M61" s="17"/>
      <c r="N61" s="17"/>
      <c r="O61" s="17"/>
      <c r="P61" s="66"/>
      <c r="Q61" s="24"/>
      <c r="R61" s="24"/>
      <c r="S61" s="76"/>
      <c r="T61" s="24"/>
      <c r="U61" s="24"/>
      <c r="V61" s="35"/>
      <c r="W61" s="24"/>
      <c r="X61" s="17"/>
      <c r="Y61" s="12"/>
      <c r="Z61" s="212"/>
      <c r="AA61" s="225"/>
      <c r="AB61" s="211"/>
      <c r="AC61" s="211"/>
      <c r="AD61" s="212"/>
      <c r="AE61" s="212"/>
      <c r="AF61" s="212"/>
      <c r="AG61" s="243"/>
      <c r="AH61" s="205"/>
      <c r="AI61" s="205"/>
      <c r="AJ61" s="250"/>
      <c r="AK61" s="205"/>
      <c r="AL61" s="205"/>
      <c r="AM61" s="202"/>
      <c r="AN61" s="205"/>
      <c r="AO61" s="212"/>
      <c r="AP61" s="12"/>
      <c r="AQ61" s="212"/>
      <c r="AR61" s="225"/>
      <c r="AS61" s="211"/>
      <c r="AT61" s="211"/>
      <c r="AU61" s="212"/>
      <c r="AV61" s="212"/>
      <c r="AW61" s="212"/>
      <c r="AX61" s="243"/>
      <c r="AY61" s="205"/>
      <c r="AZ61" s="205"/>
      <c r="BA61" s="250"/>
      <c r="BB61" s="205"/>
      <c r="BC61" s="205"/>
      <c r="BD61" s="202"/>
      <c r="BE61" s="205"/>
      <c r="BF61" s="212"/>
      <c r="BH61" s="212"/>
      <c r="BI61" s="225"/>
      <c r="BJ61" s="211"/>
      <c r="BK61" s="211"/>
      <c r="BL61" s="212"/>
      <c r="BM61" s="212"/>
      <c r="BN61" s="212"/>
      <c r="BO61" s="243"/>
      <c r="BP61" s="205"/>
      <c r="BQ61" s="205"/>
      <c r="BR61" s="250"/>
      <c r="BS61" s="205"/>
      <c r="BT61" s="205"/>
      <c r="BU61" s="202"/>
      <c r="BV61" s="205"/>
      <c r="BW61" s="212"/>
      <c r="BY61" s="212"/>
      <c r="BZ61" s="225"/>
      <c r="CA61" s="211"/>
      <c r="CB61" s="211"/>
      <c r="CC61" s="212"/>
      <c r="CD61" s="212"/>
      <c r="CE61" s="212"/>
      <c r="CF61" s="243"/>
      <c r="CG61" s="205"/>
      <c r="CH61" s="205"/>
      <c r="CI61" s="250"/>
      <c r="CJ61" s="205"/>
      <c r="CK61" s="205"/>
      <c r="CL61" s="202"/>
      <c r="CM61" s="205"/>
      <c r="CN61" s="212"/>
      <c r="CP61" s="212"/>
      <c r="CQ61" s="225"/>
      <c r="CR61" s="211"/>
      <c r="CS61" s="211"/>
      <c r="CT61" s="212"/>
      <c r="CU61" s="212"/>
      <c r="CV61" s="212"/>
      <c r="CW61" s="243"/>
      <c r="CX61" s="205"/>
      <c r="CY61" s="205"/>
      <c r="CZ61" s="250"/>
      <c r="DA61" s="205"/>
      <c r="DB61" s="205"/>
      <c r="DC61" s="202"/>
      <c r="DD61" s="205"/>
      <c r="DE61" s="212"/>
      <c r="DG61" s="212"/>
      <c r="DH61" s="225"/>
      <c r="DI61" s="211"/>
      <c r="DJ61" s="211"/>
      <c r="DK61" s="212"/>
      <c r="DL61" s="212"/>
      <c r="DM61" s="212"/>
      <c r="DN61" s="243"/>
      <c r="DO61" s="205"/>
      <c r="DP61" s="205"/>
      <c r="DQ61" s="250"/>
      <c r="DR61" s="205"/>
      <c r="DS61" s="205"/>
      <c r="DT61" s="202"/>
      <c r="DU61" s="205"/>
      <c r="DV61" s="212"/>
      <c r="DX61" s="212"/>
      <c r="DY61" s="225"/>
      <c r="DZ61" s="211"/>
      <c r="EA61" s="211"/>
      <c r="EB61" s="212"/>
      <c r="EC61" s="212"/>
      <c r="ED61" s="212"/>
      <c r="EE61" s="243"/>
      <c r="EF61" s="205"/>
      <c r="EG61" s="205"/>
      <c r="EH61" s="250"/>
      <c r="EI61" s="205"/>
      <c r="EJ61" s="205"/>
      <c r="EK61" s="202"/>
      <c r="EL61" s="205"/>
      <c r="EM61" s="212"/>
      <c r="EO61" s="212"/>
      <c r="EP61" s="225"/>
      <c r="EQ61" s="211"/>
      <c r="ER61" s="211"/>
      <c r="ES61" s="212"/>
      <c r="ET61" s="212"/>
      <c r="EU61" s="212"/>
      <c r="EV61" s="243"/>
      <c r="EW61" s="205"/>
      <c r="EX61" s="205"/>
      <c r="EY61" s="250"/>
      <c r="EZ61" s="205"/>
      <c r="FA61" s="205"/>
      <c r="FB61" s="202"/>
      <c r="FC61" s="205"/>
      <c r="FD61" s="212"/>
      <c r="FF61" s="212"/>
      <c r="FG61" s="225"/>
      <c r="FH61" s="211"/>
      <c r="FI61" s="211"/>
      <c r="FJ61" s="212"/>
      <c r="FK61" s="212"/>
      <c r="FL61" s="212"/>
      <c r="FM61" s="243"/>
      <c r="FN61" s="205"/>
      <c r="FO61" s="205"/>
      <c r="FP61" s="250"/>
      <c r="FQ61" s="205"/>
      <c r="FR61" s="205"/>
      <c r="FS61" s="202"/>
      <c r="FT61" s="205"/>
      <c r="FU61" s="212"/>
      <c r="FW61" s="212"/>
      <c r="FX61" s="225"/>
      <c r="FY61" s="211"/>
      <c r="FZ61" s="211"/>
      <c r="GA61" s="212"/>
      <c r="GB61" s="212"/>
      <c r="GC61" s="212"/>
      <c r="GD61" s="243"/>
      <c r="GE61" s="205"/>
      <c r="GF61" s="205"/>
      <c r="GG61" s="250"/>
      <c r="GH61" s="205"/>
      <c r="GI61" s="205"/>
      <c r="GJ61" s="202"/>
      <c r="GK61" s="205"/>
      <c r="GL61" s="212"/>
      <c r="GN61" s="212"/>
      <c r="GO61" s="225"/>
      <c r="GP61" s="211"/>
      <c r="GQ61" s="211"/>
      <c r="GR61" s="212"/>
      <c r="GS61" s="212"/>
      <c r="GT61" s="212"/>
      <c r="GU61" s="243"/>
      <c r="GV61" s="205"/>
      <c r="GW61" s="205"/>
      <c r="GX61" s="250"/>
      <c r="GY61" s="205"/>
      <c r="GZ61" s="205"/>
      <c r="HA61" s="202"/>
      <c r="HB61" s="205"/>
      <c r="HC61" s="212"/>
      <c r="HE61" s="212"/>
      <c r="HF61" s="225"/>
      <c r="HG61" s="211"/>
      <c r="HH61" s="211"/>
      <c r="HI61" s="212"/>
      <c r="HJ61" s="212"/>
      <c r="HK61" s="212"/>
      <c r="HL61" s="243"/>
      <c r="HM61" s="205"/>
      <c r="HN61" s="205"/>
      <c r="HO61" s="250"/>
      <c r="HP61" s="205"/>
      <c r="HQ61" s="205"/>
      <c r="HR61" s="202"/>
      <c r="HS61" s="205"/>
      <c r="HT61" s="212"/>
      <c r="HV61" s="212"/>
      <c r="HW61" s="225"/>
      <c r="HX61" s="211"/>
      <c r="HY61" s="211"/>
      <c r="HZ61" s="212"/>
      <c r="IA61" s="212"/>
      <c r="IB61" s="212"/>
      <c r="IC61" s="243"/>
      <c r="ID61" s="205"/>
      <c r="IE61" s="205"/>
      <c r="IF61" s="250"/>
      <c r="IG61" s="205"/>
      <c r="IH61" s="205"/>
      <c r="II61" s="202"/>
      <c r="IJ61" s="205"/>
      <c r="IK61" s="212"/>
      <c r="IM61" s="212"/>
      <c r="IN61" s="225"/>
      <c r="IO61" s="211"/>
      <c r="IP61" s="211"/>
      <c r="IQ61" s="212"/>
      <c r="IR61" s="212"/>
      <c r="IS61" s="212"/>
      <c r="IT61" s="243"/>
      <c r="IU61" s="205"/>
      <c r="IV61" s="205"/>
      <c r="IW61" s="250"/>
      <c r="IX61" s="205"/>
      <c r="IY61" s="205"/>
      <c r="IZ61" s="202"/>
      <c r="JA61" s="205"/>
      <c r="JB61" s="212"/>
      <c r="JD61" s="212"/>
      <c r="JE61" s="225"/>
      <c r="JF61" s="211"/>
      <c r="JG61" s="211"/>
      <c r="JH61" s="212"/>
      <c r="JI61" s="212"/>
      <c r="JJ61" s="212"/>
      <c r="JK61" s="243"/>
      <c r="JL61" s="205"/>
      <c r="JM61" s="205"/>
      <c r="JN61" s="250"/>
      <c r="JO61" s="205"/>
      <c r="JP61" s="205"/>
      <c r="JQ61" s="202"/>
      <c r="JR61" s="205"/>
      <c r="JS61" s="212"/>
      <c r="JU61" s="212"/>
      <c r="JV61" s="225"/>
      <c r="JW61" s="211"/>
      <c r="JX61" s="211"/>
      <c r="JY61" s="212"/>
      <c r="JZ61" s="212"/>
      <c r="KA61" s="212"/>
      <c r="KB61" s="243"/>
      <c r="KC61" s="205"/>
      <c r="KD61" s="205"/>
      <c r="KE61" s="250"/>
      <c r="KF61" s="205"/>
      <c r="KG61" s="205"/>
      <c r="KH61" s="202"/>
      <c r="KI61" s="205"/>
      <c r="KJ61" s="212"/>
      <c r="KL61" s="212"/>
      <c r="KM61" s="225"/>
      <c r="KN61" s="211"/>
      <c r="KO61" s="211"/>
      <c r="KP61" s="212"/>
      <c r="KQ61" s="212"/>
      <c r="KR61" s="212"/>
      <c r="KS61" s="243"/>
      <c r="KT61" s="205"/>
      <c r="KU61" s="205"/>
      <c r="KV61" s="250"/>
      <c r="KW61" s="205"/>
      <c r="KX61" s="205"/>
      <c r="KY61" s="202"/>
      <c r="KZ61" s="205"/>
      <c r="LA61" s="212"/>
      <c r="LC61" s="212"/>
      <c r="LD61" s="225"/>
      <c r="LE61" s="211"/>
      <c r="LF61" s="211"/>
      <c r="LG61" s="212"/>
      <c r="LH61" s="212"/>
      <c r="LI61" s="212"/>
      <c r="LJ61" s="243"/>
      <c r="LK61" s="205"/>
      <c r="LL61" s="205"/>
      <c r="LM61" s="250"/>
      <c r="LN61" s="205"/>
      <c r="LO61" s="205"/>
      <c r="LP61" s="202"/>
      <c r="LQ61" s="205"/>
      <c r="LR61" s="212"/>
      <c r="LT61" s="212"/>
      <c r="LU61" s="225"/>
      <c r="LV61" s="211"/>
      <c r="LW61" s="211"/>
      <c r="LX61" s="212"/>
      <c r="LY61" s="212"/>
      <c r="LZ61" s="212"/>
      <c r="MA61" s="243"/>
      <c r="MB61" s="205"/>
      <c r="MC61" s="205"/>
      <c r="MD61" s="250"/>
      <c r="ME61" s="205"/>
      <c r="MF61" s="205"/>
      <c r="MG61" s="202"/>
      <c r="MH61" s="205"/>
      <c r="MI61" s="212"/>
    </row>
    <row r="62" spans="1:349" ht="14" customHeight="1">
      <c r="A62" s="20"/>
      <c r="B62" s="20"/>
      <c r="C62" s="20"/>
      <c r="D62" s="20"/>
      <c r="E62" s="20"/>
      <c r="F62" s="20"/>
      <c r="G62" s="20"/>
      <c r="H62" s="20"/>
      <c r="I62" s="20"/>
      <c r="J62" s="17"/>
      <c r="K62" s="12"/>
      <c r="L62" s="15"/>
      <c r="M62" s="17"/>
      <c r="N62" s="53"/>
      <c r="O62" s="53"/>
      <c r="P62" s="53"/>
      <c r="Q62" s="53"/>
      <c r="R62" s="18"/>
      <c r="S62" s="15"/>
      <c r="T62" s="12"/>
      <c r="U62" s="12"/>
      <c r="V62" s="12"/>
      <c r="W62" s="12"/>
      <c r="X62" s="12"/>
      <c r="Y62" s="20"/>
      <c r="Z62" s="214"/>
      <c r="AA62" s="212"/>
      <c r="AB62" s="210"/>
      <c r="AC62" s="211"/>
      <c r="AD62" s="212"/>
      <c r="AE62" s="232"/>
      <c r="AF62" s="232"/>
      <c r="AG62" s="232"/>
      <c r="AH62" s="232"/>
      <c r="AI62" s="213"/>
      <c r="AJ62" s="211"/>
      <c r="AK62" s="210"/>
      <c r="AL62" s="210"/>
      <c r="AM62" s="210"/>
      <c r="AN62" s="210"/>
      <c r="AO62" s="210"/>
      <c r="AP62" s="20"/>
      <c r="AQ62" s="214"/>
      <c r="AR62" s="212"/>
      <c r="AS62" s="210"/>
      <c r="AT62" s="211"/>
      <c r="AU62" s="212"/>
      <c r="AV62" s="232"/>
      <c r="AW62" s="232"/>
      <c r="AX62" s="232"/>
      <c r="AY62" s="232"/>
      <c r="AZ62" s="213"/>
      <c r="BA62" s="211"/>
      <c r="BB62" s="210"/>
      <c r="BC62" s="210"/>
      <c r="BD62" s="210"/>
      <c r="BE62" s="210"/>
      <c r="BF62" s="210"/>
      <c r="BH62" s="214"/>
      <c r="BI62" s="212"/>
      <c r="BJ62" s="210"/>
      <c r="BK62" s="211"/>
      <c r="BL62" s="212"/>
      <c r="BM62" s="232"/>
      <c r="BN62" s="232"/>
      <c r="BO62" s="232"/>
      <c r="BP62" s="232"/>
      <c r="BQ62" s="213"/>
      <c r="BR62" s="211"/>
      <c r="BS62" s="210"/>
      <c r="BT62" s="210"/>
      <c r="BU62" s="210"/>
      <c r="BV62" s="210"/>
      <c r="BW62" s="210"/>
      <c r="BY62" s="214"/>
      <c r="BZ62" s="212"/>
      <c r="CA62" s="210"/>
      <c r="CB62" s="211"/>
      <c r="CC62" s="212"/>
      <c r="CD62" s="232"/>
      <c r="CE62" s="232"/>
      <c r="CF62" s="232"/>
      <c r="CG62" s="232"/>
      <c r="CH62" s="213"/>
      <c r="CI62" s="211"/>
      <c r="CJ62" s="210"/>
      <c r="CK62" s="210"/>
      <c r="CL62" s="210"/>
      <c r="CM62" s="210"/>
      <c r="CN62" s="210"/>
      <c r="CP62" s="214"/>
      <c r="CQ62" s="212"/>
      <c r="CR62" s="210"/>
      <c r="CS62" s="211"/>
      <c r="CT62" s="212"/>
      <c r="CU62" s="232"/>
      <c r="CV62" s="232"/>
      <c r="CW62" s="232"/>
      <c r="CX62" s="232"/>
      <c r="CY62" s="213"/>
      <c r="CZ62" s="211"/>
      <c r="DA62" s="210"/>
      <c r="DB62" s="210"/>
      <c r="DC62" s="210"/>
      <c r="DD62" s="210"/>
      <c r="DE62" s="210"/>
      <c r="DG62" s="214"/>
      <c r="DH62" s="212"/>
      <c r="DI62" s="210"/>
      <c r="DJ62" s="211"/>
      <c r="DK62" s="212"/>
      <c r="DL62" s="232"/>
      <c r="DM62" s="232"/>
      <c r="DN62" s="232"/>
      <c r="DO62" s="232"/>
      <c r="DP62" s="213"/>
      <c r="DQ62" s="211"/>
      <c r="DR62" s="210"/>
      <c r="DS62" s="210"/>
      <c r="DT62" s="210"/>
      <c r="DU62" s="210"/>
      <c r="DV62" s="210"/>
      <c r="DX62" s="214"/>
      <c r="DY62" s="212"/>
      <c r="DZ62" s="210"/>
      <c r="EA62" s="211"/>
      <c r="EB62" s="212"/>
      <c r="EC62" s="232"/>
      <c r="ED62" s="232"/>
      <c r="EE62" s="232"/>
      <c r="EF62" s="232"/>
      <c r="EG62" s="213"/>
      <c r="EH62" s="211"/>
      <c r="EI62" s="210"/>
      <c r="EJ62" s="210"/>
      <c r="EK62" s="210"/>
      <c r="EL62" s="210"/>
      <c r="EM62" s="210"/>
      <c r="EO62" s="214"/>
      <c r="EP62" s="212"/>
      <c r="EQ62" s="210"/>
      <c r="ER62" s="211"/>
      <c r="ES62" s="212"/>
      <c r="ET62" s="232"/>
      <c r="EU62" s="232"/>
      <c r="EV62" s="232"/>
      <c r="EW62" s="232"/>
      <c r="EX62" s="213"/>
      <c r="EY62" s="211"/>
      <c r="EZ62" s="210"/>
      <c r="FA62" s="210"/>
      <c r="FB62" s="210"/>
      <c r="FC62" s="210"/>
      <c r="FD62" s="210"/>
      <c r="FF62" s="214"/>
      <c r="FG62" s="212"/>
      <c r="FH62" s="210"/>
      <c r="FI62" s="211"/>
      <c r="FJ62" s="212"/>
      <c r="FK62" s="232"/>
      <c r="FL62" s="232"/>
      <c r="FM62" s="232"/>
      <c r="FN62" s="232"/>
      <c r="FO62" s="213"/>
      <c r="FP62" s="211"/>
      <c r="FQ62" s="210"/>
      <c r="FR62" s="210"/>
      <c r="FS62" s="210"/>
      <c r="FT62" s="210"/>
      <c r="FU62" s="210"/>
      <c r="FW62" s="214"/>
      <c r="FX62" s="212"/>
      <c r="FY62" s="210"/>
      <c r="FZ62" s="211"/>
      <c r="GA62" s="212"/>
      <c r="GB62" s="232"/>
      <c r="GC62" s="232"/>
      <c r="GD62" s="232"/>
      <c r="GE62" s="232"/>
      <c r="GF62" s="213"/>
      <c r="GG62" s="211"/>
      <c r="GH62" s="210"/>
      <c r="GI62" s="210"/>
      <c r="GJ62" s="210"/>
      <c r="GK62" s="210"/>
      <c r="GL62" s="210"/>
      <c r="GN62" s="214"/>
      <c r="GO62" s="212"/>
      <c r="GP62" s="210"/>
      <c r="GQ62" s="211"/>
      <c r="GR62" s="212"/>
      <c r="GS62" s="232"/>
      <c r="GT62" s="232"/>
      <c r="GU62" s="232"/>
      <c r="GV62" s="232"/>
      <c r="GW62" s="213"/>
      <c r="GX62" s="211"/>
      <c r="GY62" s="210"/>
      <c r="GZ62" s="210"/>
      <c r="HA62" s="210"/>
      <c r="HB62" s="210"/>
      <c r="HC62" s="210"/>
      <c r="HE62" s="214"/>
      <c r="HF62" s="212"/>
      <c r="HG62" s="210"/>
      <c r="HH62" s="211"/>
      <c r="HI62" s="212"/>
      <c r="HJ62" s="232"/>
      <c r="HK62" s="232"/>
      <c r="HL62" s="232"/>
      <c r="HM62" s="232"/>
      <c r="HN62" s="213"/>
      <c r="HO62" s="211"/>
      <c r="HP62" s="210"/>
      <c r="HQ62" s="210"/>
      <c r="HR62" s="210"/>
      <c r="HS62" s="210"/>
      <c r="HT62" s="210"/>
      <c r="HV62" s="214"/>
      <c r="HW62" s="212"/>
      <c r="HX62" s="210"/>
      <c r="HY62" s="211"/>
      <c r="HZ62" s="212"/>
      <c r="IA62" s="232"/>
      <c r="IB62" s="232"/>
      <c r="IC62" s="232"/>
      <c r="ID62" s="232"/>
      <c r="IE62" s="213"/>
      <c r="IF62" s="211"/>
      <c r="IG62" s="210"/>
      <c r="IH62" s="210"/>
      <c r="II62" s="210"/>
      <c r="IJ62" s="210"/>
      <c r="IK62" s="210"/>
      <c r="IM62" s="214"/>
      <c r="IN62" s="212"/>
      <c r="IO62" s="210"/>
      <c r="IP62" s="211"/>
      <c r="IQ62" s="212"/>
      <c r="IR62" s="232"/>
      <c r="IS62" s="232"/>
      <c r="IT62" s="232"/>
      <c r="IU62" s="232"/>
      <c r="IV62" s="213"/>
      <c r="IW62" s="211"/>
      <c r="IX62" s="210"/>
      <c r="IY62" s="210"/>
      <c r="IZ62" s="210"/>
      <c r="JA62" s="210"/>
      <c r="JB62" s="210"/>
      <c r="JD62" s="214"/>
      <c r="JE62" s="212"/>
      <c r="JF62" s="210"/>
      <c r="JG62" s="211"/>
      <c r="JH62" s="212"/>
      <c r="JI62" s="232"/>
      <c r="JJ62" s="232"/>
      <c r="JK62" s="232"/>
      <c r="JL62" s="232"/>
      <c r="JM62" s="213"/>
      <c r="JN62" s="211"/>
      <c r="JO62" s="210"/>
      <c r="JP62" s="210"/>
      <c r="JQ62" s="210"/>
      <c r="JR62" s="210"/>
      <c r="JS62" s="210"/>
      <c r="JU62" s="214"/>
      <c r="JV62" s="212"/>
      <c r="JW62" s="210"/>
      <c r="JX62" s="211"/>
      <c r="JY62" s="212"/>
      <c r="JZ62" s="232"/>
      <c r="KA62" s="232"/>
      <c r="KB62" s="232"/>
      <c r="KC62" s="232"/>
      <c r="KD62" s="213"/>
      <c r="KE62" s="211"/>
      <c r="KF62" s="210"/>
      <c r="KG62" s="210"/>
      <c r="KH62" s="210"/>
      <c r="KI62" s="210"/>
      <c r="KJ62" s="210"/>
      <c r="KL62" s="214"/>
      <c r="KM62" s="212"/>
      <c r="KN62" s="210"/>
      <c r="KO62" s="211"/>
      <c r="KP62" s="212"/>
      <c r="KQ62" s="232"/>
      <c r="KR62" s="232"/>
      <c r="KS62" s="232"/>
      <c r="KT62" s="232"/>
      <c r="KU62" s="213"/>
      <c r="KV62" s="211"/>
      <c r="KW62" s="210"/>
      <c r="KX62" s="210"/>
      <c r="KY62" s="210"/>
      <c r="KZ62" s="210"/>
      <c r="LA62" s="210"/>
      <c r="LC62" s="214"/>
      <c r="LD62" s="212"/>
      <c r="LE62" s="210"/>
      <c r="LF62" s="211"/>
      <c r="LG62" s="212"/>
      <c r="LH62" s="232"/>
      <c r="LI62" s="232"/>
      <c r="LJ62" s="232"/>
      <c r="LK62" s="232"/>
      <c r="LL62" s="213"/>
      <c r="LM62" s="211"/>
      <c r="LN62" s="210"/>
      <c r="LO62" s="210"/>
      <c r="LP62" s="210"/>
      <c r="LQ62" s="210"/>
      <c r="LR62" s="210"/>
      <c r="LT62" s="214"/>
      <c r="LU62" s="212"/>
      <c r="LV62" s="210"/>
      <c r="LW62" s="211"/>
      <c r="LX62" s="212"/>
      <c r="LY62" s="232"/>
      <c r="LZ62" s="232"/>
      <c r="MA62" s="232"/>
      <c r="MB62" s="232"/>
      <c r="MC62" s="213"/>
      <c r="MD62" s="211"/>
      <c r="ME62" s="210"/>
      <c r="MF62" s="210"/>
      <c r="MG62" s="210"/>
      <c r="MH62" s="210"/>
      <c r="MI62" s="210"/>
    </row>
    <row r="63" spans="1:349" ht="14" customHeight="1" outlineLevel="1">
      <c r="A63" s="12"/>
      <c r="B63" s="40"/>
      <c r="C63" s="12"/>
      <c r="D63" s="58"/>
      <c r="E63" s="12"/>
      <c r="F63" s="12"/>
      <c r="G63" s="30"/>
      <c r="H63" s="30"/>
      <c r="I63" s="40"/>
      <c r="J63" s="12"/>
      <c r="K63" s="63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229"/>
      <c r="AA63" s="210"/>
      <c r="AB63" s="240"/>
      <c r="AC63" s="199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12"/>
      <c r="AQ63" s="229"/>
      <c r="AR63" s="210"/>
      <c r="AS63" s="240"/>
      <c r="AT63" s="199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H63" s="229"/>
      <c r="BI63" s="210"/>
      <c r="BJ63" s="240"/>
      <c r="BK63" s="199"/>
      <c r="BL63" s="210"/>
      <c r="BM63" s="210"/>
      <c r="BN63" s="210"/>
      <c r="BO63" s="210"/>
      <c r="BP63" s="210"/>
      <c r="BQ63" s="210"/>
      <c r="BR63" s="210"/>
      <c r="BS63" s="210"/>
      <c r="BT63" s="210"/>
      <c r="BU63" s="210"/>
      <c r="BV63" s="210"/>
      <c r="BW63" s="210"/>
      <c r="BY63" s="229"/>
      <c r="BZ63" s="210"/>
      <c r="CA63" s="240"/>
      <c r="CB63" s="199"/>
      <c r="CC63" s="210"/>
      <c r="CD63" s="210"/>
      <c r="CE63" s="210"/>
      <c r="CF63" s="210"/>
      <c r="CG63" s="210"/>
      <c r="CH63" s="210"/>
      <c r="CI63" s="210"/>
      <c r="CJ63" s="210"/>
      <c r="CK63" s="210"/>
      <c r="CL63" s="210"/>
      <c r="CM63" s="210"/>
      <c r="CN63" s="210"/>
      <c r="CP63" s="229"/>
      <c r="CQ63" s="210"/>
      <c r="CR63" s="240"/>
      <c r="CS63" s="199"/>
      <c r="CT63" s="210"/>
      <c r="CU63" s="210"/>
      <c r="CV63" s="210"/>
      <c r="CW63" s="210"/>
      <c r="CX63" s="210"/>
      <c r="CY63" s="210"/>
      <c r="CZ63" s="210"/>
      <c r="DA63" s="210"/>
      <c r="DB63" s="210"/>
      <c r="DC63" s="210"/>
      <c r="DD63" s="210"/>
      <c r="DE63" s="210"/>
      <c r="DG63" s="229"/>
      <c r="DH63" s="210"/>
      <c r="DI63" s="240"/>
      <c r="DJ63" s="199"/>
      <c r="DK63" s="210"/>
      <c r="DL63" s="210"/>
      <c r="DM63" s="210"/>
      <c r="DN63" s="210"/>
      <c r="DO63" s="210"/>
      <c r="DP63" s="210"/>
      <c r="DQ63" s="210"/>
      <c r="DR63" s="210"/>
      <c r="DS63" s="210"/>
      <c r="DT63" s="210"/>
      <c r="DU63" s="210"/>
      <c r="DV63" s="210"/>
      <c r="DX63" s="229"/>
      <c r="DY63" s="210"/>
      <c r="DZ63" s="240"/>
      <c r="EA63" s="199"/>
      <c r="EB63" s="210"/>
      <c r="EC63" s="210"/>
      <c r="ED63" s="210"/>
      <c r="EE63" s="210"/>
      <c r="EF63" s="210"/>
      <c r="EG63" s="210"/>
      <c r="EH63" s="210"/>
      <c r="EI63" s="210"/>
      <c r="EJ63" s="210"/>
      <c r="EK63" s="210"/>
      <c r="EL63" s="210"/>
      <c r="EM63" s="210"/>
      <c r="EO63" s="229"/>
      <c r="EP63" s="210"/>
      <c r="EQ63" s="240"/>
      <c r="ER63" s="199"/>
      <c r="ES63" s="210"/>
      <c r="ET63" s="210"/>
      <c r="EU63" s="210"/>
      <c r="EV63" s="210"/>
      <c r="EW63" s="210"/>
      <c r="EX63" s="210"/>
      <c r="EY63" s="210"/>
      <c r="EZ63" s="210"/>
      <c r="FA63" s="210"/>
      <c r="FB63" s="210"/>
      <c r="FC63" s="210"/>
      <c r="FD63" s="210"/>
      <c r="FF63" s="229"/>
      <c r="FG63" s="210"/>
      <c r="FH63" s="240"/>
      <c r="FI63" s="199"/>
      <c r="FJ63" s="210"/>
      <c r="FK63" s="210"/>
      <c r="FL63" s="210"/>
      <c r="FM63" s="210"/>
      <c r="FN63" s="210"/>
      <c r="FO63" s="210"/>
      <c r="FP63" s="210"/>
      <c r="FQ63" s="210"/>
      <c r="FR63" s="210"/>
      <c r="FS63" s="210"/>
      <c r="FT63" s="210"/>
      <c r="FU63" s="210"/>
      <c r="FW63" s="229"/>
      <c r="FX63" s="210"/>
      <c r="FY63" s="240"/>
      <c r="FZ63" s="199"/>
      <c r="GA63" s="210"/>
      <c r="GB63" s="210"/>
      <c r="GC63" s="210"/>
      <c r="GD63" s="210"/>
      <c r="GE63" s="210"/>
      <c r="GF63" s="210"/>
      <c r="GG63" s="210"/>
      <c r="GH63" s="210"/>
      <c r="GI63" s="210"/>
      <c r="GJ63" s="210"/>
      <c r="GK63" s="210"/>
      <c r="GL63" s="210"/>
      <c r="GN63" s="229"/>
      <c r="GO63" s="210"/>
      <c r="GP63" s="240"/>
      <c r="GQ63" s="199"/>
      <c r="GR63" s="210"/>
      <c r="GS63" s="210"/>
      <c r="GT63" s="210"/>
      <c r="GU63" s="210"/>
      <c r="GV63" s="210"/>
      <c r="GW63" s="210"/>
      <c r="GX63" s="210"/>
      <c r="GY63" s="210"/>
      <c r="GZ63" s="210"/>
      <c r="HA63" s="210"/>
      <c r="HB63" s="210"/>
      <c r="HC63" s="210"/>
      <c r="HE63" s="229"/>
      <c r="HF63" s="210"/>
      <c r="HG63" s="240"/>
      <c r="HH63" s="199"/>
      <c r="HI63" s="210"/>
      <c r="HJ63" s="210"/>
      <c r="HK63" s="210"/>
      <c r="HL63" s="210"/>
      <c r="HM63" s="210"/>
      <c r="HN63" s="210"/>
      <c r="HO63" s="210"/>
      <c r="HP63" s="210"/>
      <c r="HQ63" s="210"/>
      <c r="HR63" s="210"/>
      <c r="HS63" s="210"/>
      <c r="HT63" s="210"/>
      <c r="HV63" s="229"/>
      <c r="HW63" s="210"/>
      <c r="HX63" s="240"/>
      <c r="HY63" s="199"/>
      <c r="HZ63" s="210"/>
      <c r="IA63" s="210"/>
      <c r="IB63" s="210"/>
      <c r="IC63" s="210"/>
      <c r="ID63" s="210"/>
      <c r="IE63" s="210"/>
      <c r="IF63" s="210"/>
      <c r="IG63" s="210"/>
      <c r="IH63" s="210"/>
      <c r="II63" s="210"/>
      <c r="IJ63" s="210"/>
      <c r="IK63" s="210"/>
      <c r="IM63" s="229"/>
      <c r="IN63" s="210"/>
      <c r="IO63" s="240"/>
      <c r="IP63" s="199"/>
      <c r="IQ63" s="210"/>
      <c r="IR63" s="210"/>
      <c r="IS63" s="210"/>
      <c r="IT63" s="210"/>
      <c r="IU63" s="210"/>
      <c r="IV63" s="210"/>
      <c r="IW63" s="210"/>
      <c r="IX63" s="210"/>
      <c r="IY63" s="210"/>
      <c r="IZ63" s="210"/>
      <c r="JA63" s="210"/>
      <c r="JB63" s="210"/>
      <c r="JD63" s="229"/>
      <c r="JE63" s="210"/>
      <c r="JF63" s="240"/>
      <c r="JG63" s="199"/>
      <c r="JH63" s="210"/>
      <c r="JI63" s="210"/>
      <c r="JJ63" s="210"/>
      <c r="JK63" s="210"/>
      <c r="JL63" s="210"/>
      <c r="JM63" s="210"/>
      <c r="JN63" s="210"/>
      <c r="JO63" s="210"/>
      <c r="JP63" s="210"/>
      <c r="JQ63" s="210"/>
      <c r="JR63" s="210"/>
      <c r="JS63" s="210"/>
      <c r="JU63" s="229"/>
      <c r="JV63" s="210"/>
      <c r="JW63" s="240"/>
      <c r="JX63" s="199"/>
      <c r="JY63" s="210"/>
      <c r="JZ63" s="210"/>
      <c r="KA63" s="210"/>
      <c r="KB63" s="210"/>
      <c r="KC63" s="210"/>
      <c r="KD63" s="210"/>
      <c r="KE63" s="210"/>
      <c r="KF63" s="210"/>
      <c r="KG63" s="210"/>
      <c r="KH63" s="210"/>
      <c r="KI63" s="210"/>
      <c r="KJ63" s="210"/>
      <c r="KL63" s="229"/>
      <c r="KM63" s="210"/>
      <c r="KN63" s="240"/>
      <c r="KO63" s="199"/>
      <c r="KP63" s="210"/>
      <c r="KQ63" s="210"/>
      <c r="KR63" s="210"/>
      <c r="KS63" s="210"/>
      <c r="KT63" s="210"/>
      <c r="KU63" s="210"/>
      <c r="KV63" s="210"/>
      <c r="KW63" s="210"/>
      <c r="KX63" s="210"/>
      <c r="KY63" s="210"/>
      <c r="KZ63" s="210"/>
      <c r="LA63" s="210"/>
      <c r="LC63" s="229"/>
      <c r="LD63" s="210"/>
      <c r="LE63" s="240"/>
      <c r="LF63" s="199"/>
      <c r="LG63" s="210"/>
      <c r="LH63" s="210"/>
      <c r="LI63" s="210"/>
      <c r="LJ63" s="210"/>
      <c r="LK63" s="210"/>
      <c r="LL63" s="210"/>
      <c r="LM63" s="210"/>
      <c r="LN63" s="210"/>
      <c r="LO63" s="210"/>
      <c r="LP63" s="210"/>
      <c r="LQ63" s="210"/>
      <c r="LR63" s="210"/>
      <c r="LT63" s="229"/>
      <c r="LU63" s="210"/>
      <c r="LV63" s="240"/>
      <c r="LW63" s="199"/>
      <c r="LX63" s="210"/>
      <c r="LY63" s="210"/>
      <c r="LZ63" s="210"/>
      <c r="MA63" s="210"/>
      <c r="MB63" s="210"/>
      <c r="MC63" s="210"/>
      <c r="MD63" s="210"/>
      <c r="ME63" s="210"/>
      <c r="MF63" s="210"/>
      <c r="MG63" s="210"/>
      <c r="MH63" s="210"/>
      <c r="MI63" s="210"/>
    </row>
    <row r="64" spans="1:349" s="44" customFormat="1" ht="14" customHeight="1" outlineLevel="1">
      <c r="A64" s="210"/>
      <c r="B64" s="39"/>
      <c r="C64" s="210"/>
      <c r="D64" s="210"/>
      <c r="E64" s="210"/>
      <c r="F64" s="210"/>
      <c r="G64" s="210"/>
      <c r="H64" s="210"/>
      <c r="I64" s="228"/>
      <c r="J64" s="237"/>
      <c r="K64" s="237"/>
      <c r="L64" s="238"/>
      <c r="M64" s="237"/>
      <c r="N64" s="237"/>
      <c r="O64" s="237"/>
      <c r="P64" s="237"/>
      <c r="Q64" s="242"/>
      <c r="R64" s="242"/>
      <c r="S64" s="237"/>
      <c r="T64" s="237"/>
      <c r="U64" s="237"/>
      <c r="V64" s="237"/>
      <c r="W64" s="237"/>
      <c r="X64" s="237"/>
      <c r="Y64" s="237"/>
      <c r="Z64" s="228"/>
      <c r="AA64" s="237"/>
      <c r="AB64" s="237"/>
      <c r="AC64" s="238"/>
      <c r="AD64" s="237"/>
      <c r="AE64" s="237"/>
      <c r="AF64" s="237"/>
      <c r="AG64" s="237"/>
      <c r="AH64" s="242"/>
      <c r="AI64" s="242"/>
      <c r="AJ64" s="237"/>
      <c r="AK64" s="237"/>
      <c r="AL64" s="237"/>
      <c r="AM64" s="237"/>
      <c r="AN64" s="237"/>
      <c r="AO64" s="237"/>
      <c r="AP64" s="376"/>
      <c r="AQ64" s="228"/>
      <c r="AR64" s="237"/>
      <c r="AS64" s="237"/>
      <c r="AT64" s="238"/>
      <c r="AU64" s="237"/>
      <c r="AV64" s="237"/>
      <c r="AW64" s="237"/>
      <c r="AX64" s="237"/>
      <c r="AY64" s="242"/>
      <c r="AZ64" s="242"/>
      <c r="BA64" s="237"/>
      <c r="BB64" s="237"/>
      <c r="BC64" s="237"/>
      <c r="BD64" s="237"/>
      <c r="BE64" s="237"/>
      <c r="BF64" s="237"/>
      <c r="BG64" s="376"/>
      <c r="BH64" s="228"/>
      <c r="BI64" s="237"/>
      <c r="BJ64" s="237"/>
      <c r="BK64" s="238"/>
      <c r="BL64" s="237"/>
      <c r="BM64" s="237"/>
      <c r="BN64" s="237"/>
      <c r="BO64" s="237"/>
      <c r="BP64" s="242"/>
      <c r="BQ64" s="242"/>
      <c r="BR64" s="237"/>
      <c r="BS64" s="237"/>
      <c r="BT64" s="237"/>
      <c r="BU64" s="237"/>
      <c r="BV64" s="237"/>
      <c r="BW64" s="237"/>
      <c r="BX64" s="376"/>
      <c r="BY64" s="228"/>
      <c r="BZ64" s="237"/>
      <c r="CA64" s="237"/>
      <c r="CB64" s="238"/>
      <c r="CC64" s="237"/>
      <c r="CD64" s="237"/>
      <c r="CE64" s="237"/>
      <c r="CF64" s="237"/>
      <c r="CG64" s="242"/>
      <c r="CH64" s="242"/>
      <c r="CI64" s="237"/>
      <c r="CJ64" s="237"/>
      <c r="CK64" s="237"/>
      <c r="CL64" s="237"/>
      <c r="CM64" s="237"/>
      <c r="CN64" s="237"/>
      <c r="CO64" s="376"/>
      <c r="CP64" s="228"/>
      <c r="CQ64" s="237"/>
      <c r="CR64" s="237"/>
      <c r="CS64" s="238"/>
      <c r="CT64" s="237"/>
      <c r="CU64" s="237"/>
      <c r="CV64" s="237"/>
      <c r="CW64" s="237"/>
      <c r="CX64" s="242"/>
      <c r="CY64" s="242"/>
      <c r="CZ64" s="237"/>
      <c r="DA64" s="237"/>
      <c r="DB64" s="237"/>
      <c r="DC64" s="237"/>
      <c r="DD64" s="237"/>
      <c r="DE64" s="237"/>
      <c r="DF64" s="376"/>
      <c r="DG64" s="228"/>
      <c r="DH64" s="237"/>
      <c r="DI64" s="237"/>
      <c r="DJ64" s="238"/>
      <c r="DK64" s="237"/>
      <c r="DL64" s="237"/>
      <c r="DM64" s="237"/>
      <c r="DN64" s="237"/>
      <c r="DO64" s="242"/>
      <c r="DP64" s="242"/>
      <c r="DQ64" s="237"/>
      <c r="DR64" s="237"/>
      <c r="DS64" s="237"/>
      <c r="DT64" s="237"/>
      <c r="DU64" s="237"/>
      <c r="DV64" s="237"/>
      <c r="DW64" s="376"/>
      <c r="DX64" s="228"/>
      <c r="DY64" s="237"/>
      <c r="DZ64" s="237"/>
      <c r="EA64" s="238"/>
      <c r="EB64" s="237"/>
      <c r="EC64" s="237"/>
      <c r="ED64" s="237"/>
      <c r="EE64" s="237"/>
      <c r="EF64" s="242"/>
      <c r="EG64" s="242"/>
      <c r="EH64" s="237"/>
      <c r="EI64" s="237"/>
      <c r="EJ64" s="237"/>
      <c r="EK64" s="237"/>
      <c r="EL64" s="237"/>
      <c r="EM64" s="237"/>
      <c r="EN64" s="376"/>
      <c r="EO64" s="228"/>
      <c r="EP64" s="237"/>
      <c r="EQ64" s="237"/>
      <c r="ER64" s="238"/>
      <c r="ES64" s="237"/>
      <c r="ET64" s="237"/>
      <c r="EU64" s="237"/>
      <c r="EV64" s="237"/>
      <c r="EW64" s="242"/>
      <c r="EX64" s="242"/>
      <c r="EY64" s="237"/>
      <c r="EZ64" s="237"/>
      <c r="FA64" s="237"/>
      <c r="FB64" s="237"/>
      <c r="FC64" s="237"/>
      <c r="FD64" s="237"/>
      <c r="FE64" s="376"/>
      <c r="FF64" s="228"/>
      <c r="FG64" s="237"/>
      <c r="FH64" s="237"/>
      <c r="FI64" s="238"/>
      <c r="FJ64" s="237"/>
      <c r="FK64" s="237"/>
      <c r="FL64" s="237"/>
      <c r="FM64" s="237"/>
      <c r="FN64" s="242"/>
      <c r="FO64" s="242"/>
      <c r="FP64" s="237"/>
      <c r="FQ64" s="237"/>
      <c r="FR64" s="237"/>
      <c r="FS64" s="237"/>
      <c r="FT64" s="237"/>
      <c r="FU64" s="237"/>
      <c r="FV64" s="376"/>
      <c r="FW64" s="228"/>
      <c r="FX64" s="237"/>
      <c r="FY64" s="237"/>
      <c r="FZ64" s="238"/>
      <c r="GA64" s="237"/>
      <c r="GB64" s="237"/>
      <c r="GC64" s="237"/>
      <c r="GD64" s="237"/>
      <c r="GE64" s="242"/>
      <c r="GF64" s="242"/>
      <c r="GG64" s="237"/>
      <c r="GH64" s="237"/>
      <c r="GI64" s="237"/>
      <c r="GJ64" s="237"/>
      <c r="GK64" s="237"/>
      <c r="GL64" s="237"/>
      <c r="GM64" s="376"/>
      <c r="GN64" s="228"/>
      <c r="GO64" s="237"/>
      <c r="GP64" s="237"/>
      <c r="GQ64" s="238"/>
      <c r="GR64" s="237"/>
      <c r="GS64" s="237"/>
      <c r="GT64" s="237"/>
      <c r="GU64" s="237"/>
      <c r="GV64" s="242"/>
      <c r="GW64" s="242"/>
      <c r="GX64" s="237"/>
      <c r="GY64" s="237"/>
      <c r="GZ64" s="237"/>
      <c r="HA64" s="237"/>
      <c r="HB64" s="237"/>
      <c r="HC64" s="237"/>
      <c r="HD64" s="376"/>
      <c r="HE64" s="228"/>
      <c r="HF64" s="237"/>
      <c r="HG64" s="237"/>
      <c r="HH64" s="238"/>
      <c r="HI64" s="237"/>
      <c r="HJ64" s="237"/>
      <c r="HK64" s="237"/>
      <c r="HL64" s="237"/>
      <c r="HM64" s="242"/>
      <c r="HN64" s="242"/>
      <c r="HO64" s="237"/>
      <c r="HP64" s="237"/>
      <c r="HQ64" s="237"/>
      <c r="HR64" s="237"/>
      <c r="HS64" s="237"/>
      <c r="HT64" s="237"/>
      <c r="HU64" s="376"/>
      <c r="HV64" s="228"/>
      <c r="HW64" s="237"/>
      <c r="HX64" s="237"/>
      <c r="HY64" s="238"/>
      <c r="HZ64" s="237"/>
      <c r="IA64" s="237"/>
      <c r="IB64" s="237"/>
      <c r="IC64" s="237"/>
      <c r="ID64" s="242"/>
      <c r="IE64" s="242"/>
      <c r="IF64" s="237"/>
      <c r="IG64" s="237"/>
      <c r="IH64" s="237"/>
      <c r="II64" s="237"/>
      <c r="IJ64" s="237"/>
      <c r="IK64" s="237"/>
      <c r="IL64" s="376"/>
      <c r="IM64" s="228"/>
      <c r="IN64" s="237"/>
      <c r="IO64" s="237"/>
      <c r="IP64" s="238"/>
      <c r="IQ64" s="237"/>
      <c r="IR64" s="237"/>
      <c r="IS64" s="237"/>
      <c r="IT64" s="237"/>
      <c r="IU64" s="242"/>
      <c r="IV64" s="242"/>
      <c r="IW64" s="237"/>
      <c r="IX64" s="237"/>
      <c r="IY64" s="237"/>
      <c r="IZ64" s="237"/>
      <c r="JA64" s="237"/>
      <c r="JB64" s="237"/>
      <c r="JC64" s="376"/>
      <c r="JD64" s="228"/>
      <c r="JE64" s="237"/>
      <c r="JF64" s="237"/>
      <c r="JG64" s="238"/>
      <c r="JH64" s="237"/>
      <c r="JI64" s="237"/>
      <c r="JJ64" s="237"/>
      <c r="JK64" s="237"/>
      <c r="JL64" s="242"/>
      <c r="JM64" s="242"/>
      <c r="JN64" s="237"/>
      <c r="JO64" s="237"/>
      <c r="JP64" s="237"/>
      <c r="JQ64" s="237"/>
      <c r="JR64" s="237"/>
      <c r="JS64" s="237"/>
      <c r="JT64" s="376"/>
      <c r="JU64" s="228"/>
      <c r="JV64" s="237"/>
      <c r="JW64" s="237"/>
      <c r="JX64" s="238"/>
      <c r="JY64" s="237"/>
      <c r="JZ64" s="237"/>
      <c r="KA64" s="237"/>
      <c r="KB64" s="237"/>
      <c r="KC64" s="242"/>
      <c r="KD64" s="242"/>
      <c r="KE64" s="237"/>
      <c r="KF64" s="237"/>
      <c r="KG64" s="237"/>
      <c r="KH64" s="237"/>
      <c r="KI64" s="237"/>
      <c r="KJ64" s="237"/>
      <c r="KK64" s="376"/>
      <c r="KL64" s="228"/>
      <c r="KM64" s="237"/>
      <c r="KN64" s="237"/>
      <c r="KO64" s="238"/>
      <c r="KP64" s="237"/>
      <c r="KQ64" s="237"/>
      <c r="KR64" s="237"/>
      <c r="KS64" s="237"/>
      <c r="KT64" s="242"/>
      <c r="KU64" s="242"/>
      <c r="KV64" s="237"/>
      <c r="KW64" s="237"/>
      <c r="KX64" s="237"/>
      <c r="KY64" s="237"/>
      <c r="KZ64" s="237"/>
      <c r="LA64" s="237"/>
      <c r="LB64" s="376"/>
      <c r="LC64" s="228"/>
      <c r="LD64" s="237"/>
      <c r="LE64" s="237"/>
      <c r="LF64" s="238"/>
      <c r="LG64" s="237"/>
      <c r="LH64" s="237"/>
      <c r="LI64" s="237"/>
      <c r="LJ64" s="237"/>
      <c r="LK64" s="242"/>
      <c r="LL64" s="242"/>
      <c r="LM64" s="237"/>
      <c r="LN64" s="237"/>
      <c r="LO64" s="237"/>
      <c r="LP64" s="237"/>
      <c r="LQ64" s="237"/>
      <c r="LR64" s="237"/>
      <c r="LS64" s="376"/>
      <c r="LT64" s="228"/>
      <c r="LU64" s="237"/>
      <c r="LV64" s="237"/>
      <c r="LW64" s="238"/>
      <c r="LX64" s="237"/>
      <c r="LY64" s="237"/>
      <c r="LZ64" s="237"/>
      <c r="MA64" s="237"/>
      <c r="MB64" s="242"/>
      <c r="MC64" s="242"/>
      <c r="MD64" s="237"/>
      <c r="ME64" s="237"/>
      <c r="MF64" s="237"/>
      <c r="MG64" s="237"/>
      <c r="MH64" s="237"/>
      <c r="MI64" s="237"/>
      <c r="MJ64" s="238"/>
      <c r="MK64" s="238"/>
    </row>
    <row r="65" spans="1:349" s="44" customFormat="1" ht="24" customHeight="1" outlineLevel="1">
      <c r="A65" s="198"/>
      <c r="B65" s="416"/>
      <c r="C65" s="417"/>
      <c r="D65" s="417"/>
      <c r="E65" s="377"/>
      <c r="F65" s="374"/>
      <c r="G65" s="374"/>
      <c r="H65" s="36"/>
      <c r="I65" s="375"/>
      <c r="J65" s="375"/>
      <c r="K65" s="378"/>
      <c r="L65" s="378"/>
      <c r="M65" s="378"/>
      <c r="N65" s="378"/>
      <c r="O65" s="378"/>
      <c r="P65" s="378"/>
      <c r="Q65" s="378"/>
      <c r="R65" s="378"/>
      <c r="S65" s="379"/>
      <c r="T65" s="379"/>
      <c r="U65" s="379"/>
      <c r="V65" s="380"/>
      <c r="W65" s="381"/>
      <c r="X65" s="381"/>
      <c r="Y65" s="214"/>
      <c r="Z65" s="375"/>
      <c r="AA65" s="375"/>
      <c r="AB65" s="378"/>
      <c r="AC65" s="378"/>
      <c r="AD65" s="378"/>
      <c r="AE65" s="378"/>
      <c r="AF65" s="378"/>
      <c r="AG65" s="378"/>
      <c r="AH65" s="378"/>
      <c r="AI65" s="378"/>
      <c r="AJ65" s="379"/>
      <c r="AK65" s="379"/>
      <c r="AL65" s="379"/>
      <c r="AM65" s="380"/>
      <c r="AN65" s="381"/>
      <c r="AO65" s="381"/>
      <c r="AP65" s="214"/>
      <c r="AQ65" s="375"/>
      <c r="AR65" s="375"/>
      <c r="AS65" s="378"/>
      <c r="AT65" s="378"/>
      <c r="AU65" s="378"/>
      <c r="AV65" s="378"/>
      <c r="AW65" s="378"/>
      <c r="AX65" s="378"/>
      <c r="AY65" s="378"/>
      <c r="AZ65" s="378"/>
      <c r="BA65" s="379"/>
      <c r="BB65" s="379"/>
      <c r="BC65" s="379"/>
      <c r="BD65" s="380"/>
      <c r="BE65" s="381"/>
      <c r="BF65" s="381"/>
      <c r="BG65" s="238"/>
      <c r="BH65" s="375"/>
      <c r="BI65" s="375"/>
      <c r="BJ65" s="378"/>
      <c r="BK65" s="378"/>
      <c r="BL65" s="378"/>
      <c r="BM65" s="378"/>
      <c r="BN65" s="378"/>
      <c r="BO65" s="378"/>
      <c r="BP65" s="378"/>
      <c r="BQ65" s="378"/>
      <c r="BR65" s="379"/>
      <c r="BS65" s="379"/>
      <c r="BT65" s="379"/>
      <c r="BU65" s="380"/>
      <c r="BV65" s="381"/>
      <c r="BW65" s="381"/>
      <c r="BX65" s="238"/>
      <c r="BY65" s="375"/>
      <c r="BZ65" s="375"/>
      <c r="CA65" s="378"/>
      <c r="CB65" s="378"/>
      <c r="CC65" s="378"/>
      <c r="CD65" s="378"/>
      <c r="CE65" s="378"/>
      <c r="CF65" s="378"/>
      <c r="CG65" s="378"/>
      <c r="CH65" s="378"/>
      <c r="CI65" s="379"/>
      <c r="CJ65" s="379"/>
      <c r="CK65" s="379"/>
      <c r="CL65" s="380"/>
      <c r="CM65" s="381"/>
      <c r="CN65" s="381"/>
      <c r="CO65" s="238"/>
      <c r="CP65" s="375"/>
      <c r="CQ65" s="375"/>
      <c r="CR65" s="378"/>
      <c r="CS65" s="378"/>
      <c r="CT65" s="378"/>
      <c r="CU65" s="378"/>
      <c r="CV65" s="378"/>
      <c r="CW65" s="378"/>
      <c r="CX65" s="378"/>
      <c r="CY65" s="378"/>
      <c r="CZ65" s="379"/>
      <c r="DA65" s="379"/>
      <c r="DB65" s="379"/>
      <c r="DC65" s="380"/>
      <c r="DD65" s="381"/>
      <c r="DE65" s="381"/>
      <c r="DF65" s="238"/>
      <c r="DG65" s="375"/>
      <c r="DH65" s="375"/>
      <c r="DI65" s="378"/>
      <c r="DJ65" s="378"/>
      <c r="DK65" s="378"/>
      <c r="DL65" s="378"/>
      <c r="DM65" s="378"/>
      <c r="DN65" s="378"/>
      <c r="DO65" s="378"/>
      <c r="DP65" s="378"/>
      <c r="DQ65" s="379"/>
      <c r="DR65" s="379"/>
      <c r="DS65" s="379"/>
      <c r="DT65" s="380"/>
      <c r="DU65" s="381"/>
      <c r="DV65" s="381"/>
      <c r="DW65" s="238"/>
      <c r="DX65" s="375"/>
      <c r="DY65" s="375"/>
      <c r="DZ65" s="378"/>
      <c r="EA65" s="378"/>
      <c r="EB65" s="378"/>
      <c r="EC65" s="378"/>
      <c r="ED65" s="378"/>
      <c r="EE65" s="378"/>
      <c r="EF65" s="378"/>
      <c r="EG65" s="378"/>
      <c r="EH65" s="379"/>
      <c r="EI65" s="379"/>
      <c r="EJ65" s="379"/>
      <c r="EK65" s="380"/>
      <c r="EL65" s="381"/>
      <c r="EM65" s="381"/>
      <c r="EN65" s="238"/>
      <c r="EO65" s="375"/>
      <c r="EP65" s="375"/>
      <c r="EQ65" s="378"/>
      <c r="ER65" s="378"/>
      <c r="ES65" s="378"/>
      <c r="ET65" s="378"/>
      <c r="EU65" s="378"/>
      <c r="EV65" s="378"/>
      <c r="EW65" s="378"/>
      <c r="EX65" s="378"/>
      <c r="EY65" s="379"/>
      <c r="EZ65" s="379"/>
      <c r="FA65" s="379"/>
      <c r="FB65" s="380"/>
      <c r="FC65" s="381"/>
      <c r="FD65" s="381"/>
      <c r="FE65" s="238"/>
      <c r="FF65" s="375"/>
      <c r="FG65" s="375"/>
      <c r="FH65" s="378"/>
      <c r="FI65" s="378"/>
      <c r="FJ65" s="378"/>
      <c r="FK65" s="378"/>
      <c r="FL65" s="378"/>
      <c r="FM65" s="378"/>
      <c r="FN65" s="378"/>
      <c r="FO65" s="378"/>
      <c r="FP65" s="379"/>
      <c r="FQ65" s="379"/>
      <c r="FR65" s="379"/>
      <c r="FS65" s="380"/>
      <c r="FT65" s="381"/>
      <c r="FU65" s="381"/>
      <c r="FV65" s="238"/>
      <c r="FW65" s="375"/>
      <c r="FX65" s="375"/>
      <c r="FY65" s="378"/>
      <c r="FZ65" s="378"/>
      <c r="GA65" s="378"/>
      <c r="GB65" s="378"/>
      <c r="GC65" s="378"/>
      <c r="GD65" s="378"/>
      <c r="GE65" s="378"/>
      <c r="GF65" s="378"/>
      <c r="GG65" s="379"/>
      <c r="GH65" s="379"/>
      <c r="GI65" s="379"/>
      <c r="GJ65" s="380"/>
      <c r="GK65" s="381"/>
      <c r="GL65" s="381"/>
      <c r="GM65" s="238"/>
      <c r="GN65" s="375"/>
      <c r="GO65" s="375"/>
      <c r="GP65" s="378"/>
      <c r="GQ65" s="378"/>
      <c r="GR65" s="378"/>
      <c r="GS65" s="378"/>
      <c r="GT65" s="378"/>
      <c r="GU65" s="378"/>
      <c r="GV65" s="378"/>
      <c r="GW65" s="378"/>
      <c r="GX65" s="379"/>
      <c r="GY65" s="379"/>
      <c r="GZ65" s="379"/>
      <c r="HA65" s="380"/>
      <c r="HB65" s="381"/>
      <c r="HC65" s="381"/>
      <c r="HD65" s="238"/>
      <c r="HE65" s="375"/>
      <c r="HF65" s="375"/>
      <c r="HG65" s="378"/>
      <c r="HH65" s="378"/>
      <c r="HI65" s="378"/>
      <c r="HJ65" s="378"/>
      <c r="HK65" s="378"/>
      <c r="HL65" s="378"/>
      <c r="HM65" s="378"/>
      <c r="HN65" s="378"/>
      <c r="HO65" s="379"/>
      <c r="HP65" s="379"/>
      <c r="HQ65" s="379"/>
      <c r="HR65" s="380"/>
      <c r="HS65" s="381"/>
      <c r="HT65" s="381"/>
      <c r="HU65" s="238"/>
      <c r="HV65" s="375"/>
      <c r="HW65" s="375"/>
      <c r="HX65" s="378"/>
      <c r="HY65" s="378"/>
      <c r="HZ65" s="378"/>
      <c r="IA65" s="378"/>
      <c r="IB65" s="378"/>
      <c r="IC65" s="378"/>
      <c r="ID65" s="378"/>
      <c r="IE65" s="378"/>
      <c r="IF65" s="379"/>
      <c r="IG65" s="379"/>
      <c r="IH65" s="379"/>
      <c r="II65" s="380"/>
      <c r="IJ65" s="381"/>
      <c r="IK65" s="381"/>
      <c r="IL65" s="238"/>
      <c r="IM65" s="375"/>
      <c r="IN65" s="375"/>
      <c r="IO65" s="378"/>
      <c r="IP65" s="378"/>
      <c r="IQ65" s="378"/>
      <c r="IR65" s="378"/>
      <c r="IS65" s="378"/>
      <c r="IT65" s="378"/>
      <c r="IU65" s="378"/>
      <c r="IV65" s="378"/>
      <c r="IW65" s="379"/>
      <c r="IX65" s="379"/>
      <c r="IY65" s="379"/>
      <c r="IZ65" s="380"/>
      <c r="JA65" s="381"/>
      <c r="JB65" s="381"/>
      <c r="JC65" s="238"/>
      <c r="JD65" s="375"/>
      <c r="JE65" s="375"/>
      <c r="JF65" s="378"/>
      <c r="JG65" s="378"/>
      <c r="JH65" s="378"/>
      <c r="JI65" s="378"/>
      <c r="JJ65" s="378"/>
      <c r="JK65" s="378"/>
      <c r="JL65" s="378"/>
      <c r="JM65" s="378"/>
      <c r="JN65" s="379"/>
      <c r="JO65" s="379"/>
      <c r="JP65" s="379"/>
      <c r="JQ65" s="380"/>
      <c r="JR65" s="381"/>
      <c r="JS65" s="381"/>
      <c r="JT65" s="238"/>
      <c r="JU65" s="375"/>
      <c r="JV65" s="375"/>
      <c r="JW65" s="378"/>
      <c r="JX65" s="378"/>
      <c r="JY65" s="378"/>
      <c r="JZ65" s="378"/>
      <c r="KA65" s="378"/>
      <c r="KB65" s="378"/>
      <c r="KC65" s="378"/>
      <c r="KD65" s="378"/>
      <c r="KE65" s="379"/>
      <c r="KF65" s="379"/>
      <c r="KG65" s="379"/>
      <c r="KH65" s="380"/>
      <c r="KI65" s="381"/>
      <c r="KJ65" s="381"/>
      <c r="KK65" s="238"/>
      <c r="KL65" s="375"/>
      <c r="KM65" s="375"/>
      <c r="KN65" s="378"/>
      <c r="KO65" s="378"/>
      <c r="KP65" s="378"/>
      <c r="KQ65" s="378"/>
      <c r="KR65" s="378"/>
      <c r="KS65" s="378"/>
      <c r="KT65" s="378"/>
      <c r="KU65" s="378"/>
      <c r="KV65" s="379"/>
      <c r="KW65" s="379"/>
      <c r="KX65" s="379"/>
      <c r="KY65" s="380"/>
      <c r="KZ65" s="381"/>
      <c r="LA65" s="381"/>
      <c r="LB65" s="238"/>
      <c r="LC65" s="375"/>
      <c r="LD65" s="375"/>
      <c r="LE65" s="378"/>
      <c r="LF65" s="378"/>
      <c r="LG65" s="378"/>
      <c r="LH65" s="378"/>
      <c r="LI65" s="378"/>
      <c r="LJ65" s="378"/>
      <c r="LK65" s="378"/>
      <c r="LL65" s="378"/>
      <c r="LM65" s="379"/>
      <c r="LN65" s="379"/>
      <c r="LO65" s="379"/>
      <c r="LP65" s="380"/>
      <c r="LQ65" s="381"/>
      <c r="LR65" s="381"/>
      <c r="LS65" s="238"/>
      <c r="LT65" s="375"/>
      <c r="LU65" s="375"/>
      <c r="LV65" s="378"/>
      <c r="LW65" s="378"/>
      <c r="LX65" s="378"/>
      <c r="LY65" s="378"/>
      <c r="LZ65" s="378"/>
      <c r="MA65" s="378"/>
      <c r="MB65" s="378"/>
      <c r="MC65" s="378"/>
      <c r="MD65" s="379"/>
      <c r="ME65" s="379"/>
      <c r="MF65" s="379"/>
      <c r="MG65" s="380"/>
      <c r="MH65" s="381"/>
      <c r="MI65" s="381"/>
      <c r="MJ65" s="238"/>
      <c r="MK65" s="238"/>
    </row>
    <row r="66" spans="1:349" ht="14" customHeight="1" outlineLevel="1">
      <c r="A66" s="13"/>
      <c r="B66" s="418"/>
      <c r="C66" s="382"/>
      <c r="D66" s="382"/>
      <c r="E66" s="21"/>
      <c r="F66" s="210"/>
      <c r="G66" s="210"/>
      <c r="H66" s="210"/>
      <c r="I66" s="210"/>
      <c r="J66" s="220"/>
      <c r="K66" s="210"/>
      <c r="L66" s="211"/>
      <c r="M66" s="211"/>
      <c r="N66" s="211"/>
      <c r="O66" s="211"/>
      <c r="P66" s="209"/>
      <c r="Q66" s="200"/>
      <c r="R66" s="200"/>
      <c r="S66" s="211"/>
      <c r="T66" s="209"/>
      <c r="U66" s="209"/>
      <c r="V66" s="209"/>
      <c r="W66" s="209"/>
      <c r="X66" s="209"/>
      <c r="Y66" s="214"/>
      <c r="Z66" s="210"/>
      <c r="AA66" s="220"/>
      <c r="AB66" s="210"/>
      <c r="AC66" s="211"/>
      <c r="AD66" s="211"/>
      <c r="AE66" s="211"/>
      <c r="AF66" s="211"/>
      <c r="AG66" s="209"/>
      <c r="AH66" s="200"/>
      <c r="AI66" s="200"/>
      <c r="AJ66" s="211"/>
      <c r="AK66" s="209"/>
      <c r="AL66" s="209"/>
      <c r="AM66" s="209"/>
      <c r="AN66" s="209"/>
      <c r="AO66" s="209"/>
      <c r="AP66" s="214"/>
      <c r="AQ66" s="210"/>
      <c r="AR66" s="220"/>
      <c r="AS66" s="210"/>
      <c r="AT66" s="211"/>
      <c r="AU66" s="211"/>
      <c r="AV66" s="211"/>
      <c r="AW66" s="211"/>
      <c r="AX66" s="209"/>
      <c r="AY66" s="200"/>
      <c r="AZ66" s="200"/>
      <c r="BA66" s="211"/>
      <c r="BB66" s="209"/>
      <c r="BC66" s="209"/>
      <c r="BD66" s="209"/>
      <c r="BE66" s="209"/>
      <c r="BF66" s="209"/>
      <c r="BG66" s="231"/>
      <c r="BH66" s="210"/>
      <c r="BI66" s="220"/>
      <c r="BJ66" s="210"/>
      <c r="BK66" s="211"/>
      <c r="BL66" s="211"/>
      <c r="BM66" s="211"/>
      <c r="BN66" s="211"/>
      <c r="BO66" s="209"/>
      <c r="BP66" s="200"/>
      <c r="BQ66" s="200"/>
      <c r="BR66" s="211"/>
      <c r="BS66" s="209"/>
      <c r="BT66" s="209"/>
      <c r="BU66" s="209"/>
      <c r="BV66" s="209"/>
      <c r="BW66" s="209"/>
      <c r="BX66" s="231"/>
      <c r="BY66" s="210"/>
      <c r="BZ66" s="220"/>
      <c r="CA66" s="210"/>
      <c r="CB66" s="211"/>
      <c r="CC66" s="211"/>
      <c r="CD66" s="211"/>
      <c r="CE66" s="211"/>
      <c r="CF66" s="209"/>
      <c r="CG66" s="200"/>
      <c r="CH66" s="200"/>
      <c r="CI66" s="211"/>
      <c r="CJ66" s="209"/>
      <c r="CK66" s="209"/>
      <c r="CL66" s="209"/>
      <c r="CM66" s="209"/>
      <c r="CN66" s="209"/>
      <c r="CO66" s="231"/>
      <c r="CP66" s="210"/>
      <c r="CQ66" s="220"/>
      <c r="CR66" s="210"/>
      <c r="CS66" s="211"/>
      <c r="CT66" s="211"/>
      <c r="CU66" s="211"/>
      <c r="CV66" s="211"/>
      <c r="CW66" s="209"/>
      <c r="CX66" s="200"/>
      <c r="CY66" s="200"/>
      <c r="CZ66" s="211"/>
      <c r="DA66" s="209"/>
      <c r="DB66" s="209"/>
      <c r="DC66" s="209"/>
      <c r="DD66" s="209"/>
      <c r="DE66" s="209"/>
      <c r="DF66" s="231"/>
      <c r="DG66" s="210"/>
      <c r="DH66" s="220"/>
      <c r="DI66" s="210"/>
      <c r="DJ66" s="211"/>
      <c r="DK66" s="211"/>
      <c r="DL66" s="211"/>
      <c r="DM66" s="211"/>
      <c r="DN66" s="209"/>
      <c r="DO66" s="200"/>
      <c r="DP66" s="200"/>
      <c r="DQ66" s="211"/>
      <c r="DR66" s="209"/>
      <c r="DS66" s="209"/>
      <c r="DT66" s="209"/>
      <c r="DU66" s="209"/>
      <c r="DV66" s="209"/>
      <c r="DW66" s="231"/>
      <c r="DX66" s="210"/>
      <c r="DY66" s="220"/>
      <c r="DZ66" s="210"/>
      <c r="EA66" s="211"/>
      <c r="EB66" s="211"/>
      <c r="EC66" s="211"/>
      <c r="ED66" s="211"/>
      <c r="EE66" s="209"/>
      <c r="EF66" s="200"/>
      <c r="EG66" s="200"/>
      <c r="EH66" s="211"/>
      <c r="EI66" s="209"/>
      <c r="EJ66" s="209"/>
      <c r="EK66" s="209"/>
      <c r="EL66" s="209"/>
      <c r="EM66" s="209"/>
      <c r="EN66" s="231"/>
      <c r="EO66" s="210"/>
      <c r="EP66" s="220"/>
      <c r="EQ66" s="210"/>
      <c r="ER66" s="211"/>
      <c r="ES66" s="211"/>
      <c r="ET66" s="211"/>
      <c r="EU66" s="211"/>
      <c r="EV66" s="209"/>
      <c r="EW66" s="200"/>
      <c r="EX66" s="200"/>
      <c r="EY66" s="211"/>
      <c r="EZ66" s="209"/>
      <c r="FA66" s="209"/>
      <c r="FB66" s="209"/>
      <c r="FC66" s="209"/>
      <c r="FD66" s="209"/>
      <c r="FE66" s="231"/>
      <c r="FF66" s="210"/>
      <c r="FG66" s="220"/>
      <c r="FH66" s="210"/>
      <c r="FI66" s="211"/>
      <c r="FJ66" s="211"/>
      <c r="FK66" s="211"/>
      <c r="FL66" s="211"/>
      <c r="FM66" s="209"/>
      <c r="FN66" s="200"/>
      <c r="FO66" s="200"/>
      <c r="FP66" s="211"/>
      <c r="FQ66" s="209"/>
      <c r="FR66" s="209"/>
      <c r="FS66" s="209"/>
      <c r="FT66" s="209"/>
      <c r="FU66" s="209"/>
      <c r="FV66" s="231"/>
      <c r="FW66" s="210"/>
      <c r="FX66" s="220"/>
      <c r="FY66" s="210"/>
      <c r="FZ66" s="211"/>
      <c r="GA66" s="211"/>
      <c r="GB66" s="211"/>
      <c r="GC66" s="211"/>
      <c r="GD66" s="209"/>
      <c r="GE66" s="200"/>
      <c r="GF66" s="200"/>
      <c r="GG66" s="211"/>
      <c r="GH66" s="209"/>
      <c r="GI66" s="209"/>
      <c r="GJ66" s="209"/>
      <c r="GK66" s="209"/>
      <c r="GL66" s="209"/>
      <c r="GM66" s="231"/>
      <c r="GN66" s="210"/>
      <c r="GO66" s="220"/>
      <c r="GP66" s="210"/>
      <c r="GQ66" s="211"/>
      <c r="GR66" s="211"/>
      <c r="GS66" s="211"/>
      <c r="GT66" s="211"/>
      <c r="GU66" s="209"/>
      <c r="GV66" s="200"/>
      <c r="GW66" s="200"/>
      <c r="GX66" s="211"/>
      <c r="GY66" s="209"/>
      <c r="GZ66" s="209"/>
      <c r="HA66" s="209"/>
      <c r="HB66" s="209"/>
      <c r="HC66" s="209"/>
      <c r="HD66" s="231"/>
      <c r="HE66" s="210"/>
      <c r="HF66" s="220"/>
      <c r="HG66" s="210"/>
      <c r="HH66" s="211"/>
      <c r="HI66" s="211"/>
      <c r="HJ66" s="211"/>
      <c r="HK66" s="211"/>
      <c r="HL66" s="209"/>
      <c r="HM66" s="200"/>
      <c r="HN66" s="200"/>
      <c r="HO66" s="211"/>
      <c r="HP66" s="209"/>
      <c r="HQ66" s="209"/>
      <c r="HR66" s="209"/>
      <c r="HS66" s="209"/>
      <c r="HT66" s="209"/>
      <c r="HU66" s="231"/>
      <c r="HV66" s="210"/>
      <c r="HW66" s="220"/>
      <c r="HX66" s="210"/>
      <c r="HY66" s="211"/>
      <c r="HZ66" s="211"/>
      <c r="IA66" s="211"/>
      <c r="IB66" s="211"/>
      <c r="IC66" s="209"/>
      <c r="ID66" s="200"/>
      <c r="IE66" s="200"/>
      <c r="IF66" s="211"/>
      <c r="IG66" s="209"/>
      <c r="IH66" s="209"/>
      <c r="II66" s="209"/>
      <c r="IJ66" s="209"/>
      <c r="IK66" s="209"/>
      <c r="IL66" s="231"/>
      <c r="IM66" s="210"/>
      <c r="IN66" s="220"/>
      <c r="IO66" s="210"/>
      <c r="IP66" s="211"/>
      <c r="IQ66" s="211"/>
      <c r="IR66" s="211"/>
      <c r="IS66" s="211"/>
      <c r="IT66" s="209"/>
      <c r="IU66" s="200"/>
      <c r="IV66" s="200"/>
      <c r="IW66" s="211"/>
      <c r="IX66" s="209"/>
      <c r="IY66" s="209"/>
      <c r="IZ66" s="209"/>
      <c r="JA66" s="209"/>
      <c r="JB66" s="209"/>
      <c r="JC66" s="231"/>
      <c r="JD66" s="210"/>
      <c r="JE66" s="220"/>
      <c r="JF66" s="210"/>
      <c r="JG66" s="211"/>
      <c r="JH66" s="211"/>
      <c r="JI66" s="211"/>
      <c r="JJ66" s="211"/>
      <c r="JK66" s="209"/>
      <c r="JL66" s="200"/>
      <c r="JM66" s="200"/>
      <c r="JN66" s="211"/>
      <c r="JO66" s="209"/>
      <c r="JP66" s="209"/>
      <c r="JQ66" s="209"/>
      <c r="JR66" s="209"/>
      <c r="JS66" s="209"/>
      <c r="JT66" s="231"/>
      <c r="JU66" s="210"/>
      <c r="JV66" s="220"/>
      <c r="JW66" s="210"/>
      <c r="JX66" s="211"/>
      <c r="JY66" s="211"/>
      <c r="JZ66" s="211"/>
      <c r="KA66" s="211"/>
      <c r="KB66" s="209"/>
      <c r="KC66" s="200"/>
      <c r="KD66" s="200"/>
      <c r="KE66" s="211"/>
      <c r="KF66" s="209"/>
      <c r="KG66" s="209"/>
      <c r="KH66" s="209"/>
      <c r="KI66" s="209"/>
      <c r="KJ66" s="209"/>
      <c r="KK66" s="231"/>
      <c r="KL66" s="210"/>
      <c r="KM66" s="220"/>
      <c r="KN66" s="210"/>
      <c r="KO66" s="211"/>
      <c r="KP66" s="211"/>
      <c r="KQ66" s="211"/>
      <c r="KR66" s="211"/>
      <c r="KS66" s="209"/>
      <c r="KT66" s="200"/>
      <c r="KU66" s="200"/>
      <c r="KV66" s="211"/>
      <c r="KW66" s="209"/>
      <c r="KX66" s="209"/>
      <c r="KY66" s="209"/>
      <c r="KZ66" s="209"/>
      <c r="LA66" s="209"/>
      <c r="LB66" s="231"/>
      <c r="LC66" s="210"/>
      <c r="LD66" s="220"/>
      <c r="LE66" s="210"/>
      <c r="LF66" s="211"/>
      <c r="LG66" s="211"/>
      <c r="LH66" s="211"/>
      <c r="LI66" s="211"/>
      <c r="LJ66" s="209"/>
      <c r="LK66" s="200"/>
      <c r="LL66" s="200"/>
      <c r="LM66" s="211"/>
      <c r="LN66" s="209"/>
      <c r="LO66" s="209"/>
      <c r="LP66" s="209"/>
      <c r="LQ66" s="209"/>
      <c r="LR66" s="209"/>
      <c r="LS66" s="231"/>
      <c r="LT66" s="210"/>
      <c r="LU66" s="220"/>
      <c r="LV66" s="210"/>
      <c r="LW66" s="211"/>
      <c r="LX66" s="211"/>
      <c r="LY66" s="211"/>
      <c r="LZ66" s="211"/>
      <c r="MA66" s="209"/>
      <c r="MB66" s="200"/>
      <c r="MC66" s="200"/>
      <c r="MD66" s="211"/>
      <c r="ME66" s="209"/>
      <c r="MF66" s="209"/>
      <c r="MG66" s="209"/>
      <c r="MH66" s="209"/>
      <c r="MI66" s="209"/>
      <c r="MJ66" s="231"/>
      <c r="MK66" s="231"/>
    </row>
    <row r="67" spans="1:349" ht="14" customHeight="1" outlineLevel="1">
      <c r="A67" s="210"/>
      <c r="B67" s="418"/>
      <c r="C67" s="382"/>
      <c r="D67" s="382"/>
      <c r="E67" s="211"/>
      <c r="F67" s="209"/>
      <c r="G67" s="211"/>
      <c r="H67" s="211"/>
      <c r="I67" s="209"/>
      <c r="J67" s="201"/>
      <c r="K67" s="211"/>
      <c r="L67" s="202"/>
      <c r="M67" s="202"/>
      <c r="N67" s="202"/>
      <c r="O67" s="202"/>
      <c r="P67" s="211"/>
      <c r="Q67" s="211"/>
      <c r="R67" s="211"/>
      <c r="S67" s="209"/>
      <c r="T67" s="209"/>
      <c r="U67" s="209"/>
      <c r="V67" s="209"/>
      <c r="W67" s="211"/>
      <c r="X67" s="209"/>
      <c r="Y67" s="214"/>
      <c r="Z67" s="209"/>
      <c r="AA67" s="201"/>
      <c r="AB67" s="211"/>
      <c r="AC67" s="202"/>
      <c r="AD67" s="202"/>
      <c r="AE67" s="202"/>
      <c r="AF67" s="202"/>
      <c r="AG67" s="211"/>
      <c r="AH67" s="211"/>
      <c r="AI67" s="211"/>
      <c r="AJ67" s="209"/>
      <c r="AK67" s="209"/>
      <c r="AL67" s="209"/>
      <c r="AM67" s="209"/>
      <c r="AN67" s="211"/>
      <c r="AO67" s="209"/>
      <c r="AP67" s="214"/>
      <c r="AQ67" s="209"/>
      <c r="AR67" s="201"/>
      <c r="AS67" s="211"/>
      <c r="AT67" s="202"/>
      <c r="AU67" s="202"/>
      <c r="AV67" s="202"/>
      <c r="AW67" s="202"/>
      <c r="AX67" s="211"/>
      <c r="AY67" s="211"/>
      <c r="AZ67" s="211"/>
      <c r="BA67" s="209"/>
      <c r="BB67" s="209"/>
      <c r="BC67" s="209"/>
      <c r="BD67" s="209"/>
      <c r="BE67" s="211"/>
      <c r="BF67" s="209"/>
      <c r="BG67" s="231"/>
      <c r="BH67" s="209"/>
      <c r="BI67" s="201"/>
      <c r="BJ67" s="211"/>
      <c r="BK67" s="202"/>
      <c r="BL67" s="202"/>
      <c r="BM67" s="202"/>
      <c r="BN67" s="202"/>
      <c r="BO67" s="211"/>
      <c r="BP67" s="211"/>
      <c r="BQ67" s="211"/>
      <c r="BR67" s="209"/>
      <c r="BS67" s="209"/>
      <c r="BT67" s="209"/>
      <c r="BU67" s="209"/>
      <c r="BV67" s="211"/>
      <c r="BW67" s="209"/>
      <c r="BX67" s="231"/>
      <c r="BY67" s="209"/>
      <c r="BZ67" s="201"/>
      <c r="CA67" s="211"/>
      <c r="CB67" s="202"/>
      <c r="CC67" s="202"/>
      <c r="CD67" s="202"/>
      <c r="CE67" s="202"/>
      <c r="CF67" s="211"/>
      <c r="CG67" s="211"/>
      <c r="CH67" s="211"/>
      <c r="CI67" s="209"/>
      <c r="CJ67" s="209"/>
      <c r="CK67" s="209"/>
      <c r="CL67" s="209"/>
      <c r="CM67" s="211"/>
      <c r="CN67" s="209"/>
      <c r="CO67" s="231"/>
      <c r="CP67" s="209"/>
      <c r="CQ67" s="201"/>
      <c r="CR67" s="211"/>
      <c r="CS67" s="202"/>
      <c r="CT67" s="202"/>
      <c r="CU67" s="202"/>
      <c r="CV67" s="202"/>
      <c r="CW67" s="211"/>
      <c r="CX67" s="211"/>
      <c r="CY67" s="211"/>
      <c r="CZ67" s="209"/>
      <c r="DA67" s="209"/>
      <c r="DB67" s="209"/>
      <c r="DC67" s="209"/>
      <c r="DD67" s="211"/>
      <c r="DE67" s="209"/>
      <c r="DF67" s="231"/>
      <c r="DG67" s="209"/>
      <c r="DH67" s="201"/>
      <c r="DI67" s="211"/>
      <c r="DJ67" s="202"/>
      <c r="DK67" s="202"/>
      <c r="DL67" s="202"/>
      <c r="DM67" s="202"/>
      <c r="DN67" s="211"/>
      <c r="DO67" s="211"/>
      <c r="DP67" s="211"/>
      <c r="DQ67" s="209"/>
      <c r="DR67" s="209"/>
      <c r="DS67" s="209"/>
      <c r="DT67" s="209"/>
      <c r="DU67" s="211"/>
      <c r="DV67" s="209"/>
      <c r="DW67" s="231"/>
      <c r="DX67" s="209"/>
      <c r="DY67" s="201"/>
      <c r="DZ67" s="211"/>
      <c r="EA67" s="202"/>
      <c r="EB67" s="202"/>
      <c r="EC67" s="202"/>
      <c r="ED67" s="202"/>
      <c r="EE67" s="211"/>
      <c r="EF67" s="211"/>
      <c r="EG67" s="211"/>
      <c r="EH67" s="209"/>
      <c r="EI67" s="209"/>
      <c r="EJ67" s="209"/>
      <c r="EK67" s="209"/>
      <c r="EL67" s="211"/>
      <c r="EM67" s="209"/>
      <c r="EN67" s="231"/>
      <c r="EO67" s="209"/>
      <c r="EP67" s="201"/>
      <c r="EQ67" s="211"/>
      <c r="ER67" s="202"/>
      <c r="ES67" s="202"/>
      <c r="ET67" s="202"/>
      <c r="EU67" s="202"/>
      <c r="EV67" s="211"/>
      <c r="EW67" s="211"/>
      <c r="EX67" s="211"/>
      <c r="EY67" s="209"/>
      <c r="EZ67" s="209"/>
      <c r="FA67" s="209"/>
      <c r="FB67" s="209"/>
      <c r="FC67" s="211"/>
      <c r="FD67" s="209"/>
      <c r="FE67" s="231"/>
      <c r="FF67" s="209"/>
      <c r="FG67" s="201"/>
      <c r="FH67" s="211"/>
      <c r="FI67" s="202"/>
      <c r="FJ67" s="202"/>
      <c r="FK67" s="202"/>
      <c r="FL67" s="202"/>
      <c r="FM67" s="211"/>
      <c r="FN67" s="211"/>
      <c r="FO67" s="211"/>
      <c r="FP67" s="209"/>
      <c r="FQ67" s="209"/>
      <c r="FR67" s="209"/>
      <c r="FS67" s="209"/>
      <c r="FT67" s="211"/>
      <c r="FU67" s="209"/>
      <c r="FV67" s="231"/>
      <c r="FW67" s="209"/>
      <c r="FX67" s="201"/>
      <c r="FY67" s="211"/>
      <c r="FZ67" s="202"/>
      <c r="GA67" s="202"/>
      <c r="GB67" s="202"/>
      <c r="GC67" s="202"/>
      <c r="GD67" s="211"/>
      <c r="GE67" s="211"/>
      <c r="GF67" s="211"/>
      <c r="GG67" s="209"/>
      <c r="GH67" s="209"/>
      <c r="GI67" s="209"/>
      <c r="GJ67" s="209"/>
      <c r="GK67" s="211"/>
      <c r="GL67" s="209"/>
      <c r="GM67" s="231"/>
      <c r="GN67" s="209"/>
      <c r="GO67" s="201"/>
      <c r="GP67" s="211"/>
      <c r="GQ67" s="202"/>
      <c r="GR67" s="202"/>
      <c r="GS67" s="202"/>
      <c r="GT67" s="202"/>
      <c r="GU67" s="211"/>
      <c r="GV67" s="211"/>
      <c r="GW67" s="211"/>
      <c r="GX67" s="209"/>
      <c r="GY67" s="209"/>
      <c r="GZ67" s="209"/>
      <c r="HA67" s="209"/>
      <c r="HB67" s="211"/>
      <c r="HC67" s="209"/>
      <c r="HD67" s="231"/>
      <c r="HE67" s="209"/>
      <c r="HF67" s="201"/>
      <c r="HG67" s="211"/>
      <c r="HH67" s="202"/>
      <c r="HI67" s="202"/>
      <c r="HJ67" s="202"/>
      <c r="HK67" s="202"/>
      <c r="HL67" s="211"/>
      <c r="HM67" s="211"/>
      <c r="HN67" s="211"/>
      <c r="HO67" s="209"/>
      <c r="HP67" s="209"/>
      <c r="HQ67" s="209"/>
      <c r="HR67" s="209"/>
      <c r="HS67" s="211"/>
      <c r="HT67" s="209"/>
      <c r="HU67" s="231"/>
      <c r="HV67" s="209"/>
      <c r="HW67" s="201"/>
      <c r="HX67" s="211"/>
      <c r="HY67" s="202"/>
      <c r="HZ67" s="202"/>
      <c r="IA67" s="202"/>
      <c r="IB67" s="202"/>
      <c r="IC67" s="211"/>
      <c r="ID67" s="211"/>
      <c r="IE67" s="211"/>
      <c r="IF67" s="209"/>
      <c r="IG67" s="209"/>
      <c r="IH67" s="209"/>
      <c r="II67" s="209"/>
      <c r="IJ67" s="211"/>
      <c r="IK67" s="209"/>
      <c r="IL67" s="231"/>
      <c r="IM67" s="209"/>
      <c r="IN67" s="201"/>
      <c r="IO67" s="211"/>
      <c r="IP67" s="202"/>
      <c r="IQ67" s="202"/>
      <c r="IR67" s="202"/>
      <c r="IS67" s="202"/>
      <c r="IT67" s="211"/>
      <c r="IU67" s="211"/>
      <c r="IV67" s="211"/>
      <c r="IW67" s="209"/>
      <c r="IX67" s="209"/>
      <c r="IY67" s="209"/>
      <c r="IZ67" s="209"/>
      <c r="JA67" s="211"/>
      <c r="JB67" s="209"/>
      <c r="JC67" s="231"/>
      <c r="JD67" s="209"/>
      <c r="JE67" s="201"/>
      <c r="JF67" s="211"/>
      <c r="JG67" s="202"/>
      <c r="JH67" s="202"/>
      <c r="JI67" s="202"/>
      <c r="JJ67" s="202"/>
      <c r="JK67" s="211"/>
      <c r="JL67" s="211"/>
      <c r="JM67" s="211"/>
      <c r="JN67" s="209"/>
      <c r="JO67" s="209"/>
      <c r="JP67" s="209"/>
      <c r="JQ67" s="209"/>
      <c r="JR67" s="211"/>
      <c r="JS67" s="209"/>
      <c r="JT67" s="231"/>
      <c r="JU67" s="209"/>
      <c r="JV67" s="201"/>
      <c r="JW67" s="211"/>
      <c r="JX67" s="202"/>
      <c r="JY67" s="202"/>
      <c r="JZ67" s="202"/>
      <c r="KA67" s="202"/>
      <c r="KB67" s="211"/>
      <c r="KC67" s="211"/>
      <c r="KD67" s="211"/>
      <c r="KE67" s="209"/>
      <c r="KF67" s="209"/>
      <c r="KG67" s="209"/>
      <c r="KH67" s="209"/>
      <c r="KI67" s="211"/>
      <c r="KJ67" s="209"/>
      <c r="KK67" s="231"/>
      <c r="KL67" s="209"/>
      <c r="KM67" s="201"/>
      <c r="KN67" s="211"/>
      <c r="KO67" s="202"/>
      <c r="KP67" s="202"/>
      <c r="KQ67" s="202"/>
      <c r="KR67" s="202"/>
      <c r="KS67" s="211"/>
      <c r="KT67" s="211"/>
      <c r="KU67" s="211"/>
      <c r="KV67" s="209"/>
      <c r="KW67" s="209"/>
      <c r="KX67" s="209"/>
      <c r="KY67" s="209"/>
      <c r="KZ67" s="211"/>
      <c r="LA67" s="209"/>
      <c r="LB67" s="231"/>
      <c r="LC67" s="209"/>
      <c r="LD67" s="201"/>
      <c r="LE67" s="211"/>
      <c r="LF67" s="202"/>
      <c r="LG67" s="202"/>
      <c r="LH67" s="202"/>
      <c r="LI67" s="202"/>
      <c r="LJ67" s="211"/>
      <c r="LK67" s="211"/>
      <c r="LL67" s="211"/>
      <c r="LM67" s="209"/>
      <c r="LN67" s="209"/>
      <c r="LO67" s="209"/>
      <c r="LP67" s="209"/>
      <c r="LQ67" s="211"/>
      <c r="LR67" s="209"/>
      <c r="LS67" s="231"/>
      <c r="LT67" s="209"/>
      <c r="LU67" s="371"/>
      <c r="LV67" s="370"/>
      <c r="LW67" s="373"/>
      <c r="LX67" s="202"/>
      <c r="LY67" s="202"/>
      <c r="LZ67" s="202"/>
      <c r="MA67" s="211"/>
      <c r="MB67" s="211"/>
      <c r="MC67" s="211"/>
      <c r="MD67" s="209"/>
      <c r="ME67" s="209"/>
      <c r="MF67" s="209"/>
      <c r="MG67" s="209"/>
      <c r="MH67" s="211"/>
      <c r="MI67" s="209"/>
      <c r="MJ67" s="231"/>
      <c r="MK67" s="231"/>
    </row>
    <row r="68" spans="1:349" ht="14" customHeight="1" outlineLevel="1">
      <c r="A68" s="210"/>
      <c r="B68" s="418"/>
      <c r="C68" s="382"/>
      <c r="D68" s="382"/>
      <c r="E68" s="211"/>
      <c r="F68" s="209"/>
      <c r="G68" s="211"/>
      <c r="H68" s="211"/>
      <c r="I68" s="209"/>
      <c r="J68" s="201"/>
      <c r="K68" s="211"/>
      <c r="L68" s="202"/>
      <c r="M68" s="202"/>
      <c r="N68" s="202"/>
      <c r="O68" s="202"/>
      <c r="P68" s="211"/>
      <c r="Q68" s="211"/>
      <c r="R68" s="211"/>
      <c r="S68" s="209"/>
      <c r="T68" s="209"/>
      <c r="U68" s="209"/>
      <c r="V68" s="209"/>
      <c r="W68" s="211"/>
      <c r="X68" s="209"/>
      <c r="Y68" s="214"/>
      <c r="Z68" s="209"/>
      <c r="AA68" s="201"/>
      <c r="AB68" s="211"/>
      <c r="AC68" s="202"/>
      <c r="AD68" s="202"/>
      <c r="AE68" s="202"/>
      <c r="AF68" s="202"/>
      <c r="AG68" s="211"/>
      <c r="AH68" s="211"/>
      <c r="AI68" s="211"/>
      <c r="AJ68" s="209"/>
      <c r="AK68" s="209"/>
      <c r="AL68" s="209"/>
      <c r="AM68" s="209"/>
      <c r="AN68" s="211"/>
      <c r="AO68" s="209"/>
      <c r="AP68" s="214"/>
      <c r="AQ68" s="209"/>
      <c r="AR68" s="201"/>
      <c r="AS68" s="211"/>
      <c r="AT68" s="202"/>
      <c r="AU68" s="202"/>
      <c r="AV68" s="202"/>
      <c r="AW68" s="202"/>
      <c r="AX68" s="211"/>
      <c r="AY68" s="211"/>
      <c r="AZ68" s="211"/>
      <c r="BA68" s="209"/>
      <c r="BB68" s="209"/>
      <c r="BC68" s="209"/>
      <c r="BD68" s="209"/>
      <c r="BE68" s="211"/>
      <c r="BF68" s="209"/>
      <c r="BG68" s="231"/>
      <c r="BH68" s="209"/>
      <c r="BI68" s="201"/>
      <c r="BJ68" s="211"/>
      <c r="BK68" s="202"/>
      <c r="BL68" s="202"/>
      <c r="BM68" s="202"/>
      <c r="BN68" s="202"/>
      <c r="BO68" s="211"/>
      <c r="BP68" s="211"/>
      <c r="BQ68" s="211"/>
      <c r="BR68" s="209"/>
      <c r="BS68" s="209"/>
      <c r="BT68" s="209"/>
      <c r="BU68" s="209"/>
      <c r="BV68" s="211"/>
      <c r="BW68" s="209"/>
      <c r="BX68" s="231"/>
      <c r="BY68" s="209"/>
      <c r="BZ68" s="201"/>
      <c r="CA68" s="211"/>
      <c r="CB68" s="202"/>
      <c r="CC68" s="202"/>
      <c r="CD68" s="202"/>
      <c r="CE68" s="202"/>
      <c r="CF68" s="211"/>
      <c r="CG68" s="211"/>
      <c r="CH68" s="211"/>
      <c r="CI68" s="209"/>
      <c r="CJ68" s="209"/>
      <c r="CK68" s="209"/>
      <c r="CL68" s="209"/>
      <c r="CM68" s="211"/>
      <c r="CN68" s="209"/>
      <c r="CO68" s="231"/>
      <c r="CP68" s="209"/>
      <c r="CQ68" s="201"/>
      <c r="CR68" s="211"/>
      <c r="CS68" s="202"/>
      <c r="CT68" s="202"/>
      <c r="CU68" s="202"/>
      <c r="CV68" s="202"/>
      <c r="CW68" s="211"/>
      <c r="CX68" s="211"/>
      <c r="CY68" s="211"/>
      <c r="CZ68" s="209"/>
      <c r="DA68" s="209"/>
      <c r="DB68" s="209"/>
      <c r="DC68" s="209"/>
      <c r="DD68" s="211"/>
      <c r="DE68" s="209"/>
      <c r="DF68" s="231"/>
      <c r="DG68" s="209"/>
      <c r="DH68" s="201"/>
      <c r="DI68" s="211"/>
      <c r="DJ68" s="202"/>
      <c r="DK68" s="202"/>
      <c r="DL68" s="202"/>
      <c r="DM68" s="202"/>
      <c r="DN68" s="211"/>
      <c r="DO68" s="211"/>
      <c r="DP68" s="211"/>
      <c r="DQ68" s="209"/>
      <c r="DR68" s="209"/>
      <c r="DS68" s="209"/>
      <c r="DT68" s="209"/>
      <c r="DU68" s="211"/>
      <c r="DV68" s="209"/>
      <c r="DW68" s="231"/>
      <c r="DX68" s="209"/>
      <c r="DY68" s="201"/>
      <c r="DZ68" s="211"/>
      <c r="EA68" s="202"/>
      <c r="EB68" s="202"/>
      <c r="EC68" s="202"/>
      <c r="ED68" s="202"/>
      <c r="EE68" s="211"/>
      <c r="EF68" s="211"/>
      <c r="EG68" s="211"/>
      <c r="EH68" s="209"/>
      <c r="EI68" s="209"/>
      <c r="EJ68" s="209"/>
      <c r="EK68" s="209"/>
      <c r="EL68" s="211"/>
      <c r="EM68" s="209"/>
      <c r="EN68" s="231"/>
      <c r="EO68" s="209"/>
      <c r="EP68" s="201"/>
      <c r="EQ68" s="211"/>
      <c r="ER68" s="202"/>
      <c r="ES68" s="202"/>
      <c r="ET68" s="202"/>
      <c r="EU68" s="202"/>
      <c r="EV68" s="211"/>
      <c r="EW68" s="211"/>
      <c r="EX68" s="211"/>
      <c r="EY68" s="209"/>
      <c r="EZ68" s="209"/>
      <c r="FA68" s="209"/>
      <c r="FB68" s="209"/>
      <c r="FC68" s="211"/>
      <c r="FD68" s="209"/>
      <c r="FE68" s="231"/>
      <c r="FF68" s="209"/>
      <c r="FG68" s="201"/>
      <c r="FH68" s="211"/>
      <c r="FI68" s="202"/>
      <c r="FJ68" s="202"/>
      <c r="FK68" s="202"/>
      <c r="FL68" s="202"/>
      <c r="FM68" s="211"/>
      <c r="FN68" s="211"/>
      <c r="FO68" s="211"/>
      <c r="FP68" s="209"/>
      <c r="FQ68" s="209"/>
      <c r="FR68" s="209"/>
      <c r="FS68" s="209"/>
      <c r="FT68" s="211"/>
      <c r="FU68" s="209"/>
      <c r="FV68" s="231"/>
      <c r="FW68" s="209"/>
      <c r="FX68" s="201"/>
      <c r="FY68" s="211"/>
      <c r="FZ68" s="202"/>
      <c r="GA68" s="202"/>
      <c r="GB68" s="202"/>
      <c r="GC68" s="202"/>
      <c r="GD68" s="211"/>
      <c r="GE68" s="211"/>
      <c r="GF68" s="211"/>
      <c r="GG68" s="209"/>
      <c r="GH68" s="209"/>
      <c r="GI68" s="209"/>
      <c r="GJ68" s="209"/>
      <c r="GK68" s="211"/>
      <c r="GL68" s="209"/>
      <c r="GM68" s="231"/>
      <c r="GN68" s="209"/>
      <c r="GO68" s="201"/>
      <c r="GP68" s="211"/>
      <c r="GQ68" s="202"/>
      <c r="GR68" s="202"/>
      <c r="GS68" s="202"/>
      <c r="GT68" s="202"/>
      <c r="GU68" s="211"/>
      <c r="GV68" s="211"/>
      <c r="GW68" s="211"/>
      <c r="GX68" s="209"/>
      <c r="GY68" s="209"/>
      <c r="GZ68" s="209"/>
      <c r="HA68" s="209"/>
      <c r="HB68" s="211"/>
      <c r="HC68" s="209"/>
      <c r="HD68" s="231"/>
      <c r="HE68" s="209"/>
      <c r="HF68" s="201"/>
      <c r="HG68" s="211"/>
      <c r="HH68" s="202"/>
      <c r="HI68" s="202"/>
      <c r="HJ68" s="202"/>
      <c r="HK68" s="202"/>
      <c r="HL68" s="211"/>
      <c r="HM68" s="211"/>
      <c r="HN68" s="211"/>
      <c r="HO68" s="209"/>
      <c r="HP68" s="209"/>
      <c r="HQ68" s="209"/>
      <c r="HR68" s="209"/>
      <c r="HS68" s="211"/>
      <c r="HT68" s="209"/>
      <c r="HU68" s="231"/>
      <c r="HV68" s="209"/>
      <c r="HW68" s="201"/>
      <c r="HX68" s="211"/>
      <c r="HY68" s="202"/>
      <c r="HZ68" s="202"/>
      <c r="IA68" s="202"/>
      <c r="IB68" s="202"/>
      <c r="IC68" s="211"/>
      <c r="ID68" s="211"/>
      <c r="IE68" s="211"/>
      <c r="IF68" s="209"/>
      <c r="IG68" s="209"/>
      <c r="IH68" s="209"/>
      <c r="II68" s="209"/>
      <c r="IJ68" s="211"/>
      <c r="IK68" s="209"/>
      <c r="IL68" s="231"/>
      <c r="IM68" s="209"/>
      <c r="IN68" s="201"/>
      <c r="IO68" s="211"/>
      <c r="IP68" s="202"/>
      <c r="IQ68" s="202"/>
      <c r="IR68" s="202"/>
      <c r="IS68" s="202"/>
      <c r="IT68" s="211"/>
      <c r="IU68" s="211"/>
      <c r="IV68" s="211"/>
      <c r="IW68" s="209"/>
      <c r="IX68" s="209"/>
      <c r="IY68" s="209"/>
      <c r="IZ68" s="209"/>
      <c r="JA68" s="211"/>
      <c r="JB68" s="209"/>
      <c r="JC68" s="231"/>
      <c r="JD68" s="209"/>
      <c r="JE68" s="201"/>
      <c r="JF68" s="211"/>
      <c r="JG68" s="202"/>
      <c r="JH68" s="202"/>
      <c r="JI68" s="202"/>
      <c r="JJ68" s="202"/>
      <c r="JK68" s="211"/>
      <c r="JL68" s="211"/>
      <c r="JM68" s="211"/>
      <c r="JN68" s="209"/>
      <c r="JO68" s="209"/>
      <c r="JP68" s="209"/>
      <c r="JQ68" s="209"/>
      <c r="JR68" s="211"/>
      <c r="JS68" s="209"/>
      <c r="JT68" s="231"/>
      <c r="JU68" s="209"/>
      <c r="JV68" s="201"/>
      <c r="JW68" s="211"/>
      <c r="JX68" s="202"/>
      <c r="JY68" s="202"/>
      <c r="JZ68" s="202"/>
      <c r="KA68" s="202"/>
      <c r="KB68" s="211"/>
      <c r="KC68" s="211"/>
      <c r="KD68" s="211"/>
      <c r="KE68" s="209"/>
      <c r="KF68" s="209"/>
      <c r="KG68" s="209"/>
      <c r="KH68" s="209"/>
      <c r="KI68" s="211"/>
      <c r="KJ68" s="209"/>
      <c r="KK68" s="231"/>
      <c r="KL68" s="209"/>
      <c r="KM68" s="201"/>
      <c r="KN68" s="211"/>
      <c r="KO68" s="202"/>
      <c r="KP68" s="202"/>
      <c r="KQ68" s="202"/>
      <c r="KR68" s="202"/>
      <c r="KS68" s="211"/>
      <c r="KT68" s="211"/>
      <c r="KU68" s="211"/>
      <c r="KV68" s="209"/>
      <c r="KW68" s="209"/>
      <c r="KX68" s="209"/>
      <c r="KY68" s="209"/>
      <c r="KZ68" s="211"/>
      <c r="LA68" s="209"/>
      <c r="LB68" s="231"/>
      <c r="LC68" s="209"/>
      <c r="LD68" s="201"/>
      <c r="LE68" s="211"/>
      <c r="LF68" s="202"/>
      <c r="LG68" s="202"/>
      <c r="LH68" s="202"/>
      <c r="LI68" s="202"/>
      <c r="LJ68" s="211"/>
      <c r="LK68" s="211"/>
      <c r="LL68" s="211"/>
      <c r="LM68" s="209"/>
      <c r="LN68" s="209"/>
      <c r="LO68" s="209"/>
      <c r="LP68" s="209"/>
      <c r="LQ68" s="211"/>
      <c r="LR68" s="209"/>
      <c r="LS68" s="231"/>
      <c r="LT68" s="209"/>
      <c r="LU68" s="371"/>
      <c r="LV68" s="370"/>
      <c r="LW68" s="373"/>
      <c r="LX68" s="202"/>
      <c r="LY68" s="202"/>
      <c r="LZ68" s="202"/>
      <c r="MA68" s="211"/>
      <c r="MB68" s="211"/>
      <c r="MC68" s="211"/>
      <c r="MD68" s="209"/>
      <c r="ME68" s="209"/>
      <c r="MF68" s="209"/>
      <c r="MG68" s="209"/>
      <c r="MH68" s="211"/>
      <c r="MI68" s="372"/>
      <c r="MJ68" s="231"/>
      <c r="MK68" s="231"/>
    </row>
    <row r="69" spans="1:349" ht="14" customHeight="1" outlineLevel="1">
      <c r="A69" s="210"/>
      <c r="B69" s="418"/>
      <c r="C69" s="382"/>
      <c r="D69" s="382"/>
      <c r="E69" s="211"/>
      <c r="F69" s="209"/>
      <c r="G69" s="211"/>
      <c r="H69" s="211"/>
      <c r="I69" s="209"/>
      <c r="J69" s="201"/>
      <c r="K69" s="211"/>
      <c r="L69" s="202"/>
      <c r="M69" s="202"/>
      <c r="N69" s="202"/>
      <c r="O69" s="202"/>
      <c r="P69" s="211"/>
      <c r="Q69" s="211"/>
      <c r="R69" s="211"/>
      <c r="S69" s="209"/>
      <c r="T69" s="209"/>
      <c r="U69" s="209"/>
      <c r="V69" s="209"/>
      <c r="W69" s="211"/>
      <c r="X69" s="209"/>
      <c r="Y69" s="214"/>
      <c r="Z69" s="209"/>
      <c r="AA69" s="201"/>
      <c r="AB69" s="211"/>
      <c r="AC69" s="202"/>
      <c r="AD69" s="202"/>
      <c r="AE69" s="202"/>
      <c r="AF69" s="202"/>
      <c r="AG69" s="211"/>
      <c r="AH69" s="211"/>
      <c r="AI69" s="211"/>
      <c r="AJ69" s="209"/>
      <c r="AK69" s="209"/>
      <c r="AL69" s="209"/>
      <c r="AM69" s="209"/>
      <c r="AN69" s="211"/>
      <c r="AO69" s="209"/>
      <c r="AP69" s="214"/>
      <c r="AQ69" s="209"/>
      <c r="AR69" s="201"/>
      <c r="AS69" s="211"/>
      <c r="AT69" s="202"/>
      <c r="AU69" s="202"/>
      <c r="AV69" s="202"/>
      <c r="AW69" s="202"/>
      <c r="AX69" s="211"/>
      <c r="AY69" s="211"/>
      <c r="AZ69" s="211"/>
      <c r="BA69" s="209"/>
      <c r="BB69" s="209"/>
      <c r="BC69" s="209"/>
      <c r="BD69" s="209"/>
      <c r="BE69" s="211"/>
      <c r="BF69" s="209"/>
      <c r="BG69" s="231"/>
      <c r="BH69" s="209"/>
      <c r="BI69" s="201"/>
      <c r="BJ69" s="211"/>
      <c r="BK69" s="202"/>
      <c r="BL69" s="202"/>
      <c r="BM69" s="202"/>
      <c r="BN69" s="202"/>
      <c r="BO69" s="211"/>
      <c r="BP69" s="211"/>
      <c r="BQ69" s="211"/>
      <c r="BR69" s="209"/>
      <c r="BS69" s="209"/>
      <c r="BT69" s="209"/>
      <c r="BU69" s="209"/>
      <c r="BV69" s="211"/>
      <c r="BW69" s="209"/>
      <c r="BX69" s="231"/>
      <c r="BY69" s="209"/>
      <c r="BZ69" s="201"/>
      <c r="CA69" s="211"/>
      <c r="CB69" s="202"/>
      <c r="CC69" s="202"/>
      <c r="CD69" s="202"/>
      <c r="CE69" s="202"/>
      <c r="CF69" s="211"/>
      <c r="CG69" s="211"/>
      <c r="CH69" s="211"/>
      <c r="CI69" s="209"/>
      <c r="CJ69" s="209"/>
      <c r="CK69" s="209"/>
      <c r="CL69" s="209"/>
      <c r="CM69" s="211"/>
      <c r="CN69" s="209"/>
      <c r="CO69" s="231"/>
      <c r="CP69" s="209"/>
      <c r="CQ69" s="201"/>
      <c r="CR69" s="211"/>
      <c r="CS69" s="202"/>
      <c r="CT69" s="202"/>
      <c r="CU69" s="202"/>
      <c r="CV69" s="202"/>
      <c r="CW69" s="211"/>
      <c r="CX69" s="211"/>
      <c r="CY69" s="211"/>
      <c r="CZ69" s="209"/>
      <c r="DA69" s="209"/>
      <c r="DB69" s="209"/>
      <c r="DC69" s="209"/>
      <c r="DD69" s="211"/>
      <c r="DE69" s="209"/>
      <c r="DF69" s="231"/>
      <c r="DG69" s="209"/>
      <c r="DH69" s="201"/>
      <c r="DI69" s="211"/>
      <c r="DJ69" s="202"/>
      <c r="DK69" s="202"/>
      <c r="DL69" s="202"/>
      <c r="DM69" s="202"/>
      <c r="DN69" s="211"/>
      <c r="DO69" s="211"/>
      <c r="DP69" s="211"/>
      <c r="DQ69" s="209"/>
      <c r="DR69" s="209"/>
      <c r="DS69" s="209"/>
      <c r="DT69" s="209"/>
      <c r="DU69" s="211"/>
      <c r="DV69" s="209"/>
      <c r="DW69" s="231"/>
      <c r="DX69" s="209"/>
      <c r="DY69" s="201"/>
      <c r="DZ69" s="211"/>
      <c r="EA69" s="202"/>
      <c r="EB69" s="202"/>
      <c r="EC69" s="202"/>
      <c r="ED69" s="202"/>
      <c r="EE69" s="211"/>
      <c r="EF69" s="211"/>
      <c r="EG69" s="211"/>
      <c r="EH69" s="209"/>
      <c r="EI69" s="209"/>
      <c r="EJ69" s="209"/>
      <c r="EK69" s="209"/>
      <c r="EL69" s="211"/>
      <c r="EM69" s="209"/>
      <c r="EN69" s="231"/>
      <c r="EO69" s="209"/>
      <c r="EP69" s="201"/>
      <c r="EQ69" s="211"/>
      <c r="ER69" s="202"/>
      <c r="ES69" s="202"/>
      <c r="ET69" s="202"/>
      <c r="EU69" s="202"/>
      <c r="EV69" s="211"/>
      <c r="EW69" s="211"/>
      <c r="EX69" s="211"/>
      <c r="EY69" s="209"/>
      <c r="EZ69" s="209"/>
      <c r="FA69" s="209"/>
      <c r="FB69" s="209"/>
      <c r="FC69" s="211"/>
      <c r="FD69" s="209"/>
      <c r="FE69" s="231"/>
      <c r="FF69" s="209"/>
      <c r="FG69" s="201"/>
      <c r="FH69" s="211"/>
      <c r="FI69" s="202"/>
      <c r="FJ69" s="202"/>
      <c r="FK69" s="202"/>
      <c r="FL69" s="202"/>
      <c r="FM69" s="211"/>
      <c r="FN69" s="211"/>
      <c r="FO69" s="211"/>
      <c r="FP69" s="209"/>
      <c r="FQ69" s="209"/>
      <c r="FR69" s="209"/>
      <c r="FS69" s="209"/>
      <c r="FT69" s="211"/>
      <c r="FU69" s="209"/>
      <c r="FV69" s="231"/>
      <c r="FW69" s="209"/>
      <c r="FX69" s="201"/>
      <c r="FY69" s="211"/>
      <c r="FZ69" s="202"/>
      <c r="GA69" s="202"/>
      <c r="GB69" s="202"/>
      <c r="GC69" s="202"/>
      <c r="GD69" s="211"/>
      <c r="GE69" s="211"/>
      <c r="GF69" s="211"/>
      <c r="GG69" s="209"/>
      <c r="GH69" s="209"/>
      <c r="GI69" s="209"/>
      <c r="GJ69" s="209"/>
      <c r="GK69" s="211"/>
      <c r="GL69" s="209"/>
      <c r="GM69" s="231"/>
      <c r="GN69" s="209"/>
      <c r="GO69" s="201"/>
      <c r="GP69" s="211"/>
      <c r="GQ69" s="202"/>
      <c r="GR69" s="202"/>
      <c r="GS69" s="202"/>
      <c r="GT69" s="202"/>
      <c r="GU69" s="211"/>
      <c r="GV69" s="211"/>
      <c r="GW69" s="211"/>
      <c r="GX69" s="209"/>
      <c r="GY69" s="209"/>
      <c r="GZ69" s="209"/>
      <c r="HA69" s="209"/>
      <c r="HB69" s="211"/>
      <c r="HC69" s="209"/>
      <c r="HD69" s="231"/>
      <c r="HE69" s="209"/>
      <c r="HF69" s="201"/>
      <c r="HG69" s="211"/>
      <c r="HH69" s="202"/>
      <c r="HI69" s="202"/>
      <c r="HJ69" s="202"/>
      <c r="HK69" s="202"/>
      <c r="HL69" s="211"/>
      <c r="HM69" s="211"/>
      <c r="HN69" s="211"/>
      <c r="HO69" s="209"/>
      <c r="HP69" s="209"/>
      <c r="HQ69" s="209"/>
      <c r="HR69" s="209"/>
      <c r="HS69" s="211"/>
      <c r="HT69" s="209"/>
      <c r="HU69" s="231"/>
      <c r="HV69" s="209"/>
      <c r="HW69" s="201"/>
      <c r="HX69" s="211"/>
      <c r="HY69" s="202"/>
      <c r="HZ69" s="202"/>
      <c r="IA69" s="202"/>
      <c r="IB69" s="202"/>
      <c r="IC69" s="211"/>
      <c r="ID69" s="211"/>
      <c r="IE69" s="211"/>
      <c r="IF69" s="209"/>
      <c r="IG69" s="209"/>
      <c r="IH69" s="209"/>
      <c r="II69" s="209"/>
      <c r="IJ69" s="211"/>
      <c r="IK69" s="209"/>
      <c r="IL69" s="231"/>
      <c r="IM69" s="209"/>
      <c r="IN69" s="201"/>
      <c r="IO69" s="211"/>
      <c r="IP69" s="202"/>
      <c r="IQ69" s="202"/>
      <c r="IR69" s="202"/>
      <c r="IS69" s="202"/>
      <c r="IT69" s="211"/>
      <c r="IU69" s="211"/>
      <c r="IV69" s="211"/>
      <c r="IW69" s="209"/>
      <c r="IX69" s="209"/>
      <c r="IY69" s="209"/>
      <c r="IZ69" s="209"/>
      <c r="JA69" s="211"/>
      <c r="JB69" s="209"/>
      <c r="JC69" s="231"/>
      <c r="JD69" s="209"/>
      <c r="JE69" s="201"/>
      <c r="JF69" s="211"/>
      <c r="JG69" s="202"/>
      <c r="JH69" s="202"/>
      <c r="JI69" s="202"/>
      <c r="JJ69" s="202"/>
      <c r="JK69" s="211"/>
      <c r="JL69" s="211"/>
      <c r="JM69" s="211"/>
      <c r="JN69" s="209"/>
      <c r="JO69" s="209"/>
      <c r="JP69" s="209"/>
      <c r="JQ69" s="209"/>
      <c r="JR69" s="211"/>
      <c r="JS69" s="209"/>
      <c r="JT69" s="231"/>
      <c r="JU69" s="209"/>
      <c r="JV69" s="201"/>
      <c r="JW69" s="211"/>
      <c r="JX69" s="202"/>
      <c r="JY69" s="202"/>
      <c r="JZ69" s="202"/>
      <c r="KA69" s="202"/>
      <c r="KB69" s="211"/>
      <c r="KC69" s="211"/>
      <c r="KD69" s="211"/>
      <c r="KE69" s="209"/>
      <c r="KF69" s="209"/>
      <c r="KG69" s="209"/>
      <c r="KH69" s="209"/>
      <c r="KI69" s="211"/>
      <c r="KJ69" s="209"/>
      <c r="KK69" s="231"/>
      <c r="KL69" s="209"/>
      <c r="KM69" s="201"/>
      <c r="KN69" s="211"/>
      <c r="KO69" s="202"/>
      <c r="KP69" s="202"/>
      <c r="KQ69" s="202"/>
      <c r="KR69" s="202"/>
      <c r="KS69" s="211"/>
      <c r="KT69" s="211"/>
      <c r="KU69" s="211"/>
      <c r="KV69" s="209"/>
      <c r="KW69" s="209"/>
      <c r="KX69" s="209"/>
      <c r="KY69" s="209"/>
      <c r="KZ69" s="211"/>
      <c r="LA69" s="209"/>
      <c r="LB69" s="231"/>
      <c r="LC69" s="209"/>
      <c r="LD69" s="201"/>
      <c r="LE69" s="211"/>
      <c r="LF69" s="202"/>
      <c r="LG69" s="202"/>
      <c r="LH69" s="202"/>
      <c r="LI69" s="202"/>
      <c r="LJ69" s="211"/>
      <c r="LK69" s="211"/>
      <c r="LL69" s="211"/>
      <c r="LM69" s="209"/>
      <c r="LN69" s="209"/>
      <c r="LO69" s="209"/>
      <c r="LP69" s="209"/>
      <c r="LQ69" s="211"/>
      <c r="LR69" s="209"/>
      <c r="LS69" s="231"/>
      <c r="LT69" s="209"/>
      <c r="LU69" s="371"/>
      <c r="LV69" s="370"/>
      <c r="LW69" s="373"/>
      <c r="LX69" s="202"/>
      <c r="LY69" s="202"/>
      <c r="LZ69" s="202"/>
      <c r="MA69" s="211"/>
      <c r="MB69" s="211"/>
      <c r="MC69" s="211"/>
      <c r="MD69" s="209"/>
      <c r="ME69" s="209"/>
      <c r="MF69" s="209"/>
      <c r="MG69" s="209"/>
      <c r="MH69" s="211"/>
      <c r="MI69" s="372"/>
      <c r="MJ69" s="231"/>
      <c r="MK69" s="231"/>
    </row>
    <row r="70" spans="1:349" ht="14" customHeight="1" outlineLevel="1">
      <c r="A70" s="210"/>
      <c r="B70" s="418"/>
      <c r="C70" s="382"/>
      <c r="D70" s="382"/>
      <c r="E70" s="211"/>
      <c r="F70" s="209"/>
      <c r="G70" s="211"/>
      <c r="H70" s="211"/>
      <c r="I70" s="209"/>
      <c r="J70" s="201"/>
      <c r="K70" s="211"/>
      <c r="L70" s="202"/>
      <c r="M70" s="202"/>
      <c r="N70" s="202"/>
      <c r="O70" s="202"/>
      <c r="P70" s="211"/>
      <c r="Q70" s="211"/>
      <c r="R70" s="211"/>
      <c r="S70" s="209"/>
      <c r="T70" s="209"/>
      <c r="U70" s="209"/>
      <c r="V70" s="209"/>
      <c r="W70" s="211"/>
      <c r="X70" s="209"/>
      <c r="Y70" s="214"/>
      <c r="Z70" s="209"/>
      <c r="AA70" s="201"/>
      <c r="AB70" s="211"/>
      <c r="AC70" s="202"/>
      <c r="AD70" s="202"/>
      <c r="AE70" s="202"/>
      <c r="AF70" s="202"/>
      <c r="AG70" s="211"/>
      <c r="AH70" s="211"/>
      <c r="AI70" s="211"/>
      <c r="AJ70" s="209"/>
      <c r="AK70" s="209"/>
      <c r="AL70" s="209"/>
      <c r="AM70" s="209"/>
      <c r="AN70" s="211"/>
      <c r="AO70" s="209"/>
      <c r="AP70" s="214"/>
      <c r="AQ70" s="209"/>
      <c r="AR70" s="201"/>
      <c r="AS70" s="211"/>
      <c r="AT70" s="202"/>
      <c r="AU70" s="202"/>
      <c r="AV70" s="202"/>
      <c r="AW70" s="202"/>
      <c r="AX70" s="211"/>
      <c r="AY70" s="211"/>
      <c r="AZ70" s="211"/>
      <c r="BA70" s="209"/>
      <c r="BB70" s="209"/>
      <c r="BC70" s="209"/>
      <c r="BD70" s="209"/>
      <c r="BE70" s="211"/>
      <c r="BF70" s="209"/>
      <c r="BG70" s="231"/>
      <c r="BH70" s="209"/>
      <c r="BI70" s="201"/>
      <c r="BJ70" s="211"/>
      <c r="BK70" s="202"/>
      <c r="BL70" s="202"/>
      <c r="BM70" s="202"/>
      <c r="BN70" s="202"/>
      <c r="BO70" s="211"/>
      <c r="BP70" s="211"/>
      <c r="BQ70" s="211"/>
      <c r="BR70" s="209"/>
      <c r="BS70" s="209"/>
      <c r="BT70" s="209"/>
      <c r="BU70" s="209"/>
      <c r="BV70" s="211"/>
      <c r="BW70" s="209"/>
      <c r="BX70" s="231"/>
      <c r="BY70" s="209"/>
      <c r="BZ70" s="201"/>
      <c r="CA70" s="211"/>
      <c r="CB70" s="202"/>
      <c r="CC70" s="202"/>
      <c r="CD70" s="202"/>
      <c r="CE70" s="202"/>
      <c r="CF70" s="211"/>
      <c r="CG70" s="211"/>
      <c r="CH70" s="211"/>
      <c r="CI70" s="209"/>
      <c r="CJ70" s="209"/>
      <c r="CK70" s="209"/>
      <c r="CL70" s="209"/>
      <c r="CM70" s="211"/>
      <c r="CN70" s="209"/>
      <c r="CO70" s="231"/>
      <c r="CP70" s="209"/>
      <c r="CQ70" s="201"/>
      <c r="CR70" s="211"/>
      <c r="CS70" s="202"/>
      <c r="CT70" s="202"/>
      <c r="CU70" s="202"/>
      <c r="CV70" s="202"/>
      <c r="CW70" s="211"/>
      <c r="CX70" s="211"/>
      <c r="CY70" s="211"/>
      <c r="CZ70" s="209"/>
      <c r="DA70" s="209"/>
      <c r="DB70" s="209"/>
      <c r="DC70" s="209"/>
      <c r="DD70" s="211"/>
      <c r="DE70" s="209"/>
      <c r="DF70" s="231"/>
      <c r="DG70" s="209"/>
      <c r="DH70" s="201"/>
      <c r="DI70" s="211"/>
      <c r="DJ70" s="202"/>
      <c r="DK70" s="202"/>
      <c r="DL70" s="202"/>
      <c r="DM70" s="202"/>
      <c r="DN70" s="211"/>
      <c r="DO70" s="211"/>
      <c r="DP70" s="211"/>
      <c r="DQ70" s="209"/>
      <c r="DR70" s="209"/>
      <c r="DS70" s="209"/>
      <c r="DT70" s="209"/>
      <c r="DU70" s="211"/>
      <c r="DV70" s="209"/>
      <c r="DW70" s="231"/>
      <c r="DX70" s="209"/>
      <c r="DY70" s="201"/>
      <c r="DZ70" s="211"/>
      <c r="EA70" s="202"/>
      <c r="EB70" s="202"/>
      <c r="EC70" s="202"/>
      <c r="ED70" s="202"/>
      <c r="EE70" s="211"/>
      <c r="EF70" s="211"/>
      <c r="EG70" s="211"/>
      <c r="EH70" s="209"/>
      <c r="EI70" s="209"/>
      <c r="EJ70" s="209"/>
      <c r="EK70" s="209"/>
      <c r="EL70" s="211"/>
      <c r="EM70" s="209"/>
      <c r="EN70" s="231"/>
      <c r="EO70" s="209"/>
      <c r="EP70" s="201"/>
      <c r="EQ70" s="211"/>
      <c r="ER70" s="202"/>
      <c r="ES70" s="202"/>
      <c r="ET70" s="202"/>
      <c r="EU70" s="202"/>
      <c r="EV70" s="211"/>
      <c r="EW70" s="211"/>
      <c r="EX70" s="211"/>
      <c r="EY70" s="209"/>
      <c r="EZ70" s="209"/>
      <c r="FA70" s="209"/>
      <c r="FB70" s="209"/>
      <c r="FC70" s="211"/>
      <c r="FD70" s="209"/>
      <c r="FE70" s="231"/>
      <c r="FF70" s="209"/>
      <c r="FG70" s="201"/>
      <c r="FH70" s="211"/>
      <c r="FI70" s="202"/>
      <c r="FJ70" s="202"/>
      <c r="FK70" s="202"/>
      <c r="FL70" s="202"/>
      <c r="FM70" s="211"/>
      <c r="FN70" s="211"/>
      <c r="FO70" s="211"/>
      <c r="FP70" s="209"/>
      <c r="FQ70" s="209"/>
      <c r="FR70" s="209"/>
      <c r="FS70" s="209"/>
      <c r="FT70" s="211"/>
      <c r="FU70" s="209"/>
      <c r="FV70" s="231"/>
      <c r="FW70" s="209"/>
      <c r="FX70" s="201"/>
      <c r="FY70" s="211"/>
      <c r="FZ70" s="202"/>
      <c r="GA70" s="202"/>
      <c r="GB70" s="202"/>
      <c r="GC70" s="202"/>
      <c r="GD70" s="211"/>
      <c r="GE70" s="211"/>
      <c r="GF70" s="211"/>
      <c r="GG70" s="209"/>
      <c r="GH70" s="209"/>
      <c r="GI70" s="209"/>
      <c r="GJ70" s="209"/>
      <c r="GK70" s="211"/>
      <c r="GL70" s="209"/>
      <c r="GM70" s="231"/>
      <c r="GN70" s="209"/>
      <c r="GO70" s="201"/>
      <c r="GP70" s="211"/>
      <c r="GQ70" s="202"/>
      <c r="GR70" s="202"/>
      <c r="GS70" s="202"/>
      <c r="GT70" s="202"/>
      <c r="GU70" s="211"/>
      <c r="GV70" s="211"/>
      <c r="GW70" s="211"/>
      <c r="GX70" s="209"/>
      <c r="GY70" s="209"/>
      <c r="GZ70" s="209"/>
      <c r="HA70" s="209"/>
      <c r="HB70" s="211"/>
      <c r="HC70" s="209"/>
      <c r="HD70" s="231"/>
      <c r="HE70" s="209"/>
      <c r="HF70" s="201"/>
      <c r="HG70" s="211"/>
      <c r="HH70" s="202"/>
      <c r="HI70" s="202"/>
      <c r="HJ70" s="202"/>
      <c r="HK70" s="202"/>
      <c r="HL70" s="211"/>
      <c r="HM70" s="211"/>
      <c r="HN70" s="211"/>
      <c r="HO70" s="209"/>
      <c r="HP70" s="209"/>
      <c r="HQ70" s="209"/>
      <c r="HR70" s="209"/>
      <c r="HS70" s="211"/>
      <c r="HT70" s="209"/>
      <c r="HU70" s="231"/>
      <c r="HV70" s="209"/>
      <c r="HW70" s="201"/>
      <c r="HX70" s="211"/>
      <c r="HY70" s="202"/>
      <c r="HZ70" s="202"/>
      <c r="IA70" s="202"/>
      <c r="IB70" s="202"/>
      <c r="IC70" s="211"/>
      <c r="ID70" s="211"/>
      <c r="IE70" s="211"/>
      <c r="IF70" s="209"/>
      <c r="IG70" s="209"/>
      <c r="IH70" s="209"/>
      <c r="II70" s="209"/>
      <c r="IJ70" s="211"/>
      <c r="IK70" s="209"/>
      <c r="IL70" s="231"/>
      <c r="IM70" s="209"/>
      <c r="IN70" s="201"/>
      <c r="IO70" s="211"/>
      <c r="IP70" s="202"/>
      <c r="IQ70" s="202"/>
      <c r="IR70" s="202"/>
      <c r="IS70" s="202"/>
      <c r="IT70" s="211"/>
      <c r="IU70" s="211"/>
      <c r="IV70" s="211"/>
      <c r="IW70" s="209"/>
      <c r="IX70" s="209"/>
      <c r="IY70" s="209"/>
      <c r="IZ70" s="209"/>
      <c r="JA70" s="211"/>
      <c r="JB70" s="209"/>
      <c r="JC70" s="231"/>
      <c r="JD70" s="209"/>
      <c r="JE70" s="201"/>
      <c r="JF70" s="211"/>
      <c r="JG70" s="202"/>
      <c r="JH70" s="202"/>
      <c r="JI70" s="202"/>
      <c r="JJ70" s="202"/>
      <c r="JK70" s="211"/>
      <c r="JL70" s="211"/>
      <c r="JM70" s="211"/>
      <c r="JN70" s="209"/>
      <c r="JO70" s="209"/>
      <c r="JP70" s="209"/>
      <c r="JQ70" s="209"/>
      <c r="JR70" s="211"/>
      <c r="JS70" s="209"/>
      <c r="JT70" s="231"/>
      <c r="JU70" s="209"/>
      <c r="JV70" s="201"/>
      <c r="JW70" s="211"/>
      <c r="JX70" s="202"/>
      <c r="JY70" s="202"/>
      <c r="JZ70" s="202"/>
      <c r="KA70" s="202"/>
      <c r="KB70" s="211"/>
      <c r="KC70" s="211"/>
      <c r="KD70" s="211"/>
      <c r="KE70" s="209"/>
      <c r="KF70" s="209"/>
      <c r="KG70" s="209"/>
      <c r="KH70" s="209"/>
      <c r="KI70" s="211"/>
      <c r="KJ70" s="209"/>
      <c r="KK70" s="231"/>
      <c r="KL70" s="209"/>
      <c r="KM70" s="201"/>
      <c r="KN70" s="211"/>
      <c r="KO70" s="202"/>
      <c r="KP70" s="202"/>
      <c r="KQ70" s="202"/>
      <c r="KR70" s="202"/>
      <c r="KS70" s="211"/>
      <c r="KT70" s="211"/>
      <c r="KU70" s="211"/>
      <c r="KV70" s="209"/>
      <c r="KW70" s="209"/>
      <c r="KX70" s="209"/>
      <c r="KY70" s="209"/>
      <c r="KZ70" s="211"/>
      <c r="LA70" s="209"/>
      <c r="LB70" s="231"/>
      <c r="LC70" s="209"/>
      <c r="LD70" s="201"/>
      <c r="LE70" s="211"/>
      <c r="LF70" s="202"/>
      <c r="LG70" s="202"/>
      <c r="LH70" s="202"/>
      <c r="LI70" s="202"/>
      <c r="LJ70" s="211"/>
      <c r="LK70" s="211"/>
      <c r="LL70" s="211"/>
      <c r="LM70" s="209"/>
      <c r="LN70" s="209"/>
      <c r="LO70" s="209"/>
      <c r="LP70" s="209"/>
      <c r="LQ70" s="211"/>
      <c r="LR70" s="209"/>
      <c r="LS70" s="231"/>
      <c r="LT70" s="209"/>
      <c r="LU70" s="371"/>
      <c r="LV70" s="370"/>
      <c r="LW70" s="373"/>
      <c r="LX70" s="202"/>
      <c r="LY70" s="202"/>
      <c r="LZ70" s="202"/>
      <c r="MA70" s="211"/>
      <c r="MB70" s="211"/>
      <c r="MC70" s="211"/>
      <c r="MD70" s="209"/>
      <c r="ME70" s="209"/>
      <c r="MF70" s="209"/>
      <c r="MG70" s="209"/>
      <c r="MH70" s="211"/>
      <c r="MI70" s="372"/>
      <c r="MJ70" s="231"/>
      <c r="MK70" s="231"/>
    </row>
    <row r="71" spans="1:349" ht="14" customHeight="1" outlineLevel="1">
      <c r="A71" s="210"/>
      <c r="B71" s="418"/>
      <c r="C71" s="382"/>
      <c r="D71" s="382"/>
      <c r="E71" s="211"/>
      <c r="F71" s="209"/>
      <c r="G71" s="211"/>
      <c r="H71" s="211"/>
      <c r="I71" s="209"/>
      <c r="J71" s="201"/>
      <c r="K71" s="211"/>
      <c r="L71" s="202"/>
      <c r="M71" s="202"/>
      <c r="N71" s="202"/>
      <c r="O71" s="202"/>
      <c r="P71" s="211"/>
      <c r="Q71" s="211"/>
      <c r="R71" s="211"/>
      <c r="S71" s="209"/>
      <c r="T71" s="209"/>
      <c r="U71" s="209"/>
      <c r="V71" s="209"/>
      <c r="W71" s="211"/>
      <c r="X71" s="209"/>
      <c r="Y71" s="214"/>
      <c r="Z71" s="209"/>
      <c r="AA71" s="201"/>
      <c r="AB71" s="211"/>
      <c r="AC71" s="202"/>
      <c r="AD71" s="202"/>
      <c r="AE71" s="202"/>
      <c r="AF71" s="202"/>
      <c r="AG71" s="211"/>
      <c r="AH71" s="211"/>
      <c r="AI71" s="211"/>
      <c r="AJ71" s="209"/>
      <c r="AK71" s="209"/>
      <c r="AL71" s="209"/>
      <c r="AM71" s="209"/>
      <c r="AN71" s="211"/>
      <c r="AO71" s="209"/>
      <c r="AP71" s="214"/>
      <c r="AQ71" s="209"/>
      <c r="AR71" s="201"/>
      <c r="AS71" s="211"/>
      <c r="AT71" s="202"/>
      <c r="AU71" s="202"/>
      <c r="AV71" s="202"/>
      <c r="AW71" s="202"/>
      <c r="AX71" s="211"/>
      <c r="AY71" s="211"/>
      <c r="AZ71" s="211"/>
      <c r="BA71" s="209"/>
      <c r="BB71" s="209"/>
      <c r="BC71" s="209"/>
      <c r="BD71" s="209"/>
      <c r="BE71" s="211"/>
      <c r="BF71" s="209"/>
      <c r="BG71" s="231"/>
      <c r="BH71" s="209"/>
      <c r="BI71" s="201"/>
      <c r="BJ71" s="211"/>
      <c r="BK71" s="202"/>
      <c r="BL71" s="202"/>
      <c r="BM71" s="202"/>
      <c r="BN71" s="202"/>
      <c r="BO71" s="211"/>
      <c r="BP71" s="211"/>
      <c r="BQ71" s="211"/>
      <c r="BR71" s="209"/>
      <c r="BS71" s="209"/>
      <c r="BT71" s="209"/>
      <c r="BU71" s="209"/>
      <c r="BV71" s="211"/>
      <c r="BW71" s="209"/>
      <c r="BX71" s="231"/>
      <c r="BY71" s="209"/>
      <c r="BZ71" s="201"/>
      <c r="CA71" s="211"/>
      <c r="CB71" s="202"/>
      <c r="CC71" s="202"/>
      <c r="CD71" s="202"/>
      <c r="CE71" s="202"/>
      <c r="CF71" s="211"/>
      <c r="CG71" s="211"/>
      <c r="CH71" s="211"/>
      <c r="CI71" s="209"/>
      <c r="CJ71" s="209"/>
      <c r="CK71" s="209"/>
      <c r="CL71" s="209"/>
      <c r="CM71" s="211"/>
      <c r="CN71" s="209"/>
      <c r="CO71" s="231"/>
      <c r="CP71" s="209"/>
      <c r="CQ71" s="201"/>
      <c r="CR71" s="211"/>
      <c r="CS71" s="202"/>
      <c r="CT71" s="202"/>
      <c r="CU71" s="202"/>
      <c r="CV71" s="202"/>
      <c r="CW71" s="211"/>
      <c r="CX71" s="211"/>
      <c r="CY71" s="211"/>
      <c r="CZ71" s="209"/>
      <c r="DA71" s="209"/>
      <c r="DB71" s="209"/>
      <c r="DC71" s="209"/>
      <c r="DD71" s="211"/>
      <c r="DE71" s="209"/>
      <c r="DF71" s="231"/>
      <c r="DG71" s="209"/>
      <c r="DH71" s="201"/>
      <c r="DI71" s="211"/>
      <c r="DJ71" s="202"/>
      <c r="DK71" s="202"/>
      <c r="DL71" s="202"/>
      <c r="DM71" s="202"/>
      <c r="DN71" s="211"/>
      <c r="DO71" s="211"/>
      <c r="DP71" s="211"/>
      <c r="DQ71" s="209"/>
      <c r="DR71" s="209"/>
      <c r="DS71" s="209"/>
      <c r="DT71" s="209"/>
      <c r="DU71" s="211"/>
      <c r="DV71" s="209"/>
      <c r="DW71" s="231"/>
      <c r="DX71" s="209"/>
      <c r="DY71" s="201"/>
      <c r="DZ71" s="211"/>
      <c r="EA71" s="202"/>
      <c r="EB71" s="202"/>
      <c r="EC71" s="202"/>
      <c r="ED71" s="202"/>
      <c r="EE71" s="211"/>
      <c r="EF71" s="211"/>
      <c r="EG71" s="211"/>
      <c r="EH71" s="209"/>
      <c r="EI71" s="209"/>
      <c r="EJ71" s="209"/>
      <c r="EK71" s="209"/>
      <c r="EL71" s="211"/>
      <c r="EM71" s="209"/>
      <c r="EN71" s="231"/>
      <c r="EO71" s="209"/>
      <c r="EP71" s="201"/>
      <c r="EQ71" s="211"/>
      <c r="ER71" s="202"/>
      <c r="ES71" s="202"/>
      <c r="ET71" s="202"/>
      <c r="EU71" s="202"/>
      <c r="EV71" s="211"/>
      <c r="EW71" s="211"/>
      <c r="EX71" s="211"/>
      <c r="EY71" s="209"/>
      <c r="EZ71" s="209"/>
      <c r="FA71" s="209"/>
      <c r="FB71" s="209"/>
      <c r="FC71" s="211"/>
      <c r="FD71" s="209"/>
      <c r="FE71" s="231"/>
      <c r="FF71" s="209"/>
      <c r="FG71" s="201"/>
      <c r="FH71" s="211"/>
      <c r="FI71" s="202"/>
      <c r="FJ71" s="202"/>
      <c r="FK71" s="202"/>
      <c r="FL71" s="202"/>
      <c r="FM71" s="211"/>
      <c r="FN71" s="211"/>
      <c r="FO71" s="211"/>
      <c r="FP71" s="209"/>
      <c r="FQ71" s="209"/>
      <c r="FR71" s="209"/>
      <c r="FS71" s="209"/>
      <c r="FT71" s="211"/>
      <c r="FU71" s="209"/>
      <c r="FV71" s="231"/>
      <c r="FW71" s="209"/>
      <c r="FX71" s="201"/>
      <c r="FY71" s="211"/>
      <c r="FZ71" s="202"/>
      <c r="GA71" s="202"/>
      <c r="GB71" s="202"/>
      <c r="GC71" s="202"/>
      <c r="GD71" s="211"/>
      <c r="GE71" s="211"/>
      <c r="GF71" s="211"/>
      <c r="GG71" s="209"/>
      <c r="GH71" s="209"/>
      <c r="GI71" s="209"/>
      <c r="GJ71" s="209"/>
      <c r="GK71" s="211"/>
      <c r="GL71" s="209"/>
      <c r="GM71" s="231"/>
      <c r="GN71" s="209"/>
      <c r="GO71" s="201"/>
      <c r="GP71" s="211"/>
      <c r="GQ71" s="202"/>
      <c r="GR71" s="202"/>
      <c r="GS71" s="202"/>
      <c r="GT71" s="202"/>
      <c r="GU71" s="211"/>
      <c r="GV71" s="211"/>
      <c r="GW71" s="211"/>
      <c r="GX71" s="209"/>
      <c r="GY71" s="209"/>
      <c r="GZ71" s="209"/>
      <c r="HA71" s="209"/>
      <c r="HB71" s="211"/>
      <c r="HC71" s="209"/>
      <c r="HD71" s="231"/>
      <c r="HE71" s="209"/>
      <c r="HF71" s="201"/>
      <c r="HG71" s="211"/>
      <c r="HH71" s="202"/>
      <c r="HI71" s="202"/>
      <c r="HJ71" s="202"/>
      <c r="HK71" s="202"/>
      <c r="HL71" s="211"/>
      <c r="HM71" s="211"/>
      <c r="HN71" s="211"/>
      <c r="HO71" s="209"/>
      <c r="HP71" s="209"/>
      <c r="HQ71" s="209"/>
      <c r="HR71" s="209"/>
      <c r="HS71" s="211"/>
      <c r="HT71" s="209"/>
      <c r="HU71" s="231"/>
      <c r="HV71" s="209"/>
      <c r="HW71" s="201"/>
      <c r="HX71" s="211"/>
      <c r="HY71" s="202"/>
      <c r="HZ71" s="202"/>
      <c r="IA71" s="202"/>
      <c r="IB71" s="202"/>
      <c r="IC71" s="211"/>
      <c r="ID71" s="211"/>
      <c r="IE71" s="211"/>
      <c r="IF71" s="209"/>
      <c r="IG71" s="209"/>
      <c r="IH71" s="209"/>
      <c r="II71" s="209"/>
      <c r="IJ71" s="211"/>
      <c r="IK71" s="209"/>
      <c r="IL71" s="231"/>
      <c r="IM71" s="209"/>
      <c r="IN71" s="201"/>
      <c r="IO71" s="211"/>
      <c r="IP71" s="202"/>
      <c r="IQ71" s="202"/>
      <c r="IR71" s="202"/>
      <c r="IS71" s="202"/>
      <c r="IT71" s="211"/>
      <c r="IU71" s="211"/>
      <c r="IV71" s="211"/>
      <c r="IW71" s="209"/>
      <c r="IX71" s="209"/>
      <c r="IY71" s="209"/>
      <c r="IZ71" s="209"/>
      <c r="JA71" s="211"/>
      <c r="JB71" s="209"/>
      <c r="JC71" s="231"/>
      <c r="JD71" s="209"/>
      <c r="JE71" s="201"/>
      <c r="JF71" s="211"/>
      <c r="JG71" s="202"/>
      <c r="JH71" s="202"/>
      <c r="JI71" s="202"/>
      <c r="JJ71" s="202"/>
      <c r="JK71" s="211"/>
      <c r="JL71" s="211"/>
      <c r="JM71" s="211"/>
      <c r="JN71" s="209"/>
      <c r="JO71" s="209"/>
      <c r="JP71" s="209"/>
      <c r="JQ71" s="209"/>
      <c r="JR71" s="211"/>
      <c r="JS71" s="209"/>
      <c r="JT71" s="231"/>
      <c r="JU71" s="209"/>
      <c r="JV71" s="201"/>
      <c r="JW71" s="211"/>
      <c r="JX71" s="202"/>
      <c r="JY71" s="202"/>
      <c r="JZ71" s="202"/>
      <c r="KA71" s="202"/>
      <c r="KB71" s="211"/>
      <c r="KC71" s="211"/>
      <c r="KD71" s="211"/>
      <c r="KE71" s="209"/>
      <c r="KF71" s="209"/>
      <c r="KG71" s="209"/>
      <c r="KH71" s="209"/>
      <c r="KI71" s="211"/>
      <c r="KJ71" s="209"/>
      <c r="KK71" s="231"/>
      <c r="KL71" s="209"/>
      <c r="KM71" s="201"/>
      <c r="KN71" s="211"/>
      <c r="KO71" s="202"/>
      <c r="KP71" s="202"/>
      <c r="KQ71" s="202"/>
      <c r="KR71" s="202"/>
      <c r="KS71" s="211"/>
      <c r="KT71" s="211"/>
      <c r="KU71" s="211"/>
      <c r="KV71" s="209"/>
      <c r="KW71" s="209"/>
      <c r="KX71" s="209"/>
      <c r="KY71" s="209"/>
      <c r="KZ71" s="211"/>
      <c r="LA71" s="209"/>
      <c r="LB71" s="231"/>
      <c r="LC71" s="209"/>
      <c r="LD71" s="201"/>
      <c r="LE71" s="211"/>
      <c r="LF71" s="202"/>
      <c r="LG71" s="202"/>
      <c r="LH71" s="202"/>
      <c r="LI71" s="202"/>
      <c r="LJ71" s="211"/>
      <c r="LK71" s="211"/>
      <c r="LL71" s="211"/>
      <c r="LM71" s="209"/>
      <c r="LN71" s="209"/>
      <c r="LO71" s="209"/>
      <c r="LP71" s="209"/>
      <c r="LQ71" s="211"/>
      <c r="LR71" s="209"/>
      <c r="LS71" s="231"/>
      <c r="LT71" s="209"/>
      <c r="LU71" s="371"/>
      <c r="LV71" s="370"/>
      <c r="LW71" s="373"/>
      <c r="LX71" s="202"/>
      <c r="LY71" s="202"/>
      <c r="LZ71" s="202"/>
      <c r="MA71" s="211"/>
      <c r="MB71" s="211"/>
      <c r="MC71" s="211"/>
      <c r="MD71" s="209"/>
      <c r="ME71" s="209"/>
      <c r="MF71" s="209"/>
      <c r="MG71" s="209"/>
      <c r="MH71" s="211"/>
      <c r="MI71" s="372"/>
      <c r="MJ71" s="231"/>
      <c r="MK71" s="231"/>
    </row>
    <row r="72" spans="1:349" ht="14" customHeight="1" outlineLevel="1">
      <c r="A72" s="210"/>
      <c r="B72" s="418"/>
      <c r="C72" s="382"/>
      <c r="D72" s="382"/>
      <c r="E72" s="211"/>
      <c r="F72" s="209"/>
      <c r="G72" s="211"/>
      <c r="H72" s="211"/>
      <c r="I72" s="209"/>
      <c r="J72" s="201"/>
      <c r="K72" s="211"/>
      <c r="L72" s="202"/>
      <c r="M72" s="202"/>
      <c r="N72" s="202"/>
      <c r="O72" s="202"/>
      <c r="P72" s="211"/>
      <c r="Q72" s="211"/>
      <c r="R72" s="211"/>
      <c r="S72" s="209"/>
      <c r="T72" s="209"/>
      <c r="U72" s="209"/>
      <c r="V72" s="209"/>
      <c r="W72" s="211"/>
      <c r="X72" s="209"/>
      <c r="Y72" s="214"/>
      <c r="Z72" s="209"/>
      <c r="AA72" s="201"/>
      <c r="AB72" s="211"/>
      <c r="AC72" s="202"/>
      <c r="AD72" s="202"/>
      <c r="AE72" s="202"/>
      <c r="AF72" s="202"/>
      <c r="AG72" s="211"/>
      <c r="AH72" s="211"/>
      <c r="AI72" s="211"/>
      <c r="AJ72" s="209"/>
      <c r="AK72" s="209"/>
      <c r="AL72" s="209"/>
      <c r="AM72" s="209"/>
      <c r="AN72" s="211"/>
      <c r="AO72" s="209"/>
      <c r="AP72" s="214"/>
      <c r="AQ72" s="209"/>
      <c r="AR72" s="201"/>
      <c r="AS72" s="211"/>
      <c r="AT72" s="202"/>
      <c r="AU72" s="202"/>
      <c r="AV72" s="202"/>
      <c r="AW72" s="202"/>
      <c r="AX72" s="211"/>
      <c r="AY72" s="211"/>
      <c r="AZ72" s="211"/>
      <c r="BA72" s="209"/>
      <c r="BB72" s="209"/>
      <c r="BC72" s="209"/>
      <c r="BD72" s="209"/>
      <c r="BE72" s="211"/>
      <c r="BF72" s="209"/>
      <c r="BG72" s="231"/>
      <c r="BH72" s="209"/>
      <c r="BI72" s="201"/>
      <c r="BJ72" s="211"/>
      <c r="BK72" s="202"/>
      <c r="BL72" s="202"/>
      <c r="BM72" s="202"/>
      <c r="BN72" s="202"/>
      <c r="BO72" s="211"/>
      <c r="BP72" s="211"/>
      <c r="BQ72" s="211"/>
      <c r="BR72" s="209"/>
      <c r="BS72" s="209"/>
      <c r="BT72" s="209"/>
      <c r="BU72" s="209"/>
      <c r="BV72" s="211"/>
      <c r="BW72" s="209"/>
      <c r="BX72" s="231"/>
      <c r="BY72" s="209"/>
      <c r="BZ72" s="201"/>
      <c r="CA72" s="211"/>
      <c r="CB72" s="202"/>
      <c r="CC72" s="202"/>
      <c r="CD72" s="202"/>
      <c r="CE72" s="202"/>
      <c r="CF72" s="211"/>
      <c r="CG72" s="211"/>
      <c r="CH72" s="211"/>
      <c r="CI72" s="209"/>
      <c r="CJ72" s="209"/>
      <c r="CK72" s="209"/>
      <c r="CL72" s="209"/>
      <c r="CM72" s="211"/>
      <c r="CN72" s="209"/>
      <c r="CO72" s="231"/>
      <c r="CP72" s="209"/>
      <c r="CQ72" s="201"/>
      <c r="CR72" s="211"/>
      <c r="CS72" s="202"/>
      <c r="CT72" s="202"/>
      <c r="CU72" s="202"/>
      <c r="CV72" s="202"/>
      <c r="CW72" s="211"/>
      <c r="CX72" s="211"/>
      <c r="CY72" s="211"/>
      <c r="CZ72" s="209"/>
      <c r="DA72" s="209"/>
      <c r="DB72" s="209"/>
      <c r="DC72" s="209"/>
      <c r="DD72" s="211"/>
      <c r="DE72" s="209"/>
      <c r="DF72" s="231"/>
      <c r="DG72" s="209"/>
      <c r="DH72" s="201"/>
      <c r="DI72" s="211"/>
      <c r="DJ72" s="202"/>
      <c r="DK72" s="202"/>
      <c r="DL72" s="202"/>
      <c r="DM72" s="202"/>
      <c r="DN72" s="211"/>
      <c r="DO72" s="211"/>
      <c r="DP72" s="211"/>
      <c r="DQ72" s="209"/>
      <c r="DR72" s="209"/>
      <c r="DS72" s="209"/>
      <c r="DT72" s="209"/>
      <c r="DU72" s="211"/>
      <c r="DV72" s="209"/>
      <c r="DW72" s="231"/>
      <c r="DX72" s="209"/>
      <c r="DY72" s="201"/>
      <c r="DZ72" s="211"/>
      <c r="EA72" s="202"/>
      <c r="EB72" s="202"/>
      <c r="EC72" s="202"/>
      <c r="ED72" s="202"/>
      <c r="EE72" s="211"/>
      <c r="EF72" s="211"/>
      <c r="EG72" s="211"/>
      <c r="EH72" s="209"/>
      <c r="EI72" s="209"/>
      <c r="EJ72" s="209"/>
      <c r="EK72" s="209"/>
      <c r="EL72" s="211"/>
      <c r="EM72" s="209"/>
      <c r="EN72" s="231"/>
      <c r="EO72" s="209"/>
      <c r="EP72" s="201"/>
      <c r="EQ72" s="211"/>
      <c r="ER72" s="202"/>
      <c r="ES72" s="202"/>
      <c r="ET72" s="202"/>
      <c r="EU72" s="202"/>
      <c r="EV72" s="211"/>
      <c r="EW72" s="211"/>
      <c r="EX72" s="211"/>
      <c r="EY72" s="209"/>
      <c r="EZ72" s="209"/>
      <c r="FA72" s="209"/>
      <c r="FB72" s="209"/>
      <c r="FC72" s="211"/>
      <c r="FD72" s="209"/>
      <c r="FE72" s="231"/>
      <c r="FF72" s="209"/>
      <c r="FG72" s="201"/>
      <c r="FH72" s="211"/>
      <c r="FI72" s="202"/>
      <c r="FJ72" s="202"/>
      <c r="FK72" s="202"/>
      <c r="FL72" s="202"/>
      <c r="FM72" s="211"/>
      <c r="FN72" s="211"/>
      <c r="FO72" s="211"/>
      <c r="FP72" s="209"/>
      <c r="FQ72" s="209"/>
      <c r="FR72" s="209"/>
      <c r="FS72" s="209"/>
      <c r="FT72" s="211"/>
      <c r="FU72" s="209"/>
      <c r="FV72" s="231"/>
      <c r="FW72" s="209"/>
      <c r="FX72" s="201"/>
      <c r="FY72" s="211"/>
      <c r="FZ72" s="202"/>
      <c r="GA72" s="202"/>
      <c r="GB72" s="202"/>
      <c r="GC72" s="202"/>
      <c r="GD72" s="211"/>
      <c r="GE72" s="211"/>
      <c r="GF72" s="211"/>
      <c r="GG72" s="209"/>
      <c r="GH72" s="209"/>
      <c r="GI72" s="209"/>
      <c r="GJ72" s="209"/>
      <c r="GK72" s="211"/>
      <c r="GL72" s="209"/>
      <c r="GM72" s="231"/>
      <c r="GN72" s="209"/>
      <c r="GO72" s="201"/>
      <c r="GP72" s="211"/>
      <c r="GQ72" s="202"/>
      <c r="GR72" s="202"/>
      <c r="GS72" s="202"/>
      <c r="GT72" s="202"/>
      <c r="GU72" s="211"/>
      <c r="GV72" s="211"/>
      <c r="GW72" s="211"/>
      <c r="GX72" s="209"/>
      <c r="GY72" s="209"/>
      <c r="GZ72" s="209"/>
      <c r="HA72" s="209"/>
      <c r="HB72" s="211"/>
      <c r="HC72" s="209"/>
      <c r="HD72" s="231"/>
      <c r="HE72" s="209"/>
      <c r="HF72" s="201"/>
      <c r="HG72" s="211"/>
      <c r="HH72" s="202"/>
      <c r="HI72" s="202"/>
      <c r="HJ72" s="202"/>
      <c r="HK72" s="202"/>
      <c r="HL72" s="211"/>
      <c r="HM72" s="211"/>
      <c r="HN72" s="211"/>
      <c r="HO72" s="209"/>
      <c r="HP72" s="209"/>
      <c r="HQ72" s="209"/>
      <c r="HR72" s="209"/>
      <c r="HS72" s="211"/>
      <c r="HT72" s="209"/>
      <c r="HU72" s="231"/>
      <c r="HV72" s="209"/>
      <c r="HW72" s="201"/>
      <c r="HX72" s="211"/>
      <c r="HY72" s="202"/>
      <c r="HZ72" s="202"/>
      <c r="IA72" s="202"/>
      <c r="IB72" s="202"/>
      <c r="IC72" s="211"/>
      <c r="ID72" s="211"/>
      <c r="IE72" s="211"/>
      <c r="IF72" s="209"/>
      <c r="IG72" s="209"/>
      <c r="IH72" s="209"/>
      <c r="II72" s="209"/>
      <c r="IJ72" s="211"/>
      <c r="IK72" s="209"/>
      <c r="IL72" s="231"/>
      <c r="IM72" s="209"/>
      <c r="IN72" s="201"/>
      <c r="IO72" s="211"/>
      <c r="IP72" s="202"/>
      <c r="IQ72" s="202"/>
      <c r="IR72" s="202"/>
      <c r="IS72" s="202"/>
      <c r="IT72" s="211"/>
      <c r="IU72" s="211"/>
      <c r="IV72" s="211"/>
      <c r="IW72" s="209"/>
      <c r="IX72" s="209"/>
      <c r="IY72" s="209"/>
      <c r="IZ72" s="209"/>
      <c r="JA72" s="211"/>
      <c r="JB72" s="209"/>
      <c r="JC72" s="231"/>
      <c r="JD72" s="209"/>
      <c r="JE72" s="201"/>
      <c r="JF72" s="211"/>
      <c r="JG72" s="202"/>
      <c r="JH72" s="202"/>
      <c r="JI72" s="202"/>
      <c r="JJ72" s="202"/>
      <c r="JK72" s="211"/>
      <c r="JL72" s="211"/>
      <c r="JM72" s="211"/>
      <c r="JN72" s="209"/>
      <c r="JO72" s="209"/>
      <c r="JP72" s="209"/>
      <c r="JQ72" s="209"/>
      <c r="JR72" s="211"/>
      <c r="JS72" s="209"/>
      <c r="JT72" s="231"/>
      <c r="JU72" s="209"/>
      <c r="JV72" s="201"/>
      <c r="JW72" s="211"/>
      <c r="JX72" s="202"/>
      <c r="JY72" s="202"/>
      <c r="JZ72" s="202"/>
      <c r="KA72" s="202"/>
      <c r="KB72" s="211"/>
      <c r="KC72" s="211"/>
      <c r="KD72" s="211"/>
      <c r="KE72" s="209"/>
      <c r="KF72" s="209"/>
      <c r="KG72" s="209"/>
      <c r="KH72" s="209"/>
      <c r="KI72" s="211"/>
      <c r="KJ72" s="209"/>
      <c r="KK72" s="231"/>
      <c r="KL72" s="209"/>
      <c r="KM72" s="201"/>
      <c r="KN72" s="211"/>
      <c r="KO72" s="202"/>
      <c r="KP72" s="202"/>
      <c r="KQ72" s="202"/>
      <c r="KR72" s="202"/>
      <c r="KS72" s="211"/>
      <c r="KT72" s="211"/>
      <c r="KU72" s="211"/>
      <c r="KV72" s="209"/>
      <c r="KW72" s="209"/>
      <c r="KX72" s="209"/>
      <c r="KY72" s="209"/>
      <c r="KZ72" s="211"/>
      <c r="LA72" s="209"/>
      <c r="LB72" s="231"/>
      <c r="LC72" s="209"/>
      <c r="LD72" s="201"/>
      <c r="LE72" s="211"/>
      <c r="LF72" s="202"/>
      <c r="LG72" s="202"/>
      <c r="LH72" s="202"/>
      <c r="LI72" s="202"/>
      <c r="LJ72" s="211"/>
      <c r="LK72" s="211"/>
      <c r="LL72" s="211"/>
      <c r="LM72" s="209"/>
      <c r="LN72" s="209"/>
      <c r="LO72" s="209"/>
      <c r="LP72" s="209"/>
      <c r="LQ72" s="211"/>
      <c r="LR72" s="209"/>
      <c r="LS72" s="231"/>
      <c r="LT72" s="209"/>
      <c r="LU72" s="371"/>
      <c r="LV72" s="370"/>
      <c r="LW72" s="373"/>
      <c r="LX72" s="202"/>
      <c r="LY72" s="202"/>
      <c r="LZ72" s="202"/>
      <c r="MA72" s="211"/>
      <c r="MB72" s="211"/>
      <c r="MC72" s="211"/>
      <c r="MD72" s="209"/>
      <c r="ME72" s="209"/>
      <c r="MF72" s="209"/>
      <c r="MG72" s="209"/>
      <c r="MH72" s="211"/>
      <c r="MI72" s="372"/>
      <c r="MJ72" s="231"/>
      <c r="MK72" s="231"/>
    </row>
    <row r="73" spans="1:349" ht="14" customHeight="1" outlineLevel="1">
      <c r="A73" s="210"/>
      <c r="B73" s="419"/>
      <c r="C73" s="90"/>
      <c r="D73" s="90"/>
      <c r="E73" s="211"/>
      <c r="F73" s="209"/>
      <c r="G73" s="211"/>
      <c r="H73" s="211"/>
      <c r="I73" s="209"/>
      <c r="J73" s="201"/>
      <c r="K73" s="211"/>
      <c r="L73" s="202"/>
      <c r="M73" s="202"/>
      <c r="N73" s="202"/>
      <c r="O73" s="202"/>
      <c r="P73" s="211"/>
      <c r="Q73" s="211"/>
      <c r="R73" s="211"/>
      <c r="S73" s="209"/>
      <c r="T73" s="209"/>
      <c r="U73" s="209"/>
      <c r="V73" s="209"/>
      <c r="W73" s="211"/>
      <c r="X73" s="209"/>
      <c r="Y73" s="214"/>
      <c r="Z73" s="209"/>
      <c r="AA73" s="201"/>
      <c r="AB73" s="211"/>
      <c r="AC73" s="202"/>
      <c r="AD73" s="202"/>
      <c r="AE73" s="202"/>
      <c r="AF73" s="202"/>
      <c r="AG73" s="211"/>
      <c r="AH73" s="211"/>
      <c r="AI73" s="211"/>
      <c r="AJ73" s="209"/>
      <c r="AK73" s="209"/>
      <c r="AL73" s="209"/>
      <c r="AM73" s="209"/>
      <c r="AN73" s="211"/>
      <c r="AO73" s="209"/>
      <c r="AP73" s="214"/>
      <c r="AQ73" s="209"/>
      <c r="AR73" s="201"/>
      <c r="AS73" s="211"/>
      <c r="AT73" s="202"/>
      <c r="AU73" s="202"/>
      <c r="AV73" s="202"/>
      <c r="AW73" s="202"/>
      <c r="AX73" s="211"/>
      <c r="AY73" s="211"/>
      <c r="AZ73" s="211"/>
      <c r="BA73" s="209"/>
      <c r="BB73" s="209"/>
      <c r="BC73" s="209"/>
      <c r="BD73" s="209"/>
      <c r="BE73" s="211"/>
      <c r="BF73" s="209"/>
      <c r="BG73" s="231"/>
      <c r="BH73" s="209"/>
      <c r="BI73" s="201"/>
      <c r="BJ73" s="211"/>
      <c r="BK73" s="202"/>
      <c r="BL73" s="202"/>
      <c r="BM73" s="202"/>
      <c r="BN73" s="202"/>
      <c r="BO73" s="211"/>
      <c r="BP73" s="211"/>
      <c r="BQ73" s="211"/>
      <c r="BR73" s="209"/>
      <c r="BS73" s="209"/>
      <c r="BT73" s="209"/>
      <c r="BU73" s="209"/>
      <c r="BV73" s="211"/>
      <c r="BW73" s="209"/>
      <c r="BX73" s="231"/>
      <c r="BY73" s="209"/>
      <c r="BZ73" s="201"/>
      <c r="CA73" s="211"/>
      <c r="CB73" s="202"/>
      <c r="CC73" s="202"/>
      <c r="CD73" s="202"/>
      <c r="CE73" s="202"/>
      <c r="CF73" s="211"/>
      <c r="CG73" s="211"/>
      <c r="CH73" s="211"/>
      <c r="CI73" s="209"/>
      <c r="CJ73" s="209"/>
      <c r="CK73" s="209"/>
      <c r="CL73" s="209"/>
      <c r="CM73" s="211"/>
      <c r="CN73" s="209"/>
      <c r="CO73" s="231"/>
      <c r="CP73" s="209"/>
      <c r="CQ73" s="201"/>
      <c r="CR73" s="211"/>
      <c r="CS73" s="202"/>
      <c r="CT73" s="202"/>
      <c r="CU73" s="202"/>
      <c r="CV73" s="202"/>
      <c r="CW73" s="211"/>
      <c r="CX73" s="211"/>
      <c r="CY73" s="211"/>
      <c r="CZ73" s="209"/>
      <c r="DA73" s="209"/>
      <c r="DB73" s="209"/>
      <c r="DC73" s="209"/>
      <c r="DD73" s="211"/>
      <c r="DE73" s="209"/>
      <c r="DF73" s="231"/>
      <c r="DG73" s="209"/>
      <c r="DH73" s="201"/>
      <c r="DI73" s="211"/>
      <c r="DJ73" s="202"/>
      <c r="DK73" s="202"/>
      <c r="DL73" s="202"/>
      <c r="DM73" s="202"/>
      <c r="DN73" s="211"/>
      <c r="DO73" s="211"/>
      <c r="DP73" s="211"/>
      <c r="DQ73" s="209"/>
      <c r="DR73" s="209"/>
      <c r="DS73" s="209"/>
      <c r="DT73" s="209"/>
      <c r="DU73" s="211"/>
      <c r="DV73" s="209"/>
      <c r="DW73" s="231"/>
      <c r="DX73" s="209"/>
      <c r="DY73" s="201"/>
      <c r="DZ73" s="211"/>
      <c r="EA73" s="202"/>
      <c r="EB73" s="202"/>
      <c r="EC73" s="202"/>
      <c r="ED73" s="202"/>
      <c r="EE73" s="211"/>
      <c r="EF73" s="211"/>
      <c r="EG73" s="211"/>
      <c r="EH73" s="209"/>
      <c r="EI73" s="209"/>
      <c r="EJ73" s="209"/>
      <c r="EK73" s="209"/>
      <c r="EL73" s="211"/>
      <c r="EM73" s="209"/>
      <c r="EN73" s="231"/>
      <c r="EO73" s="209"/>
      <c r="EP73" s="201"/>
      <c r="EQ73" s="211"/>
      <c r="ER73" s="202"/>
      <c r="ES73" s="202"/>
      <c r="ET73" s="202"/>
      <c r="EU73" s="202"/>
      <c r="EV73" s="211"/>
      <c r="EW73" s="211"/>
      <c r="EX73" s="211"/>
      <c r="EY73" s="209"/>
      <c r="EZ73" s="209"/>
      <c r="FA73" s="209"/>
      <c r="FB73" s="209"/>
      <c r="FC73" s="211"/>
      <c r="FD73" s="209"/>
      <c r="FE73" s="231"/>
      <c r="FF73" s="209"/>
      <c r="FG73" s="201"/>
      <c r="FH73" s="211"/>
      <c r="FI73" s="202"/>
      <c r="FJ73" s="202"/>
      <c r="FK73" s="202"/>
      <c r="FL73" s="202"/>
      <c r="FM73" s="211"/>
      <c r="FN73" s="211"/>
      <c r="FO73" s="211"/>
      <c r="FP73" s="209"/>
      <c r="FQ73" s="209"/>
      <c r="FR73" s="209"/>
      <c r="FS73" s="209"/>
      <c r="FT73" s="211"/>
      <c r="FU73" s="209"/>
      <c r="FV73" s="231"/>
      <c r="FW73" s="209"/>
      <c r="FX73" s="201"/>
      <c r="FY73" s="211"/>
      <c r="FZ73" s="202"/>
      <c r="GA73" s="202"/>
      <c r="GB73" s="202"/>
      <c r="GC73" s="202"/>
      <c r="GD73" s="211"/>
      <c r="GE73" s="211"/>
      <c r="GF73" s="211"/>
      <c r="GG73" s="209"/>
      <c r="GH73" s="209"/>
      <c r="GI73" s="209"/>
      <c r="GJ73" s="209"/>
      <c r="GK73" s="211"/>
      <c r="GL73" s="209"/>
      <c r="GM73" s="231"/>
      <c r="GN73" s="209"/>
      <c r="GO73" s="201"/>
      <c r="GP73" s="211"/>
      <c r="GQ73" s="202"/>
      <c r="GR73" s="202"/>
      <c r="GS73" s="202"/>
      <c r="GT73" s="202"/>
      <c r="GU73" s="211"/>
      <c r="GV73" s="211"/>
      <c r="GW73" s="211"/>
      <c r="GX73" s="209"/>
      <c r="GY73" s="209"/>
      <c r="GZ73" s="209"/>
      <c r="HA73" s="209"/>
      <c r="HB73" s="211"/>
      <c r="HC73" s="209"/>
      <c r="HD73" s="231"/>
      <c r="HE73" s="209"/>
      <c r="HF73" s="201"/>
      <c r="HG73" s="211"/>
      <c r="HH73" s="202"/>
      <c r="HI73" s="202"/>
      <c r="HJ73" s="202"/>
      <c r="HK73" s="202"/>
      <c r="HL73" s="211"/>
      <c r="HM73" s="211"/>
      <c r="HN73" s="211"/>
      <c r="HO73" s="209"/>
      <c r="HP73" s="209"/>
      <c r="HQ73" s="209"/>
      <c r="HR73" s="209"/>
      <c r="HS73" s="211"/>
      <c r="HT73" s="209"/>
      <c r="HU73" s="231"/>
      <c r="HV73" s="209"/>
      <c r="HW73" s="201"/>
      <c r="HX73" s="211"/>
      <c r="HY73" s="202"/>
      <c r="HZ73" s="202"/>
      <c r="IA73" s="202"/>
      <c r="IB73" s="202"/>
      <c r="IC73" s="211"/>
      <c r="ID73" s="211"/>
      <c r="IE73" s="211"/>
      <c r="IF73" s="209"/>
      <c r="IG73" s="209"/>
      <c r="IH73" s="209"/>
      <c r="II73" s="209"/>
      <c r="IJ73" s="211"/>
      <c r="IK73" s="209"/>
      <c r="IL73" s="231"/>
      <c r="IM73" s="209"/>
      <c r="IN73" s="201"/>
      <c r="IO73" s="211"/>
      <c r="IP73" s="202"/>
      <c r="IQ73" s="202"/>
      <c r="IR73" s="202"/>
      <c r="IS73" s="202"/>
      <c r="IT73" s="211"/>
      <c r="IU73" s="211"/>
      <c r="IV73" s="211"/>
      <c r="IW73" s="209"/>
      <c r="IX73" s="209"/>
      <c r="IY73" s="209"/>
      <c r="IZ73" s="209"/>
      <c r="JA73" s="211"/>
      <c r="JB73" s="209"/>
      <c r="JC73" s="231"/>
      <c r="JD73" s="209"/>
      <c r="JE73" s="201"/>
      <c r="JF73" s="211"/>
      <c r="JG73" s="202"/>
      <c r="JH73" s="202"/>
      <c r="JI73" s="202"/>
      <c r="JJ73" s="202"/>
      <c r="JK73" s="211"/>
      <c r="JL73" s="211"/>
      <c r="JM73" s="211"/>
      <c r="JN73" s="209"/>
      <c r="JO73" s="209"/>
      <c r="JP73" s="209"/>
      <c r="JQ73" s="209"/>
      <c r="JR73" s="211"/>
      <c r="JS73" s="209"/>
      <c r="JT73" s="231"/>
      <c r="JU73" s="209"/>
      <c r="JV73" s="201"/>
      <c r="JW73" s="211"/>
      <c r="JX73" s="202"/>
      <c r="JY73" s="202"/>
      <c r="JZ73" s="202"/>
      <c r="KA73" s="202"/>
      <c r="KB73" s="211"/>
      <c r="KC73" s="211"/>
      <c r="KD73" s="211"/>
      <c r="KE73" s="209"/>
      <c r="KF73" s="209"/>
      <c r="KG73" s="209"/>
      <c r="KH73" s="209"/>
      <c r="KI73" s="211"/>
      <c r="KJ73" s="209"/>
      <c r="KK73" s="231"/>
      <c r="KL73" s="209"/>
      <c r="KM73" s="201"/>
      <c r="KN73" s="211"/>
      <c r="KO73" s="202"/>
      <c r="KP73" s="202"/>
      <c r="KQ73" s="202"/>
      <c r="KR73" s="202"/>
      <c r="KS73" s="211"/>
      <c r="KT73" s="211"/>
      <c r="KU73" s="211"/>
      <c r="KV73" s="209"/>
      <c r="KW73" s="209"/>
      <c r="KX73" s="209"/>
      <c r="KY73" s="209"/>
      <c r="KZ73" s="211"/>
      <c r="LA73" s="209"/>
      <c r="LB73" s="231"/>
      <c r="LC73" s="209"/>
      <c r="LD73" s="201"/>
      <c r="LE73" s="211"/>
      <c r="LF73" s="202"/>
      <c r="LG73" s="202"/>
      <c r="LH73" s="202"/>
      <c r="LI73" s="202"/>
      <c r="LJ73" s="211"/>
      <c r="LK73" s="211"/>
      <c r="LL73" s="211"/>
      <c r="LM73" s="209"/>
      <c r="LN73" s="209"/>
      <c r="LO73" s="209"/>
      <c r="LP73" s="209"/>
      <c r="LQ73" s="211"/>
      <c r="LR73" s="209"/>
      <c r="LS73" s="231"/>
      <c r="LT73" s="209"/>
      <c r="LU73" s="371"/>
      <c r="LV73" s="370"/>
      <c r="LW73" s="373"/>
      <c r="LX73" s="202"/>
      <c r="LY73" s="202"/>
      <c r="LZ73" s="202"/>
      <c r="MA73" s="211"/>
      <c r="MB73" s="211"/>
      <c r="MC73" s="211"/>
      <c r="MD73" s="209"/>
      <c r="ME73" s="209"/>
      <c r="MF73" s="209"/>
      <c r="MG73" s="209"/>
      <c r="MH73" s="211"/>
      <c r="MI73" s="372"/>
      <c r="MJ73" s="231"/>
      <c r="MK73" s="231"/>
    </row>
    <row r="74" spans="1:349" ht="14" customHeight="1" outlineLevel="1">
      <c r="A74" s="210"/>
      <c r="B74" s="419"/>
      <c r="C74" s="90"/>
      <c r="D74" s="90"/>
      <c r="E74" s="211"/>
      <c r="F74" s="209"/>
      <c r="G74" s="211"/>
      <c r="H74" s="211"/>
      <c r="I74" s="209"/>
      <c r="J74" s="201"/>
      <c r="K74" s="211"/>
      <c r="L74" s="202"/>
      <c r="M74" s="202"/>
      <c r="N74" s="202"/>
      <c r="O74" s="202"/>
      <c r="P74" s="211"/>
      <c r="Q74" s="211"/>
      <c r="R74" s="211"/>
      <c r="S74" s="209"/>
      <c r="T74" s="209"/>
      <c r="U74" s="209"/>
      <c r="V74" s="209"/>
      <c r="W74" s="211"/>
      <c r="X74" s="209"/>
      <c r="Y74" s="209"/>
      <c r="Z74" s="209"/>
      <c r="AA74" s="201"/>
      <c r="AB74" s="211"/>
      <c r="AC74" s="202"/>
      <c r="AD74" s="202"/>
      <c r="AE74" s="202"/>
      <c r="AF74" s="202"/>
      <c r="AG74" s="211"/>
      <c r="AH74" s="211"/>
      <c r="AI74" s="211"/>
      <c r="AJ74" s="209"/>
      <c r="AK74" s="209"/>
      <c r="AL74" s="209"/>
      <c r="AM74" s="209"/>
      <c r="AN74" s="211"/>
      <c r="AO74" s="209"/>
      <c r="AP74" s="209"/>
      <c r="AQ74" s="209"/>
      <c r="AR74" s="201"/>
      <c r="AS74" s="211"/>
      <c r="AT74" s="202"/>
      <c r="AU74" s="202"/>
      <c r="AV74" s="202"/>
      <c r="AW74" s="202"/>
      <c r="AX74" s="211"/>
      <c r="AY74" s="211"/>
      <c r="AZ74" s="211"/>
      <c r="BA74" s="209"/>
      <c r="BB74" s="209"/>
      <c r="BC74" s="209"/>
      <c r="BD74" s="209"/>
      <c r="BE74" s="211"/>
      <c r="BF74" s="209"/>
      <c r="BG74" s="231"/>
      <c r="BH74" s="209"/>
      <c r="BI74" s="201"/>
      <c r="BJ74" s="211"/>
      <c r="BK74" s="202"/>
      <c r="BL74" s="202"/>
      <c r="BM74" s="202"/>
      <c r="BN74" s="202"/>
      <c r="BO74" s="211"/>
      <c r="BP74" s="211"/>
      <c r="BQ74" s="211"/>
      <c r="BR74" s="209"/>
      <c r="BS74" s="209"/>
      <c r="BT74" s="209"/>
      <c r="BU74" s="209"/>
      <c r="BV74" s="211"/>
      <c r="BW74" s="209"/>
      <c r="BX74" s="231"/>
      <c r="BY74" s="209"/>
      <c r="BZ74" s="201"/>
      <c r="CA74" s="211"/>
      <c r="CB74" s="202"/>
      <c r="CC74" s="202"/>
      <c r="CD74" s="202"/>
      <c r="CE74" s="202"/>
      <c r="CF74" s="211"/>
      <c r="CG74" s="211"/>
      <c r="CH74" s="211"/>
      <c r="CI74" s="209"/>
      <c r="CJ74" s="209"/>
      <c r="CK74" s="209"/>
      <c r="CL74" s="209"/>
      <c r="CM74" s="211"/>
      <c r="CN74" s="209"/>
      <c r="CO74" s="231"/>
      <c r="CP74" s="209"/>
      <c r="CQ74" s="201"/>
      <c r="CR74" s="211"/>
      <c r="CS74" s="202"/>
      <c r="CT74" s="202"/>
      <c r="CU74" s="202"/>
      <c r="CV74" s="202"/>
      <c r="CW74" s="211"/>
      <c r="CX74" s="211"/>
      <c r="CY74" s="211"/>
      <c r="CZ74" s="209"/>
      <c r="DA74" s="209"/>
      <c r="DB74" s="209"/>
      <c r="DC74" s="209"/>
      <c r="DD74" s="211"/>
      <c r="DE74" s="209"/>
      <c r="DF74" s="231"/>
      <c r="DG74" s="209"/>
      <c r="DH74" s="201"/>
      <c r="DI74" s="211"/>
      <c r="DJ74" s="202"/>
      <c r="DK74" s="202"/>
      <c r="DL74" s="202"/>
      <c r="DM74" s="202"/>
      <c r="DN74" s="211"/>
      <c r="DO74" s="211"/>
      <c r="DP74" s="211"/>
      <c r="DQ74" s="209"/>
      <c r="DR74" s="209"/>
      <c r="DS74" s="209"/>
      <c r="DT74" s="209"/>
      <c r="DU74" s="211"/>
      <c r="DV74" s="209"/>
      <c r="DW74" s="231"/>
      <c r="DX74" s="209"/>
      <c r="DY74" s="201"/>
      <c r="DZ74" s="211"/>
      <c r="EA74" s="202"/>
      <c r="EB74" s="202"/>
      <c r="EC74" s="202"/>
      <c r="ED74" s="202"/>
      <c r="EE74" s="211"/>
      <c r="EF74" s="211"/>
      <c r="EG74" s="211"/>
      <c r="EH74" s="209"/>
      <c r="EI74" s="209"/>
      <c r="EJ74" s="209"/>
      <c r="EK74" s="209"/>
      <c r="EL74" s="211"/>
      <c r="EM74" s="209"/>
      <c r="EN74" s="231"/>
      <c r="EO74" s="209"/>
      <c r="EP74" s="201"/>
      <c r="EQ74" s="211"/>
      <c r="ER74" s="202"/>
      <c r="ES74" s="202"/>
      <c r="ET74" s="202"/>
      <c r="EU74" s="202"/>
      <c r="EV74" s="211"/>
      <c r="EW74" s="211"/>
      <c r="EX74" s="211"/>
      <c r="EY74" s="209"/>
      <c r="EZ74" s="209"/>
      <c r="FA74" s="209"/>
      <c r="FB74" s="209"/>
      <c r="FC74" s="211"/>
      <c r="FD74" s="209"/>
      <c r="FE74" s="231"/>
      <c r="FF74" s="209"/>
      <c r="FG74" s="201"/>
      <c r="FH74" s="211"/>
      <c r="FI74" s="202"/>
      <c r="FJ74" s="202"/>
      <c r="FK74" s="202"/>
      <c r="FL74" s="202"/>
      <c r="FM74" s="211"/>
      <c r="FN74" s="211"/>
      <c r="FO74" s="211"/>
      <c r="FP74" s="209"/>
      <c r="FQ74" s="209"/>
      <c r="FR74" s="209"/>
      <c r="FS74" s="209"/>
      <c r="FT74" s="211"/>
      <c r="FU74" s="209"/>
      <c r="FV74" s="231"/>
      <c r="FW74" s="209"/>
      <c r="FX74" s="201"/>
      <c r="FY74" s="211"/>
      <c r="FZ74" s="202"/>
      <c r="GA74" s="202"/>
      <c r="GB74" s="202"/>
      <c r="GC74" s="202"/>
      <c r="GD74" s="211"/>
      <c r="GE74" s="211"/>
      <c r="GF74" s="211"/>
      <c r="GG74" s="209"/>
      <c r="GH74" s="209"/>
      <c r="GI74" s="209"/>
      <c r="GJ74" s="209"/>
      <c r="GK74" s="211"/>
      <c r="GL74" s="209"/>
      <c r="GM74" s="231"/>
      <c r="GN74" s="209"/>
      <c r="GO74" s="201"/>
      <c r="GP74" s="211"/>
      <c r="GQ74" s="202"/>
      <c r="GR74" s="202"/>
      <c r="GS74" s="202"/>
      <c r="GT74" s="202"/>
      <c r="GU74" s="211"/>
      <c r="GV74" s="211"/>
      <c r="GW74" s="211"/>
      <c r="GX74" s="209"/>
      <c r="GY74" s="209"/>
      <c r="GZ74" s="209"/>
      <c r="HA74" s="209"/>
      <c r="HB74" s="211"/>
      <c r="HC74" s="209"/>
      <c r="HD74" s="231"/>
      <c r="HE74" s="209"/>
      <c r="HF74" s="201"/>
      <c r="HG74" s="211"/>
      <c r="HH74" s="202"/>
      <c r="HI74" s="202"/>
      <c r="HJ74" s="202"/>
      <c r="HK74" s="202"/>
      <c r="HL74" s="211"/>
      <c r="HM74" s="211"/>
      <c r="HN74" s="211"/>
      <c r="HO74" s="209"/>
      <c r="HP74" s="209"/>
      <c r="HQ74" s="209"/>
      <c r="HR74" s="209"/>
      <c r="HS74" s="211"/>
      <c r="HT74" s="209"/>
      <c r="HU74" s="231"/>
      <c r="HV74" s="209"/>
      <c r="HW74" s="201"/>
      <c r="HX74" s="211"/>
      <c r="HY74" s="202"/>
      <c r="HZ74" s="202"/>
      <c r="IA74" s="202"/>
      <c r="IB74" s="202"/>
      <c r="IC74" s="211"/>
      <c r="ID74" s="211"/>
      <c r="IE74" s="211"/>
      <c r="IF74" s="209"/>
      <c r="IG74" s="209"/>
      <c r="IH74" s="209"/>
      <c r="II74" s="209"/>
      <c r="IJ74" s="211"/>
      <c r="IK74" s="209"/>
      <c r="IL74" s="231"/>
      <c r="IM74" s="209"/>
      <c r="IN74" s="201"/>
      <c r="IO74" s="211"/>
      <c r="IP74" s="202"/>
      <c r="IQ74" s="202"/>
      <c r="IR74" s="202"/>
      <c r="IS74" s="202"/>
      <c r="IT74" s="211"/>
      <c r="IU74" s="211"/>
      <c r="IV74" s="211"/>
      <c r="IW74" s="209"/>
      <c r="IX74" s="209"/>
      <c r="IY74" s="209"/>
      <c r="IZ74" s="209"/>
      <c r="JA74" s="211"/>
      <c r="JB74" s="209"/>
      <c r="JC74" s="231"/>
      <c r="JD74" s="209"/>
      <c r="JE74" s="201"/>
      <c r="JF74" s="211"/>
      <c r="JG74" s="202"/>
      <c r="JH74" s="202"/>
      <c r="JI74" s="202"/>
      <c r="JJ74" s="202"/>
      <c r="JK74" s="211"/>
      <c r="JL74" s="211"/>
      <c r="JM74" s="211"/>
      <c r="JN74" s="209"/>
      <c r="JO74" s="209"/>
      <c r="JP74" s="209"/>
      <c r="JQ74" s="209"/>
      <c r="JR74" s="211"/>
      <c r="JS74" s="209"/>
      <c r="JT74" s="231"/>
      <c r="JU74" s="209"/>
      <c r="JV74" s="201"/>
      <c r="JW74" s="211"/>
      <c r="JX74" s="202"/>
      <c r="JY74" s="202"/>
      <c r="JZ74" s="202"/>
      <c r="KA74" s="202"/>
      <c r="KB74" s="211"/>
      <c r="KC74" s="211"/>
      <c r="KD74" s="211"/>
      <c r="KE74" s="209"/>
      <c r="KF74" s="209"/>
      <c r="KG74" s="209"/>
      <c r="KH74" s="209"/>
      <c r="KI74" s="211"/>
      <c r="KJ74" s="209"/>
      <c r="KK74" s="231"/>
      <c r="KL74" s="209"/>
      <c r="KM74" s="201"/>
      <c r="KN74" s="211"/>
      <c r="KO74" s="202"/>
      <c r="KP74" s="202"/>
      <c r="KQ74" s="202"/>
      <c r="KR74" s="202"/>
      <c r="KS74" s="211"/>
      <c r="KT74" s="211"/>
      <c r="KU74" s="211"/>
      <c r="KV74" s="209"/>
      <c r="KW74" s="209"/>
      <c r="KX74" s="209"/>
      <c r="KY74" s="209"/>
      <c r="KZ74" s="211"/>
      <c r="LA74" s="209"/>
      <c r="LB74" s="231"/>
      <c r="LC74" s="209"/>
      <c r="LD74" s="201"/>
      <c r="LE74" s="211"/>
      <c r="LF74" s="202"/>
      <c r="LG74" s="202"/>
      <c r="LH74" s="202"/>
      <c r="LI74" s="202"/>
      <c r="LJ74" s="211"/>
      <c r="LK74" s="211"/>
      <c r="LL74" s="211"/>
      <c r="LM74" s="209"/>
      <c r="LN74" s="209"/>
      <c r="LO74" s="209"/>
      <c r="LP74" s="209"/>
      <c r="LQ74" s="211"/>
      <c r="LR74" s="209"/>
      <c r="LS74" s="231"/>
      <c r="LT74" s="209"/>
      <c r="LU74" s="371"/>
      <c r="LV74" s="370"/>
      <c r="LW74" s="373"/>
      <c r="LX74" s="202"/>
      <c r="LY74" s="202"/>
      <c r="LZ74" s="202"/>
      <c r="MA74" s="211"/>
      <c r="MB74" s="211"/>
      <c r="MC74" s="211"/>
      <c r="MD74" s="209"/>
      <c r="ME74" s="209"/>
      <c r="MF74" s="209"/>
      <c r="MG74" s="209"/>
      <c r="MH74" s="211"/>
      <c r="MI74" s="372"/>
      <c r="MJ74" s="231"/>
      <c r="MK74" s="231"/>
    </row>
    <row r="75" spans="1:349" ht="14" customHeight="1" outlineLevel="1">
      <c r="A75" s="210"/>
      <c r="B75" s="419"/>
      <c r="C75" s="90"/>
      <c r="D75" s="90"/>
      <c r="E75" s="211"/>
      <c r="F75" s="209"/>
      <c r="G75" s="211"/>
      <c r="H75" s="211"/>
      <c r="I75" s="209"/>
      <c r="J75" s="201"/>
      <c r="K75" s="211"/>
      <c r="L75" s="202"/>
      <c r="M75" s="202"/>
      <c r="N75" s="202"/>
      <c r="O75" s="202"/>
      <c r="P75" s="211"/>
      <c r="Q75" s="211"/>
      <c r="R75" s="211"/>
      <c r="S75" s="209"/>
      <c r="T75" s="209"/>
      <c r="U75" s="209"/>
      <c r="V75" s="209"/>
      <c r="W75" s="211"/>
      <c r="X75" s="209"/>
      <c r="Y75" s="209"/>
      <c r="Z75" s="209"/>
      <c r="AA75" s="201"/>
      <c r="AB75" s="211"/>
      <c r="AC75" s="202"/>
      <c r="AD75" s="202"/>
      <c r="AE75" s="202"/>
      <c r="AF75" s="202"/>
      <c r="AG75" s="211"/>
      <c r="AH75" s="211"/>
      <c r="AI75" s="211"/>
      <c r="AJ75" s="209"/>
      <c r="AK75" s="209"/>
      <c r="AL75" s="209"/>
      <c r="AM75" s="209"/>
      <c r="AN75" s="211"/>
      <c r="AO75" s="209"/>
      <c r="AP75" s="209"/>
      <c r="AQ75" s="209"/>
      <c r="AR75" s="201"/>
      <c r="AS75" s="211"/>
      <c r="AT75" s="202"/>
      <c r="AU75" s="202"/>
      <c r="AV75" s="202"/>
      <c r="AW75" s="202"/>
      <c r="AX75" s="211"/>
      <c r="AY75" s="211"/>
      <c r="AZ75" s="211"/>
      <c r="BA75" s="209"/>
      <c r="BB75" s="209"/>
      <c r="BC75" s="209"/>
      <c r="BD75" s="209"/>
      <c r="BE75" s="211"/>
      <c r="BF75" s="209"/>
      <c r="BG75" s="231"/>
      <c r="BH75" s="209"/>
      <c r="BI75" s="201"/>
      <c r="BJ75" s="211"/>
      <c r="BK75" s="202"/>
      <c r="BL75" s="202"/>
      <c r="BM75" s="202"/>
      <c r="BN75" s="202"/>
      <c r="BO75" s="211"/>
      <c r="BP75" s="211"/>
      <c r="BQ75" s="211"/>
      <c r="BR75" s="209"/>
      <c r="BS75" s="209"/>
      <c r="BT75" s="209"/>
      <c r="BU75" s="209"/>
      <c r="BV75" s="211"/>
      <c r="BW75" s="209"/>
      <c r="BX75" s="231"/>
      <c r="BY75" s="209"/>
      <c r="BZ75" s="201"/>
      <c r="CA75" s="211"/>
      <c r="CB75" s="202"/>
      <c r="CC75" s="202"/>
      <c r="CD75" s="202"/>
      <c r="CE75" s="202"/>
      <c r="CF75" s="211"/>
      <c r="CG75" s="211"/>
      <c r="CH75" s="211"/>
      <c r="CI75" s="209"/>
      <c r="CJ75" s="209"/>
      <c r="CK75" s="209"/>
      <c r="CL75" s="209"/>
      <c r="CM75" s="211"/>
      <c r="CN75" s="209"/>
      <c r="CO75" s="231"/>
      <c r="CP75" s="209"/>
      <c r="CQ75" s="201"/>
      <c r="CR75" s="211"/>
      <c r="CS75" s="202"/>
      <c r="CT75" s="202"/>
      <c r="CU75" s="202"/>
      <c r="CV75" s="202"/>
      <c r="CW75" s="211"/>
      <c r="CX75" s="211"/>
      <c r="CY75" s="211"/>
      <c r="CZ75" s="209"/>
      <c r="DA75" s="209"/>
      <c r="DB75" s="209"/>
      <c r="DC75" s="209"/>
      <c r="DD75" s="211"/>
      <c r="DE75" s="209"/>
      <c r="DF75" s="231"/>
      <c r="DG75" s="209"/>
      <c r="DH75" s="201"/>
      <c r="DI75" s="211"/>
      <c r="DJ75" s="202"/>
      <c r="DK75" s="202"/>
      <c r="DL75" s="202"/>
      <c r="DM75" s="202"/>
      <c r="DN75" s="211"/>
      <c r="DO75" s="211"/>
      <c r="DP75" s="211"/>
      <c r="DQ75" s="209"/>
      <c r="DR75" s="209"/>
      <c r="DS75" s="209"/>
      <c r="DT75" s="209"/>
      <c r="DU75" s="211"/>
      <c r="DV75" s="209"/>
      <c r="DW75" s="231"/>
      <c r="DX75" s="209"/>
      <c r="DY75" s="201"/>
      <c r="DZ75" s="211"/>
      <c r="EA75" s="202"/>
      <c r="EB75" s="202"/>
      <c r="EC75" s="202"/>
      <c r="ED75" s="202"/>
      <c r="EE75" s="211"/>
      <c r="EF75" s="211"/>
      <c r="EG75" s="211"/>
      <c r="EH75" s="209"/>
      <c r="EI75" s="209"/>
      <c r="EJ75" s="209"/>
      <c r="EK75" s="209"/>
      <c r="EL75" s="211"/>
      <c r="EM75" s="209"/>
      <c r="EN75" s="231"/>
      <c r="EO75" s="209"/>
      <c r="EP75" s="201"/>
      <c r="EQ75" s="211"/>
      <c r="ER75" s="202"/>
      <c r="ES75" s="202"/>
      <c r="ET75" s="202"/>
      <c r="EU75" s="202"/>
      <c r="EV75" s="211"/>
      <c r="EW75" s="211"/>
      <c r="EX75" s="211"/>
      <c r="EY75" s="209"/>
      <c r="EZ75" s="209"/>
      <c r="FA75" s="209"/>
      <c r="FB75" s="209"/>
      <c r="FC75" s="211"/>
      <c r="FD75" s="209"/>
      <c r="FE75" s="231"/>
      <c r="FF75" s="209"/>
      <c r="FG75" s="201"/>
      <c r="FH75" s="211"/>
      <c r="FI75" s="202"/>
      <c r="FJ75" s="202"/>
      <c r="FK75" s="202"/>
      <c r="FL75" s="202"/>
      <c r="FM75" s="211"/>
      <c r="FN75" s="211"/>
      <c r="FO75" s="211"/>
      <c r="FP75" s="209"/>
      <c r="FQ75" s="209"/>
      <c r="FR75" s="209"/>
      <c r="FS75" s="209"/>
      <c r="FT75" s="211"/>
      <c r="FU75" s="209"/>
      <c r="FV75" s="231"/>
      <c r="FW75" s="209"/>
      <c r="FX75" s="201"/>
      <c r="FY75" s="211"/>
      <c r="FZ75" s="202"/>
      <c r="GA75" s="202"/>
      <c r="GB75" s="202"/>
      <c r="GC75" s="202"/>
      <c r="GD75" s="211"/>
      <c r="GE75" s="211"/>
      <c r="GF75" s="211"/>
      <c r="GG75" s="209"/>
      <c r="GH75" s="209"/>
      <c r="GI75" s="209"/>
      <c r="GJ75" s="209"/>
      <c r="GK75" s="211"/>
      <c r="GL75" s="209"/>
      <c r="GM75" s="231"/>
      <c r="GN75" s="209"/>
      <c r="GO75" s="201"/>
      <c r="GP75" s="211"/>
      <c r="GQ75" s="202"/>
      <c r="GR75" s="202"/>
      <c r="GS75" s="202"/>
      <c r="GT75" s="202"/>
      <c r="GU75" s="211"/>
      <c r="GV75" s="211"/>
      <c r="GW75" s="211"/>
      <c r="GX75" s="209"/>
      <c r="GY75" s="209"/>
      <c r="GZ75" s="209"/>
      <c r="HA75" s="209"/>
      <c r="HB75" s="211"/>
      <c r="HC75" s="209"/>
      <c r="HD75" s="231"/>
      <c r="HE75" s="209"/>
      <c r="HF75" s="201"/>
      <c r="HG75" s="211"/>
      <c r="HH75" s="202"/>
      <c r="HI75" s="202"/>
      <c r="HJ75" s="202"/>
      <c r="HK75" s="202"/>
      <c r="HL75" s="211"/>
      <c r="HM75" s="211"/>
      <c r="HN75" s="211"/>
      <c r="HO75" s="209"/>
      <c r="HP75" s="209"/>
      <c r="HQ75" s="209"/>
      <c r="HR75" s="209"/>
      <c r="HS75" s="211"/>
      <c r="HT75" s="209"/>
      <c r="HU75" s="231"/>
      <c r="HV75" s="209"/>
      <c r="HW75" s="201"/>
      <c r="HX75" s="211"/>
      <c r="HY75" s="202"/>
      <c r="HZ75" s="202"/>
      <c r="IA75" s="202"/>
      <c r="IB75" s="202"/>
      <c r="IC75" s="211"/>
      <c r="ID75" s="211"/>
      <c r="IE75" s="211"/>
      <c r="IF75" s="209"/>
      <c r="IG75" s="209"/>
      <c r="IH75" s="209"/>
      <c r="II75" s="209"/>
      <c r="IJ75" s="211"/>
      <c r="IK75" s="209"/>
      <c r="IL75" s="231"/>
      <c r="IM75" s="209"/>
      <c r="IN75" s="201"/>
      <c r="IO75" s="211"/>
      <c r="IP75" s="202"/>
      <c r="IQ75" s="202"/>
      <c r="IR75" s="202"/>
      <c r="IS75" s="202"/>
      <c r="IT75" s="211"/>
      <c r="IU75" s="211"/>
      <c r="IV75" s="211"/>
      <c r="IW75" s="209"/>
      <c r="IX75" s="209"/>
      <c r="IY75" s="209"/>
      <c r="IZ75" s="209"/>
      <c r="JA75" s="211"/>
      <c r="JB75" s="209"/>
      <c r="JC75" s="231"/>
      <c r="JD75" s="209"/>
      <c r="JE75" s="201"/>
      <c r="JF75" s="211"/>
      <c r="JG75" s="202"/>
      <c r="JH75" s="202"/>
      <c r="JI75" s="202"/>
      <c r="JJ75" s="202"/>
      <c r="JK75" s="211"/>
      <c r="JL75" s="211"/>
      <c r="JM75" s="211"/>
      <c r="JN75" s="209"/>
      <c r="JO75" s="209"/>
      <c r="JP75" s="209"/>
      <c r="JQ75" s="209"/>
      <c r="JR75" s="211"/>
      <c r="JS75" s="209"/>
      <c r="JT75" s="231"/>
      <c r="JU75" s="209"/>
      <c r="JV75" s="201"/>
      <c r="JW75" s="211"/>
      <c r="JX75" s="202"/>
      <c r="JY75" s="202"/>
      <c r="JZ75" s="202"/>
      <c r="KA75" s="202"/>
      <c r="KB75" s="211"/>
      <c r="KC75" s="211"/>
      <c r="KD75" s="211"/>
      <c r="KE75" s="209"/>
      <c r="KF75" s="209"/>
      <c r="KG75" s="209"/>
      <c r="KH75" s="209"/>
      <c r="KI75" s="211"/>
      <c r="KJ75" s="209"/>
      <c r="KK75" s="231"/>
      <c r="KL75" s="209"/>
      <c r="KM75" s="201"/>
      <c r="KN75" s="211"/>
      <c r="KO75" s="202"/>
      <c r="KP75" s="202"/>
      <c r="KQ75" s="202"/>
      <c r="KR75" s="202"/>
      <c r="KS75" s="211"/>
      <c r="KT75" s="211"/>
      <c r="KU75" s="211"/>
      <c r="KV75" s="209"/>
      <c r="KW75" s="209"/>
      <c r="KX75" s="209"/>
      <c r="KY75" s="209"/>
      <c r="KZ75" s="211"/>
      <c r="LA75" s="209"/>
      <c r="LB75" s="231"/>
      <c r="LC75" s="209"/>
      <c r="LD75" s="201"/>
      <c r="LE75" s="211"/>
      <c r="LF75" s="202"/>
      <c r="LG75" s="202"/>
      <c r="LH75" s="202"/>
      <c r="LI75" s="202"/>
      <c r="LJ75" s="211"/>
      <c r="LK75" s="211"/>
      <c r="LL75" s="211"/>
      <c r="LM75" s="209"/>
      <c r="LN75" s="209"/>
      <c r="LO75" s="209"/>
      <c r="LP75" s="209"/>
      <c r="LQ75" s="211"/>
      <c r="LR75" s="209"/>
      <c r="LS75" s="231"/>
      <c r="LT75" s="209"/>
      <c r="LU75" s="371"/>
      <c r="LV75" s="370"/>
      <c r="LW75" s="373"/>
      <c r="LX75" s="202"/>
      <c r="LY75" s="202"/>
      <c r="LZ75" s="202"/>
      <c r="MA75" s="211"/>
      <c r="MB75" s="211"/>
      <c r="MC75" s="211"/>
      <c r="MD75" s="209"/>
      <c r="ME75" s="209"/>
      <c r="MF75" s="209"/>
      <c r="MG75" s="209"/>
      <c r="MH75" s="211"/>
      <c r="MI75" s="372"/>
      <c r="MJ75" s="231"/>
      <c r="MK75" s="231"/>
    </row>
    <row r="76" spans="1:349" ht="14" customHeight="1" outlineLevel="1">
      <c r="A76" s="210"/>
      <c r="B76" s="419"/>
      <c r="C76" s="90"/>
      <c r="D76" s="90"/>
      <c r="E76" s="211"/>
      <c r="F76" s="209"/>
      <c r="G76" s="211"/>
      <c r="H76" s="211"/>
      <c r="I76" s="209"/>
      <c r="J76" s="201"/>
      <c r="K76" s="211"/>
      <c r="L76" s="202"/>
      <c r="M76" s="202"/>
      <c r="N76" s="202"/>
      <c r="O76" s="202"/>
      <c r="P76" s="211"/>
      <c r="Q76" s="211"/>
      <c r="R76" s="211"/>
      <c r="S76" s="209"/>
      <c r="T76" s="209"/>
      <c r="U76" s="209"/>
      <c r="V76" s="209"/>
      <c r="W76" s="211"/>
      <c r="X76" s="209"/>
      <c r="Y76" s="209"/>
      <c r="Z76" s="209"/>
      <c r="AA76" s="201"/>
      <c r="AB76" s="211"/>
      <c r="AC76" s="202"/>
      <c r="AD76" s="202"/>
      <c r="AE76" s="202"/>
      <c r="AF76" s="202"/>
      <c r="AG76" s="211"/>
      <c r="AH76" s="211"/>
      <c r="AI76" s="211"/>
      <c r="AJ76" s="209"/>
      <c r="AK76" s="209"/>
      <c r="AL76" s="209"/>
      <c r="AM76" s="209"/>
      <c r="AN76" s="211"/>
      <c r="AO76" s="209"/>
      <c r="AP76" s="209"/>
      <c r="AQ76" s="209"/>
      <c r="AR76" s="201"/>
      <c r="AS76" s="211"/>
      <c r="AT76" s="202"/>
      <c r="AU76" s="202"/>
      <c r="AV76" s="202"/>
      <c r="AW76" s="202"/>
      <c r="AX76" s="211"/>
      <c r="AY76" s="211"/>
      <c r="AZ76" s="211"/>
      <c r="BA76" s="209"/>
      <c r="BB76" s="209"/>
      <c r="BC76" s="209"/>
      <c r="BD76" s="209"/>
      <c r="BE76" s="211"/>
      <c r="BF76" s="209"/>
      <c r="BG76" s="231"/>
      <c r="BH76" s="209"/>
      <c r="BI76" s="201"/>
      <c r="BJ76" s="211"/>
      <c r="BK76" s="202"/>
      <c r="BL76" s="202"/>
      <c r="BM76" s="202"/>
      <c r="BN76" s="202"/>
      <c r="BO76" s="211"/>
      <c r="BP76" s="211"/>
      <c r="BQ76" s="211"/>
      <c r="BR76" s="209"/>
      <c r="BS76" s="209"/>
      <c r="BT76" s="209"/>
      <c r="BU76" s="209"/>
      <c r="BV76" s="211"/>
      <c r="BW76" s="209"/>
      <c r="BX76" s="231"/>
      <c r="BY76" s="209"/>
      <c r="BZ76" s="201"/>
      <c r="CA76" s="211"/>
      <c r="CB76" s="202"/>
      <c r="CC76" s="202"/>
      <c r="CD76" s="202"/>
      <c r="CE76" s="202"/>
      <c r="CF76" s="211"/>
      <c r="CG76" s="211"/>
      <c r="CH76" s="211"/>
      <c r="CI76" s="209"/>
      <c r="CJ76" s="209"/>
      <c r="CK76" s="209"/>
      <c r="CL76" s="209"/>
      <c r="CM76" s="211"/>
      <c r="CN76" s="209"/>
      <c r="CO76" s="231"/>
      <c r="CP76" s="209"/>
      <c r="CQ76" s="201"/>
      <c r="CR76" s="211"/>
      <c r="CS76" s="202"/>
      <c r="CT76" s="202"/>
      <c r="CU76" s="202"/>
      <c r="CV76" s="202"/>
      <c r="CW76" s="211"/>
      <c r="CX76" s="211"/>
      <c r="CY76" s="211"/>
      <c r="CZ76" s="209"/>
      <c r="DA76" s="209"/>
      <c r="DB76" s="209"/>
      <c r="DC76" s="209"/>
      <c r="DD76" s="211"/>
      <c r="DE76" s="209"/>
      <c r="DF76" s="231"/>
      <c r="DG76" s="209"/>
      <c r="DH76" s="201"/>
      <c r="DI76" s="211"/>
      <c r="DJ76" s="202"/>
      <c r="DK76" s="202"/>
      <c r="DL76" s="202"/>
      <c r="DM76" s="202"/>
      <c r="DN76" s="211"/>
      <c r="DO76" s="211"/>
      <c r="DP76" s="211"/>
      <c r="DQ76" s="209"/>
      <c r="DR76" s="209"/>
      <c r="DS76" s="209"/>
      <c r="DT76" s="209"/>
      <c r="DU76" s="211"/>
      <c r="DV76" s="209"/>
      <c r="DW76" s="231"/>
      <c r="DX76" s="209"/>
      <c r="DY76" s="201"/>
      <c r="DZ76" s="211"/>
      <c r="EA76" s="202"/>
      <c r="EB76" s="202"/>
      <c r="EC76" s="202"/>
      <c r="ED76" s="202"/>
      <c r="EE76" s="211"/>
      <c r="EF76" s="211"/>
      <c r="EG76" s="211"/>
      <c r="EH76" s="209"/>
      <c r="EI76" s="209"/>
      <c r="EJ76" s="209"/>
      <c r="EK76" s="209"/>
      <c r="EL76" s="211"/>
      <c r="EM76" s="209"/>
      <c r="EN76" s="231"/>
      <c r="EO76" s="209"/>
      <c r="EP76" s="201"/>
      <c r="EQ76" s="211"/>
      <c r="ER76" s="202"/>
      <c r="ES76" s="202"/>
      <c r="ET76" s="202"/>
      <c r="EU76" s="202"/>
      <c r="EV76" s="211"/>
      <c r="EW76" s="211"/>
      <c r="EX76" s="211"/>
      <c r="EY76" s="209"/>
      <c r="EZ76" s="209"/>
      <c r="FA76" s="209"/>
      <c r="FB76" s="209"/>
      <c r="FC76" s="211"/>
      <c r="FD76" s="209"/>
      <c r="FE76" s="231"/>
      <c r="FF76" s="209"/>
      <c r="FG76" s="201"/>
      <c r="FH76" s="211"/>
      <c r="FI76" s="202"/>
      <c r="FJ76" s="202"/>
      <c r="FK76" s="202"/>
      <c r="FL76" s="202"/>
      <c r="FM76" s="211"/>
      <c r="FN76" s="211"/>
      <c r="FO76" s="211"/>
      <c r="FP76" s="209"/>
      <c r="FQ76" s="209"/>
      <c r="FR76" s="209"/>
      <c r="FS76" s="209"/>
      <c r="FT76" s="211"/>
      <c r="FU76" s="209"/>
      <c r="FV76" s="231"/>
      <c r="FW76" s="209"/>
      <c r="FX76" s="201"/>
      <c r="FY76" s="211"/>
      <c r="FZ76" s="202"/>
      <c r="GA76" s="202"/>
      <c r="GB76" s="202"/>
      <c r="GC76" s="202"/>
      <c r="GD76" s="211"/>
      <c r="GE76" s="211"/>
      <c r="GF76" s="211"/>
      <c r="GG76" s="209"/>
      <c r="GH76" s="209"/>
      <c r="GI76" s="209"/>
      <c r="GJ76" s="209"/>
      <c r="GK76" s="211"/>
      <c r="GL76" s="209"/>
      <c r="GM76" s="231"/>
      <c r="GN76" s="209"/>
      <c r="GO76" s="201"/>
      <c r="GP76" s="211"/>
      <c r="GQ76" s="202"/>
      <c r="GR76" s="202"/>
      <c r="GS76" s="202"/>
      <c r="GT76" s="202"/>
      <c r="GU76" s="211"/>
      <c r="GV76" s="211"/>
      <c r="GW76" s="211"/>
      <c r="GX76" s="209"/>
      <c r="GY76" s="209"/>
      <c r="GZ76" s="209"/>
      <c r="HA76" s="209"/>
      <c r="HB76" s="211"/>
      <c r="HC76" s="209"/>
      <c r="HD76" s="231"/>
      <c r="HE76" s="209"/>
      <c r="HF76" s="201"/>
      <c r="HG76" s="211"/>
      <c r="HH76" s="202"/>
      <c r="HI76" s="202"/>
      <c r="HJ76" s="202"/>
      <c r="HK76" s="202"/>
      <c r="HL76" s="211"/>
      <c r="HM76" s="211"/>
      <c r="HN76" s="211"/>
      <c r="HO76" s="209"/>
      <c r="HP76" s="209"/>
      <c r="HQ76" s="209"/>
      <c r="HR76" s="209"/>
      <c r="HS76" s="211"/>
      <c r="HT76" s="209"/>
      <c r="HU76" s="231"/>
      <c r="HV76" s="209"/>
      <c r="HW76" s="201"/>
      <c r="HX76" s="211"/>
      <c r="HY76" s="202"/>
      <c r="HZ76" s="202"/>
      <c r="IA76" s="202"/>
      <c r="IB76" s="202"/>
      <c r="IC76" s="211"/>
      <c r="ID76" s="211"/>
      <c r="IE76" s="211"/>
      <c r="IF76" s="209"/>
      <c r="IG76" s="209"/>
      <c r="IH76" s="209"/>
      <c r="II76" s="209"/>
      <c r="IJ76" s="211"/>
      <c r="IK76" s="209"/>
      <c r="IL76" s="231"/>
      <c r="IM76" s="209"/>
      <c r="IN76" s="201"/>
      <c r="IO76" s="211"/>
      <c r="IP76" s="202"/>
      <c r="IQ76" s="202"/>
      <c r="IR76" s="202"/>
      <c r="IS76" s="202"/>
      <c r="IT76" s="211"/>
      <c r="IU76" s="211"/>
      <c r="IV76" s="211"/>
      <c r="IW76" s="209"/>
      <c r="IX76" s="209"/>
      <c r="IY76" s="209"/>
      <c r="IZ76" s="209"/>
      <c r="JA76" s="211"/>
      <c r="JB76" s="209"/>
      <c r="JC76" s="231"/>
      <c r="JD76" s="209"/>
      <c r="JE76" s="201"/>
      <c r="JF76" s="211"/>
      <c r="JG76" s="202"/>
      <c r="JH76" s="202"/>
      <c r="JI76" s="202"/>
      <c r="JJ76" s="202"/>
      <c r="JK76" s="211"/>
      <c r="JL76" s="211"/>
      <c r="JM76" s="211"/>
      <c r="JN76" s="209"/>
      <c r="JO76" s="209"/>
      <c r="JP76" s="209"/>
      <c r="JQ76" s="209"/>
      <c r="JR76" s="211"/>
      <c r="JS76" s="209"/>
      <c r="JT76" s="231"/>
      <c r="JU76" s="209"/>
      <c r="JV76" s="201"/>
      <c r="JW76" s="211"/>
      <c r="JX76" s="202"/>
      <c r="JY76" s="202"/>
      <c r="JZ76" s="202"/>
      <c r="KA76" s="202"/>
      <c r="KB76" s="211"/>
      <c r="KC76" s="211"/>
      <c r="KD76" s="211"/>
      <c r="KE76" s="209"/>
      <c r="KF76" s="209"/>
      <c r="KG76" s="209"/>
      <c r="KH76" s="209"/>
      <c r="KI76" s="211"/>
      <c r="KJ76" s="209"/>
      <c r="KK76" s="231"/>
      <c r="KL76" s="209"/>
      <c r="KM76" s="201"/>
      <c r="KN76" s="211"/>
      <c r="KO76" s="202"/>
      <c r="KP76" s="202"/>
      <c r="KQ76" s="202"/>
      <c r="KR76" s="202"/>
      <c r="KS76" s="211"/>
      <c r="KT76" s="211"/>
      <c r="KU76" s="211"/>
      <c r="KV76" s="209"/>
      <c r="KW76" s="209"/>
      <c r="KX76" s="209"/>
      <c r="KY76" s="209"/>
      <c r="KZ76" s="211"/>
      <c r="LA76" s="209"/>
      <c r="LB76" s="231"/>
      <c r="LC76" s="209"/>
      <c r="LD76" s="201"/>
      <c r="LE76" s="211"/>
      <c r="LF76" s="202"/>
      <c r="LG76" s="202"/>
      <c r="LH76" s="202"/>
      <c r="LI76" s="202"/>
      <c r="LJ76" s="211"/>
      <c r="LK76" s="211"/>
      <c r="LL76" s="211"/>
      <c r="LM76" s="209"/>
      <c r="LN76" s="209"/>
      <c r="LO76" s="209"/>
      <c r="LP76" s="209"/>
      <c r="LQ76" s="211"/>
      <c r="LR76" s="209"/>
      <c r="LS76" s="231"/>
      <c r="LT76" s="209"/>
      <c r="LU76" s="371"/>
      <c r="LV76" s="370"/>
      <c r="LW76" s="373"/>
      <c r="LX76" s="202"/>
      <c r="LY76" s="202"/>
      <c r="LZ76" s="202"/>
      <c r="MA76" s="211"/>
      <c r="MB76" s="211"/>
      <c r="MC76" s="211"/>
      <c r="MD76" s="209"/>
      <c r="ME76" s="209"/>
      <c r="MF76" s="209"/>
      <c r="MG76" s="209"/>
      <c r="MH76" s="211"/>
      <c r="MI76" s="372"/>
      <c r="MJ76" s="231"/>
      <c r="MK76" s="231"/>
    </row>
    <row r="77" spans="1:349" ht="14" customHeight="1" outlineLevel="1">
      <c r="A77" s="383"/>
      <c r="B77" s="212"/>
      <c r="C77" s="7"/>
      <c r="D77" s="7"/>
      <c r="E77" s="201"/>
      <c r="F77" s="211"/>
      <c r="G77" s="209"/>
      <c r="H77" s="209"/>
      <c r="I77" s="210"/>
      <c r="J77" s="211"/>
      <c r="K77" s="211"/>
      <c r="L77" s="202"/>
      <c r="M77" s="202"/>
      <c r="N77" s="202"/>
      <c r="O77" s="202"/>
      <c r="P77" s="213"/>
      <c r="Q77" s="213"/>
      <c r="R77" s="213"/>
      <c r="S77" s="211"/>
      <c r="T77" s="211"/>
      <c r="U77" s="211"/>
      <c r="V77" s="370"/>
      <c r="W77" s="238"/>
      <c r="X77" s="211"/>
      <c r="Y77" s="213"/>
      <c r="Z77" s="210"/>
      <c r="AA77" s="211"/>
      <c r="AB77" s="211"/>
      <c r="AC77" s="202"/>
      <c r="AD77" s="202"/>
      <c r="AE77" s="202"/>
      <c r="AF77" s="202"/>
      <c r="AG77" s="213"/>
      <c r="AH77" s="213"/>
      <c r="AI77" s="213"/>
      <c r="AJ77" s="211"/>
      <c r="AK77" s="211"/>
      <c r="AL77" s="211"/>
      <c r="AM77" s="370"/>
      <c r="AN77" s="238"/>
      <c r="AO77" s="211"/>
      <c r="AP77" s="213"/>
      <c r="AQ77" s="210"/>
      <c r="AR77" s="211"/>
      <c r="AS77" s="211"/>
      <c r="AT77" s="202"/>
      <c r="AU77" s="202"/>
      <c r="AV77" s="202"/>
      <c r="AW77" s="202"/>
      <c r="AX77" s="213"/>
      <c r="AY77" s="213"/>
      <c r="AZ77" s="213"/>
      <c r="BA77" s="211"/>
      <c r="BB77" s="211"/>
      <c r="BC77" s="211"/>
      <c r="BD77" s="370"/>
      <c r="BE77" s="238"/>
      <c r="BF77" s="211"/>
      <c r="BG77" s="231"/>
      <c r="BH77" s="210"/>
      <c r="BI77" s="211"/>
      <c r="BJ77" s="211"/>
      <c r="BK77" s="202"/>
      <c r="BL77" s="202"/>
      <c r="BM77" s="202"/>
      <c r="BN77" s="202"/>
      <c r="BO77" s="213"/>
      <c r="BP77" s="213"/>
      <c r="BQ77" s="213"/>
      <c r="BR77" s="211"/>
      <c r="BS77" s="211"/>
      <c r="BT77" s="211"/>
      <c r="BU77" s="370"/>
      <c r="BV77" s="238"/>
      <c r="BW77" s="211"/>
      <c r="BX77" s="231"/>
      <c r="BY77" s="210"/>
      <c r="BZ77" s="211"/>
      <c r="CA77" s="211"/>
      <c r="CB77" s="202"/>
      <c r="CC77" s="202"/>
      <c r="CD77" s="202"/>
      <c r="CE77" s="202"/>
      <c r="CF77" s="213"/>
      <c r="CG77" s="213"/>
      <c r="CH77" s="213"/>
      <c r="CI77" s="211"/>
      <c r="CJ77" s="211"/>
      <c r="CK77" s="211"/>
      <c r="CL77" s="370"/>
      <c r="CM77" s="238"/>
      <c r="CN77" s="211"/>
      <c r="CO77" s="231"/>
      <c r="CP77" s="210"/>
      <c r="CQ77" s="211"/>
      <c r="CR77" s="211"/>
      <c r="CS77" s="202"/>
      <c r="CT77" s="202"/>
      <c r="CU77" s="202"/>
      <c r="CV77" s="202"/>
      <c r="CW77" s="213"/>
      <c r="CX77" s="213"/>
      <c r="CY77" s="213"/>
      <c r="CZ77" s="211"/>
      <c r="DA77" s="211"/>
      <c r="DB77" s="211"/>
      <c r="DC77" s="370"/>
      <c r="DD77" s="238"/>
      <c r="DE77" s="211"/>
      <c r="DF77" s="231"/>
      <c r="DG77" s="210"/>
      <c r="DH77" s="211"/>
      <c r="DI77" s="211"/>
      <c r="DJ77" s="202"/>
      <c r="DK77" s="202"/>
      <c r="DL77" s="202"/>
      <c r="DM77" s="202"/>
      <c r="DN77" s="213"/>
      <c r="DO77" s="213"/>
      <c r="DP77" s="213"/>
      <c r="DQ77" s="211"/>
      <c r="DR77" s="211"/>
      <c r="DS77" s="211"/>
      <c r="DT77" s="370"/>
      <c r="DU77" s="238"/>
      <c r="DV77" s="211"/>
      <c r="DW77" s="231"/>
      <c r="DX77" s="210"/>
      <c r="DY77" s="211"/>
      <c r="DZ77" s="211"/>
      <c r="EA77" s="202"/>
      <c r="EB77" s="202"/>
      <c r="EC77" s="202"/>
      <c r="ED77" s="202"/>
      <c r="EE77" s="213"/>
      <c r="EF77" s="213"/>
      <c r="EG77" s="213"/>
      <c r="EH77" s="211"/>
      <c r="EI77" s="211"/>
      <c r="EJ77" s="211"/>
      <c r="EK77" s="370"/>
      <c r="EL77" s="238"/>
      <c r="EM77" s="211"/>
      <c r="EN77" s="231"/>
      <c r="EO77" s="210"/>
      <c r="EP77" s="211"/>
      <c r="EQ77" s="211"/>
      <c r="ER77" s="202"/>
      <c r="ES77" s="202"/>
      <c r="ET77" s="202"/>
      <c r="EU77" s="202"/>
      <c r="EV77" s="213"/>
      <c r="EW77" s="213"/>
      <c r="EX77" s="213"/>
      <c r="EY77" s="211"/>
      <c r="EZ77" s="211"/>
      <c r="FA77" s="211"/>
      <c r="FB77" s="370"/>
      <c r="FC77" s="238"/>
      <c r="FD77" s="211"/>
      <c r="FE77" s="231"/>
      <c r="FF77" s="210"/>
      <c r="FG77" s="211"/>
      <c r="FH77" s="211"/>
      <c r="FI77" s="202"/>
      <c r="FJ77" s="202"/>
      <c r="FK77" s="202"/>
      <c r="FL77" s="202"/>
      <c r="FM77" s="213"/>
      <c r="FN77" s="213"/>
      <c r="FO77" s="213"/>
      <c r="FP77" s="211"/>
      <c r="FQ77" s="211"/>
      <c r="FR77" s="211"/>
      <c r="FS77" s="370"/>
      <c r="FT77" s="238"/>
      <c r="FU77" s="211"/>
      <c r="FV77" s="231"/>
      <c r="FW77" s="210"/>
      <c r="FX77" s="211"/>
      <c r="FY77" s="211"/>
      <c r="FZ77" s="202"/>
      <c r="GA77" s="202"/>
      <c r="GB77" s="202"/>
      <c r="GC77" s="202"/>
      <c r="GD77" s="213"/>
      <c r="GE77" s="213"/>
      <c r="GF77" s="213"/>
      <c r="GG77" s="211"/>
      <c r="GH77" s="211"/>
      <c r="GI77" s="211"/>
      <c r="GJ77" s="370"/>
      <c r="GK77" s="238"/>
      <c r="GL77" s="211"/>
      <c r="GM77" s="231"/>
      <c r="GN77" s="210"/>
      <c r="GO77" s="211"/>
      <c r="GP77" s="211"/>
      <c r="GQ77" s="202"/>
      <c r="GR77" s="202"/>
      <c r="GS77" s="202"/>
      <c r="GT77" s="202"/>
      <c r="GU77" s="213"/>
      <c r="GV77" s="213"/>
      <c r="GW77" s="213"/>
      <c r="GX77" s="211"/>
      <c r="GY77" s="211"/>
      <c r="GZ77" s="211"/>
      <c r="HA77" s="370"/>
      <c r="HB77" s="238"/>
      <c r="HC77" s="211"/>
      <c r="HD77" s="231"/>
      <c r="HE77" s="210"/>
      <c r="HF77" s="211"/>
      <c r="HG77" s="211"/>
      <c r="HH77" s="202"/>
      <c r="HI77" s="202"/>
      <c r="HJ77" s="202"/>
      <c r="HK77" s="202"/>
      <c r="HL77" s="213"/>
      <c r="HM77" s="213"/>
      <c r="HN77" s="213"/>
      <c r="HO77" s="211"/>
      <c r="HP77" s="211"/>
      <c r="HQ77" s="211"/>
      <c r="HR77" s="370"/>
      <c r="HS77" s="238"/>
      <c r="HT77" s="211"/>
      <c r="HU77" s="231"/>
      <c r="HV77" s="210"/>
      <c r="HW77" s="211"/>
      <c r="HX77" s="211"/>
      <c r="HY77" s="202"/>
      <c r="HZ77" s="202"/>
      <c r="IA77" s="202"/>
      <c r="IB77" s="202"/>
      <c r="IC77" s="213"/>
      <c r="ID77" s="213"/>
      <c r="IE77" s="213"/>
      <c r="IF77" s="211"/>
      <c r="IG77" s="211"/>
      <c r="IH77" s="211"/>
      <c r="II77" s="370"/>
      <c r="IJ77" s="238"/>
      <c r="IK77" s="211"/>
      <c r="IL77" s="231"/>
      <c r="IM77" s="210"/>
      <c r="IN77" s="211"/>
      <c r="IO77" s="211"/>
      <c r="IP77" s="202"/>
      <c r="IQ77" s="202"/>
      <c r="IR77" s="202"/>
      <c r="IS77" s="202"/>
      <c r="IT77" s="213"/>
      <c r="IU77" s="213"/>
      <c r="IV77" s="213"/>
      <c r="IW77" s="211"/>
      <c r="IX77" s="211"/>
      <c r="IY77" s="211"/>
      <c r="IZ77" s="370"/>
      <c r="JA77" s="238"/>
      <c r="JB77" s="211"/>
      <c r="JC77" s="231"/>
      <c r="JD77" s="210"/>
      <c r="JE77" s="211"/>
      <c r="JF77" s="211"/>
      <c r="JG77" s="202"/>
      <c r="JH77" s="202"/>
      <c r="JI77" s="202"/>
      <c r="JJ77" s="202"/>
      <c r="JK77" s="213"/>
      <c r="JL77" s="213"/>
      <c r="JM77" s="213"/>
      <c r="JN77" s="211"/>
      <c r="JO77" s="211"/>
      <c r="JP77" s="211"/>
      <c r="JQ77" s="370"/>
      <c r="JR77" s="238"/>
      <c r="JS77" s="211"/>
      <c r="JT77" s="231"/>
      <c r="JU77" s="210"/>
      <c r="JV77" s="211"/>
      <c r="JW77" s="211"/>
      <c r="JX77" s="202"/>
      <c r="JY77" s="202"/>
      <c r="JZ77" s="202"/>
      <c r="KA77" s="202"/>
      <c r="KB77" s="213"/>
      <c r="KC77" s="213"/>
      <c r="KD77" s="213"/>
      <c r="KE77" s="211"/>
      <c r="KF77" s="211"/>
      <c r="KG77" s="211"/>
      <c r="KH77" s="370"/>
      <c r="KI77" s="238"/>
      <c r="KJ77" s="211"/>
      <c r="KK77" s="231"/>
      <c r="KL77" s="210"/>
      <c r="KM77" s="211"/>
      <c r="KN77" s="211"/>
      <c r="KO77" s="202"/>
      <c r="KP77" s="202"/>
      <c r="KQ77" s="202"/>
      <c r="KR77" s="202"/>
      <c r="KS77" s="213"/>
      <c r="KT77" s="213"/>
      <c r="KU77" s="213"/>
      <c r="KV77" s="211"/>
      <c r="KW77" s="211"/>
      <c r="KX77" s="211"/>
      <c r="KY77" s="370"/>
      <c r="KZ77" s="238"/>
      <c r="LA77" s="211"/>
      <c r="LB77" s="231"/>
      <c r="LC77" s="210"/>
      <c r="LD77" s="211"/>
      <c r="LE77" s="211"/>
      <c r="LF77" s="202"/>
      <c r="LG77" s="202"/>
      <c r="LH77" s="202"/>
      <c r="LI77" s="202"/>
      <c r="LJ77" s="213"/>
      <c r="LK77" s="213"/>
      <c r="LL77" s="213"/>
      <c r="LM77" s="211"/>
      <c r="LN77" s="211"/>
      <c r="LO77" s="211"/>
      <c r="LP77" s="370"/>
      <c r="LQ77" s="238"/>
      <c r="LR77" s="211"/>
      <c r="LS77" s="231"/>
      <c r="LT77" s="210"/>
      <c r="LU77" s="211"/>
      <c r="LV77" s="211"/>
      <c r="LW77" s="202"/>
      <c r="LX77" s="202"/>
      <c r="LY77" s="202"/>
      <c r="LZ77" s="202"/>
      <c r="MA77" s="213"/>
      <c r="MB77" s="213"/>
      <c r="MC77" s="213"/>
      <c r="MD77" s="211"/>
      <c r="ME77" s="211"/>
      <c r="MF77" s="211"/>
      <c r="MG77" s="370"/>
      <c r="MH77" s="238"/>
      <c r="MI77" s="211"/>
      <c r="MJ77" s="231"/>
      <c r="MK77" s="231"/>
    </row>
    <row r="78" spans="1:349" ht="14" customHeight="1" outlineLevel="1">
      <c r="A78" s="383"/>
      <c r="B78" s="212"/>
      <c r="C78" s="7"/>
      <c r="D78" s="7"/>
      <c r="E78" s="201"/>
      <c r="F78" s="211"/>
      <c r="G78" s="209"/>
      <c r="H78" s="209"/>
      <c r="I78" s="210"/>
      <c r="J78" s="201"/>
      <c r="K78" s="211"/>
      <c r="L78" s="202"/>
      <c r="M78" s="210"/>
      <c r="N78" s="211"/>
      <c r="O78" s="210"/>
      <c r="P78" s="200"/>
      <c r="Q78" s="210"/>
      <c r="R78" s="210"/>
      <c r="S78" s="211"/>
      <c r="T78" s="209"/>
      <c r="U78" s="209"/>
      <c r="V78" s="209"/>
      <c r="W78" s="209"/>
      <c r="X78" s="209"/>
      <c r="Y78" s="209"/>
      <c r="Z78" s="210"/>
      <c r="AA78" s="201"/>
      <c r="AB78" s="211"/>
      <c r="AC78" s="202"/>
      <c r="AD78" s="210"/>
      <c r="AE78" s="211"/>
      <c r="AF78" s="210"/>
      <c r="AG78" s="200"/>
      <c r="AH78" s="210"/>
      <c r="AI78" s="210"/>
      <c r="AJ78" s="211"/>
      <c r="AK78" s="209"/>
      <c r="AL78" s="209"/>
      <c r="AM78" s="209"/>
      <c r="AN78" s="209"/>
      <c r="AO78" s="209"/>
      <c r="AP78" s="209"/>
      <c r="AQ78" s="210"/>
      <c r="AR78" s="201"/>
      <c r="AS78" s="211"/>
      <c r="AT78" s="202"/>
      <c r="AU78" s="210"/>
      <c r="AV78" s="211"/>
      <c r="AW78" s="210"/>
      <c r="AX78" s="200"/>
      <c r="AY78" s="210"/>
      <c r="AZ78" s="210"/>
      <c r="BA78" s="211"/>
      <c r="BB78" s="209"/>
      <c r="BC78" s="209"/>
      <c r="BD78" s="209"/>
      <c r="BE78" s="209"/>
      <c r="BF78" s="209"/>
      <c r="BG78" s="231"/>
      <c r="BH78" s="210"/>
      <c r="BI78" s="201"/>
      <c r="BJ78" s="211"/>
      <c r="BK78" s="202"/>
      <c r="BL78" s="210"/>
      <c r="BM78" s="211"/>
      <c r="BN78" s="210"/>
      <c r="BO78" s="200"/>
      <c r="BP78" s="210"/>
      <c r="BQ78" s="210"/>
      <c r="BR78" s="211"/>
      <c r="BS78" s="209"/>
      <c r="BT78" s="209"/>
      <c r="BU78" s="209"/>
      <c r="BV78" s="209"/>
      <c r="BW78" s="209"/>
      <c r="BX78" s="231"/>
      <c r="BY78" s="210"/>
      <c r="BZ78" s="201"/>
      <c r="CA78" s="211"/>
      <c r="CB78" s="202"/>
      <c r="CC78" s="210"/>
      <c r="CD78" s="211"/>
      <c r="CE78" s="210"/>
      <c r="CF78" s="200"/>
      <c r="CG78" s="210"/>
      <c r="CH78" s="210"/>
      <c r="CI78" s="211"/>
      <c r="CJ78" s="209"/>
      <c r="CK78" s="209"/>
      <c r="CL78" s="209"/>
      <c r="CM78" s="209"/>
      <c r="CN78" s="209"/>
      <c r="CO78" s="231"/>
      <c r="CP78" s="210"/>
      <c r="CQ78" s="201"/>
      <c r="CR78" s="211"/>
      <c r="CS78" s="202"/>
      <c r="CT78" s="210"/>
      <c r="CU78" s="211"/>
      <c r="CV78" s="210"/>
      <c r="CW78" s="200"/>
      <c r="CX78" s="210"/>
      <c r="CY78" s="210"/>
      <c r="CZ78" s="211"/>
      <c r="DA78" s="209"/>
      <c r="DB78" s="209"/>
      <c r="DC78" s="209"/>
      <c r="DD78" s="209"/>
      <c r="DE78" s="209"/>
      <c r="DF78" s="231"/>
      <c r="DG78" s="210"/>
      <c r="DH78" s="201"/>
      <c r="DI78" s="211"/>
      <c r="DJ78" s="202"/>
      <c r="DK78" s="210"/>
      <c r="DL78" s="211"/>
      <c r="DM78" s="210"/>
      <c r="DN78" s="200"/>
      <c r="DO78" s="210"/>
      <c r="DP78" s="210"/>
      <c r="DQ78" s="211"/>
      <c r="DR78" s="209"/>
      <c r="DS78" s="209"/>
      <c r="DT78" s="209"/>
      <c r="DU78" s="209"/>
      <c r="DV78" s="209"/>
      <c r="DW78" s="231"/>
      <c r="DX78" s="210"/>
      <c r="DY78" s="201"/>
      <c r="DZ78" s="211"/>
      <c r="EA78" s="202"/>
      <c r="EB78" s="210"/>
      <c r="EC78" s="211"/>
      <c r="ED78" s="210"/>
      <c r="EE78" s="200"/>
      <c r="EF78" s="210"/>
      <c r="EG78" s="210"/>
      <c r="EH78" s="211"/>
      <c r="EI78" s="209"/>
      <c r="EJ78" s="209"/>
      <c r="EK78" s="209"/>
      <c r="EL78" s="209"/>
      <c r="EM78" s="209"/>
      <c r="EN78" s="231"/>
      <c r="EO78" s="210"/>
      <c r="EP78" s="201"/>
      <c r="EQ78" s="211"/>
      <c r="ER78" s="202"/>
      <c r="ES78" s="210"/>
      <c r="ET78" s="211"/>
      <c r="EU78" s="210"/>
      <c r="EV78" s="200"/>
      <c r="EW78" s="210"/>
      <c r="EX78" s="210"/>
      <c r="EY78" s="211"/>
      <c r="EZ78" s="209"/>
      <c r="FA78" s="209"/>
      <c r="FB78" s="209"/>
      <c r="FC78" s="209"/>
      <c r="FD78" s="209"/>
      <c r="FE78" s="231"/>
      <c r="FF78" s="210"/>
      <c r="FG78" s="201"/>
      <c r="FH78" s="211"/>
      <c r="FI78" s="202"/>
      <c r="FJ78" s="210"/>
      <c r="FK78" s="211"/>
      <c r="FL78" s="210"/>
      <c r="FM78" s="200"/>
      <c r="FN78" s="210"/>
      <c r="FO78" s="210"/>
      <c r="FP78" s="211"/>
      <c r="FQ78" s="209"/>
      <c r="FR78" s="209"/>
      <c r="FS78" s="209"/>
      <c r="FT78" s="209"/>
      <c r="FU78" s="209"/>
      <c r="FV78" s="231"/>
      <c r="FW78" s="210"/>
      <c r="FX78" s="201"/>
      <c r="FY78" s="211"/>
      <c r="FZ78" s="202"/>
      <c r="GA78" s="210"/>
      <c r="GB78" s="211"/>
      <c r="GC78" s="210"/>
      <c r="GD78" s="200"/>
      <c r="GE78" s="210"/>
      <c r="GF78" s="210"/>
      <c r="GG78" s="211"/>
      <c r="GH78" s="209"/>
      <c r="GI78" s="209"/>
      <c r="GJ78" s="209"/>
      <c r="GK78" s="209"/>
      <c r="GL78" s="209"/>
      <c r="GM78" s="231"/>
      <c r="GN78" s="210"/>
      <c r="GO78" s="201"/>
      <c r="GP78" s="211"/>
      <c r="GQ78" s="202"/>
      <c r="GR78" s="210"/>
      <c r="GS78" s="211"/>
      <c r="GT78" s="210"/>
      <c r="GU78" s="200"/>
      <c r="GV78" s="210"/>
      <c r="GW78" s="210"/>
      <c r="GX78" s="211"/>
      <c r="GY78" s="209"/>
      <c r="GZ78" s="209"/>
      <c r="HA78" s="209"/>
      <c r="HB78" s="209"/>
      <c r="HC78" s="209"/>
      <c r="HD78" s="231"/>
      <c r="HE78" s="210"/>
      <c r="HF78" s="201"/>
      <c r="HG78" s="211"/>
      <c r="HH78" s="202"/>
      <c r="HI78" s="210"/>
      <c r="HJ78" s="211"/>
      <c r="HK78" s="210"/>
      <c r="HL78" s="200"/>
      <c r="HM78" s="210"/>
      <c r="HN78" s="210"/>
      <c r="HO78" s="211"/>
      <c r="HP78" s="209"/>
      <c r="HQ78" s="209"/>
      <c r="HR78" s="209"/>
      <c r="HS78" s="209"/>
      <c r="HT78" s="209"/>
      <c r="HU78" s="231"/>
      <c r="HV78" s="210"/>
      <c r="HW78" s="201"/>
      <c r="HX78" s="211"/>
      <c r="HY78" s="202"/>
      <c r="HZ78" s="210"/>
      <c r="IA78" s="211"/>
      <c r="IB78" s="210"/>
      <c r="IC78" s="200"/>
      <c r="ID78" s="210"/>
      <c r="IE78" s="210"/>
      <c r="IF78" s="211"/>
      <c r="IG78" s="209"/>
      <c r="IH78" s="209"/>
      <c r="II78" s="209"/>
      <c r="IJ78" s="209"/>
      <c r="IK78" s="209"/>
      <c r="IL78" s="231"/>
      <c r="IM78" s="210"/>
      <c r="IN78" s="201"/>
      <c r="IO78" s="211"/>
      <c r="IP78" s="202"/>
      <c r="IQ78" s="210"/>
      <c r="IR78" s="211"/>
      <c r="IS78" s="210"/>
      <c r="IT78" s="200"/>
      <c r="IU78" s="210"/>
      <c r="IV78" s="210"/>
      <c r="IW78" s="211"/>
      <c r="IX78" s="209"/>
      <c r="IY78" s="209"/>
      <c r="IZ78" s="209"/>
      <c r="JA78" s="209"/>
      <c r="JB78" s="209"/>
      <c r="JC78" s="231"/>
      <c r="JD78" s="210"/>
      <c r="JE78" s="201"/>
      <c r="JF78" s="211"/>
      <c r="JG78" s="202"/>
      <c r="JH78" s="210"/>
      <c r="JI78" s="211"/>
      <c r="JJ78" s="210"/>
      <c r="JK78" s="200"/>
      <c r="JL78" s="210"/>
      <c r="JM78" s="210"/>
      <c r="JN78" s="211"/>
      <c r="JO78" s="209"/>
      <c r="JP78" s="209"/>
      <c r="JQ78" s="209"/>
      <c r="JR78" s="209"/>
      <c r="JS78" s="209"/>
      <c r="JT78" s="231"/>
      <c r="JU78" s="210"/>
      <c r="JV78" s="201"/>
      <c r="JW78" s="211"/>
      <c r="JX78" s="202"/>
      <c r="JY78" s="210"/>
      <c r="JZ78" s="211"/>
      <c r="KA78" s="210"/>
      <c r="KB78" s="200"/>
      <c r="KC78" s="210"/>
      <c r="KD78" s="210"/>
      <c r="KE78" s="211"/>
      <c r="KF78" s="209"/>
      <c r="KG78" s="209"/>
      <c r="KH78" s="209"/>
      <c r="KI78" s="209"/>
      <c r="KJ78" s="209"/>
      <c r="KK78" s="231"/>
      <c r="KL78" s="210"/>
      <c r="KM78" s="201"/>
      <c r="KN78" s="211"/>
      <c r="KO78" s="202"/>
      <c r="KP78" s="210"/>
      <c r="KQ78" s="211"/>
      <c r="KR78" s="210"/>
      <c r="KS78" s="200"/>
      <c r="KT78" s="210"/>
      <c r="KU78" s="210"/>
      <c r="KV78" s="211"/>
      <c r="KW78" s="209"/>
      <c r="KX78" s="209"/>
      <c r="KY78" s="209"/>
      <c r="KZ78" s="209"/>
      <c r="LA78" s="209"/>
      <c r="LB78" s="231"/>
      <c r="LC78" s="210"/>
      <c r="LD78" s="201"/>
      <c r="LE78" s="211"/>
      <c r="LF78" s="202"/>
      <c r="LG78" s="210"/>
      <c r="LH78" s="211"/>
      <c r="LI78" s="210"/>
      <c r="LJ78" s="200"/>
      <c r="LK78" s="210"/>
      <c r="LL78" s="210"/>
      <c r="LM78" s="211"/>
      <c r="LN78" s="209"/>
      <c r="LO78" s="209"/>
      <c r="LP78" s="209"/>
      <c r="LQ78" s="209"/>
      <c r="LR78" s="209"/>
      <c r="LS78" s="231"/>
      <c r="LT78" s="210"/>
      <c r="LU78" s="201"/>
      <c r="LV78" s="211"/>
      <c r="LW78" s="202"/>
      <c r="LX78" s="210"/>
      <c r="LY78" s="211"/>
      <c r="LZ78" s="210"/>
      <c r="MA78" s="200"/>
      <c r="MB78" s="210"/>
      <c r="MC78" s="210"/>
      <c r="MD78" s="211"/>
      <c r="ME78" s="209"/>
      <c r="MF78" s="209"/>
      <c r="MG78" s="209"/>
      <c r="MH78" s="209"/>
      <c r="MI78" s="209"/>
      <c r="MJ78" s="231"/>
      <c r="MK78" s="231"/>
    </row>
    <row r="79" spans="1:349" s="11" customFormat="1" ht="14" customHeight="1" outlineLevel="1">
      <c r="A79" s="210"/>
      <c r="B79" s="251"/>
      <c r="C79" s="2"/>
      <c r="D79" s="2"/>
      <c r="E79" s="78"/>
      <c r="F79" s="384"/>
      <c r="G79" s="239"/>
      <c r="H79" s="239"/>
      <c r="I79" s="251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0"/>
      <c r="U79" s="239"/>
      <c r="V79" s="239"/>
      <c r="W79" s="239"/>
      <c r="X79" s="239"/>
      <c r="Y79" s="211"/>
      <c r="Z79" s="251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0"/>
      <c r="AL79" s="239"/>
      <c r="AM79" s="239"/>
      <c r="AN79" s="239"/>
      <c r="AO79" s="239"/>
      <c r="AP79" s="239"/>
      <c r="AQ79" s="251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0"/>
      <c r="BC79" s="239"/>
      <c r="BD79" s="239"/>
      <c r="BE79" s="239"/>
      <c r="BF79" s="239"/>
      <c r="BG79" s="239"/>
      <c r="BH79" s="251"/>
      <c r="BI79" s="239"/>
      <c r="BJ79" s="239"/>
      <c r="BK79" s="239"/>
      <c r="BL79" s="239"/>
      <c r="BM79" s="239"/>
      <c r="BN79" s="239"/>
      <c r="BO79" s="239"/>
      <c r="BP79" s="239"/>
      <c r="BQ79" s="239"/>
      <c r="BR79" s="239"/>
      <c r="BS79" s="230"/>
      <c r="BT79" s="239"/>
      <c r="BU79" s="239"/>
      <c r="BV79" s="239"/>
      <c r="BW79" s="239"/>
      <c r="BX79" s="239"/>
      <c r="BY79" s="251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0"/>
      <c r="CK79" s="239"/>
      <c r="CL79" s="239"/>
      <c r="CM79" s="239"/>
      <c r="CN79" s="239"/>
      <c r="CO79" s="239"/>
      <c r="CP79" s="251"/>
      <c r="CQ79" s="239"/>
      <c r="CR79" s="239"/>
      <c r="CS79" s="239"/>
      <c r="CT79" s="239"/>
      <c r="CU79" s="239"/>
      <c r="CV79" s="239"/>
      <c r="CW79" s="239"/>
      <c r="CX79" s="239"/>
      <c r="CY79" s="239"/>
      <c r="CZ79" s="239"/>
      <c r="DA79" s="230"/>
      <c r="DB79" s="239"/>
      <c r="DC79" s="239"/>
      <c r="DD79" s="239"/>
      <c r="DE79" s="239"/>
      <c r="DF79" s="239"/>
      <c r="DG79" s="251"/>
      <c r="DH79" s="239"/>
      <c r="DI79" s="239"/>
      <c r="DJ79" s="239"/>
      <c r="DK79" s="239"/>
      <c r="DL79" s="239"/>
      <c r="DM79" s="239"/>
      <c r="DN79" s="239"/>
      <c r="DO79" s="239"/>
      <c r="DP79" s="239"/>
      <c r="DQ79" s="239"/>
      <c r="DR79" s="230"/>
      <c r="DS79" s="239"/>
      <c r="DT79" s="239"/>
      <c r="DU79" s="239"/>
      <c r="DV79" s="239"/>
      <c r="DW79" s="239"/>
      <c r="DX79" s="251"/>
      <c r="DY79" s="239"/>
      <c r="DZ79" s="239"/>
      <c r="EA79" s="239"/>
      <c r="EB79" s="239"/>
      <c r="EC79" s="239"/>
      <c r="ED79" s="239"/>
      <c r="EE79" s="239"/>
      <c r="EF79" s="239"/>
      <c r="EG79" s="239"/>
      <c r="EH79" s="239"/>
      <c r="EI79" s="230"/>
      <c r="EJ79" s="239"/>
      <c r="EK79" s="239"/>
      <c r="EL79" s="239"/>
      <c r="EM79" s="239"/>
      <c r="EN79" s="239"/>
      <c r="EO79" s="251"/>
      <c r="EP79" s="239"/>
      <c r="EQ79" s="239"/>
      <c r="ER79" s="239"/>
      <c r="ES79" s="239"/>
      <c r="ET79" s="239"/>
      <c r="EU79" s="239"/>
      <c r="EV79" s="239"/>
      <c r="EW79" s="239"/>
      <c r="EX79" s="239"/>
      <c r="EY79" s="239"/>
      <c r="EZ79" s="230"/>
      <c r="FA79" s="239"/>
      <c r="FB79" s="239"/>
      <c r="FC79" s="239"/>
      <c r="FD79" s="239"/>
      <c r="FE79" s="239"/>
      <c r="FF79" s="251"/>
      <c r="FG79" s="239"/>
      <c r="FH79" s="239"/>
      <c r="FI79" s="239"/>
      <c r="FJ79" s="239"/>
      <c r="FK79" s="239"/>
      <c r="FL79" s="239"/>
      <c r="FM79" s="239"/>
      <c r="FN79" s="239"/>
      <c r="FO79" s="239"/>
      <c r="FP79" s="239"/>
      <c r="FQ79" s="230"/>
      <c r="FR79" s="239"/>
      <c r="FS79" s="239"/>
      <c r="FT79" s="239"/>
      <c r="FU79" s="239"/>
      <c r="FV79" s="239"/>
      <c r="FW79" s="251"/>
      <c r="FX79" s="239"/>
      <c r="FY79" s="239"/>
      <c r="FZ79" s="239"/>
      <c r="GA79" s="239"/>
      <c r="GB79" s="239"/>
      <c r="GC79" s="239"/>
      <c r="GD79" s="239"/>
      <c r="GE79" s="239"/>
      <c r="GF79" s="239"/>
      <c r="GG79" s="239"/>
      <c r="GH79" s="230"/>
      <c r="GI79" s="239"/>
      <c r="GJ79" s="239"/>
      <c r="GK79" s="239"/>
      <c r="GL79" s="239"/>
      <c r="GM79" s="239"/>
      <c r="GN79" s="251"/>
      <c r="GO79" s="239"/>
      <c r="GP79" s="239"/>
      <c r="GQ79" s="239"/>
      <c r="GR79" s="239"/>
      <c r="GS79" s="239"/>
      <c r="GT79" s="239"/>
      <c r="GU79" s="239"/>
      <c r="GV79" s="239"/>
      <c r="GW79" s="239"/>
      <c r="GX79" s="239"/>
      <c r="GY79" s="230"/>
      <c r="GZ79" s="239"/>
      <c r="HA79" s="239"/>
      <c r="HB79" s="239"/>
      <c r="HC79" s="239"/>
      <c r="HD79" s="239"/>
      <c r="HE79" s="251"/>
      <c r="HF79" s="239"/>
      <c r="HG79" s="239"/>
      <c r="HH79" s="239"/>
      <c r="HI79" s="239"/>
      <c r="HJ79" s="239"/>
      <c r="HK79" s="239"/>
      <c r="HL79" s="239"/>
      <c r="HM79" s="239"/>
      <c r="HN79" s="239"/>
      <c r="HO79" s="239"/>
      <c r="HP79" s="230"/>
      <c r="HQ79" s="239"/>
      <c r="HR79" s="239"/>
      <c r="HS79" s="239"/>
      <c r="HT79" s="239"/>
      <c r="HU79" s="239"/>
      <c r="HV79" s="251"/>
      <c r="HW79" s="239"/>
      <c r="HX79" s="239"/>
      <c r="HY79" s="239"/>
      <c r="HZ79" s="239"/>
      <c r="IA79" s="239"/>
      <c r="IB79" s="239"/>
      <c r="IC79" s="239"/>
      <c r="ID79" s="239"/>
      <c r="IE79" s="239"/>
      <c r="IF79" s="239"/>
      <c r="IG79" s="230"/>
      <c r="IH79" s="239"/>
      <c r="II79" s="239"/>
      <c r="IJ79" s="239"/>
      <c r="IK79" s="239"/>
      <c r="IL79" s="239"/>
      <c r="IM79" s="251"/>
      <c r="IN79" s="239"/>
      <c r="IO79" s="239"/>
      <c r="IP79" s="239"/>
      <c r="IQ79" s="239"/>
      <c r="IR79" s="239"/>
      <c r="IS79" s="239"/>
      <c r="IT79" s="239"/>
      <c r="IU79" s="239"/>
      <c r="IV79" s="239"/>
      <c r="IW79" s="239"/>
      <c r="IX79" s="230"/>
      <c r="IY79" s="239"/>
      <c r="IZ79" s="239"/>
      <c r="JA79" s="239"/>
      <c r="JB79" s="239"/>
      <c r="JC79" s="239"/>
      <c r="JD79" s="251"/>
      <c r="JE79" s="239"/>
      <c r="JF79" s="239"/>
      <c r="JG79" s="239"/>
      <c r="JH79" s="239"/>
      <c r="JI79" s="239"/>
      <c r="JJ79" s="239"/>
      <c r="JK79" s="239"/>
      <c r="JL79" s="239"/>
      <c r="JM79" s="239"/>
      <c r="JN79" s="239"/>
      <c r="JO79" s="230"/>
      <c r="JP79" s="239"/>
      <c r="JQ79" s="239"/>
      <c r="JR79" s="239"/>
      <c r="JS79" s="239"/>
      <c r="JT79" s="239"/>
      <c r="JU79" s="251"/>
      <c r="JV79" s="239"/>
      <c r="JW79" s="239"/>
      <c r="JX79" s="239"/>
      <c r="JY79" s="239"/>
      <c r="JZ79" s="239"/>
      <c r="KA79" s="239"/>
      <c r="KB79" s="239"/>
      <c r="KC79" s="239"/>
      <c r="KD79" s="239"/>
      <c r="KE79" s="239"/>
      <c r="KF79" s="230"/>
      <c r="KG79" s="239"/>
      <c r="KH79" s="239"/>
      <c r="KI79" s="239"/>
      <c r="KJ79" s="239"/>
      <c r="KK79" s="239"/>
      <c r="KL79" s="251"/>
      <c r="KM79" s="239"/>
      <c r="KN79" s="239"/>
      <c r="KO79" s="239"/>
      <c r="KP79" s="239"/>
      <c r="KQ79" s="239"/>
      <c r="KR79" s="239"/>
      <c r="KS79" s="239"/>
      <c r="KT79" s="239"/>
      <c r="KU79" s="239"/>
      <c r="KV79" s="239"/>
      <c r="KW79" s="230"/>
      <c r="KX79" s="239"/>
      <c r="KY79" s="239"/>
      <c r="KZ79" s="239"/>
      <c r="LA79" s="239"/>
      <c r="LB79" s="239"/>
      <c r="LC79" s="251"/>
      <c r="LD79" s="239"/>
      <c r="LE79" s="239"/>
      <c r="LF79" s="239"/>
      <c r="LG79" s="239"/>
      <c r="LH79" s="239"/>
      <c r="LI79" s="239"/>
      <c r="LJ79" s="239"/>
      <c r="LK79" s="239"/>
      <c r="LL79" s="239"/>
      <c r="LM79" s="239"/>
      <c r="LN79" s="230"/>
      <c r="LO79" s="239"/>
      <c r="LP79" s="239"/>
      <c r="LQ79" s="239"/>
      <c r="LR79" s="239"/>
      <c r="LS79" s="239"/>
      <c r="LT79" s="251"/>
      <c r="LU79" s="239"/>
      <c r="LV79" s="239"/>
      <c r="LW79" s="239"/>
      <c r="LX79" s="239"/>
      <c r="LY79" s="239"/>
      <c r="LZ79" s="239"/>
      <c r="MA79" s="239"/>
      <c r="MB79" s="239"/>
      <c r="MC79" s="239"/>
      <c r="MD79" s="239"/>
      <c r="ME79" s="230"/>
      <c r="MF79" s="239"/>
      <c r="MG79" s="239"/>
      <c r="MH79" s="239"/>
      <c r="MI79" s="239"/>
      <c r="MJ79" s="239"/>
      <c r="MK79" s="239"/>
    </row>
    <row r="80" spans="1:349" ht="14" customHeight="1" outlineLevel="1">
      <c r="A80" s="210"/>
      <c r="B80" s="385"/>
      <c r="C80" s="385"/>
      <c r="D80" s="385"/>
      <c r="E80" s="386"/>
      <c r="F80" s="381"/>
      <c r="G80" s="386"/>
      <c r="H80" s="231"/>
      <c r="I80" s="381"/>
      <c r="J80" s="381"/>
      <c r="K80" s="387"/>
      <c r="L80" s="387"/>
      <c r="M80" s="381"/>
      <c r="N80" s="381"/>
      <c r="O80" s="381"/>
      <c r="P80" s="388"/>
      <c r="Q80" s="389"/>
      <c r="R80" s="390"/>
      <c r="S80" s="211"/>
      <c r="T80" s="391"/>
      <c r="U80" s="392"/>
      <c r="V80" s="393"/>
      <c r="W80" s="394"/>
      <c r="X80" s="393"/>
      <c r="Y80" s="211"/>
      <c r="Z80" s="381"/>
      <c r="AA80" s="381"/>
      <c r="AB80" s="387"/>
      <c r="AC80" s="387"/>
      <c r="AD80" s="381"/>
      <c r="AE80" s="381"/>
      <c r="AF80" s="381"/>
      <c r="AG80" s="388"/>
      <c r="AH80" s="389"/>
      <c r="AI80" s="390"/>
      <c r="AJ80" s="211"/>
      <c r="AK80" s="391"/>
      <c r="AL80" s="392"/>
      <c r="AM80" s="393"/>
      <c r="AN80" s="394"/>
      <c r="AO80" s="393"/>
      <c r="AP80" s="231"/>
      <c r="AQ80" s="381"/>
      <c r="AR80" s="381"/>
      <c r="AS80" s="387"/>
      <c r="AT80" s="387"/>
      <c r="AU80" s="381"/>
      <c r="AV80" s="381"/>
      <c r="AW80" s="381"/>
      <c r="AX80" s="388"/>
      <c r="AY80" s="389"/>
      <c r="AZ80" s="390"/>
      <c r="BA80" s="211"/>
      <c r="BB80" s="391"/>
      <c r="BC80" s="392"/>
      <c r="BD80" s="393"/>
      <c r="BE80" s="394"/>
      <c r="BF80" s="393"/>
      <c r="BG80" s="231"/>
      <c r="BH80" s="381"/>
      <c r="BI80" s="381"/>
      <c r="BJ80" s="387"/>
      <c r="BK80" s="387"/>
      <c r="BL80" s="381"/>
      <c r="BM80" s="381"/>
      <c r="BN80" s="381"/>
      <c r="BO80" s="388"/>
      <c r="BP80" s="389"/>
      <c r="BQ80" s="390"/>
      <c r="BR80" s="211"/>
      <c r="BS80" s="391"/>
      <c r="BT80" s="392"/>
      <c r="BU80" s="393"/>
      <c r="BV80" s="394"/>
      <c r="BW80" s="393"/>
      <c r="BX80" s="231"/>
      <c r="BY80" s="381"/>
      <c r="BZ80" s="381"/>
      <c r="CA80" s="387"/>
      <c r="CB80" s="387"/>
      <c r="CC80" s="381"/>
      <c r="CD80" s="381"/>
      <c r="CE80" s="381"/>
      <c r="CF80" s="388"/>
      <c r="CG80" s="389"/>
      <c r="CH80" s="390"/>
      <c r="CI80" s="211"/>
      <c r="CJ80" s="391"/>
      <c r="CK80" s="392"/>
      <c r="CL80" s="393"/>
      <c r="CM80" s="394"/>
      <c r="CN80" s="393"/>
      <c r="CO80" s="231"/>
      <c r="CP80" s="381"/>
      <c r="CQ80" s="381"/>
      <c r="CR80" s="387"/>
      <c r="CS80" s="387"/>
      <c r="CT80" s="381"/>
      <c r="CU80" s="381"/>
      <c r="CV80" s="381"/>
      <c r="CW80" s="388"/>
      <c r="CX80" s="389"/>
      <c r="CY80" s="390"/>
      <c r="CZ80" s="211"/>
      <c r="DA80" s="391"/>
      <c r="DB80" s="392"/>
      <c r="DC80" s="393"/>
      <c r="DD80" s="394"/>
      <c r="DE80" s="393"/>
      <c r="DF80" s="231"/>
      <c r="DG80" s="381"/>
      <c r="DH80" s="381"/>
      <c r="DI80" s="387"/>
      <c r="DJ80" s="387"/>
      <c r="DK80" s="381"/>
      <c r="DL80" s="381"/>
      <c r="DM80" s="381"/>
      <c r="DN80" s="388"/>
      <c r="DO80" s="389"/>
      <c r="DP80" s="390"/>
      <c r="DQ80" s="211"/>
      <c r="DR80" s="391"/>
      <c r="DS80" s="392"/>
      <c r="DT80" s="393"/>
      <c r="DU80" s="394"/>
      <c r="DV80" s="393"/>
      <c r="DW80" s="231"/>
      <c r="DX80" s="381"/>
      <c r="DY80" s="381"/>
      <c r="DZ80" s="387"/>
      <c r="EA80" s="387"/>
      <c r="EB80" s="381"/>
      <c r="EC80" s="381"/>
      <c r="ED80" s="381"/>
      <c r="EE80" s="388"/>
      <c r="EF80" s="389"/>
      <c r="EG80" s="390"/>
      <c r="EH80" s="211"/>
      <c r="EI80" s="391"/>
      <c r="EJ80" s="392"/>
      <c r="EK80" s="393"/>
      <c r="EL80" s="394"/>
      <c r="EM80" s="393"/>
      <c r="EN80" s="231"/>
      <c r="EO80" s="381"/>
      <c r="EP80" s="381"/>
      <c r="EQ80" s="387"/>
      <c r="ER80" s="387"/>
      <c r="ES80" s="381"/>
      <c r="ET80" s="381"/>
      <c r="EU80" s="381"/>
      <c r="EV80" s="388"/>
      <c r="EW80" s="389"/>
      <c r="EX80" s="390"/>
      <c r="EY80" s="211"/>
      <c r="EZ80" s="391"/>
      <c r="FA80" s="392"/>
      <c r="FB80" s="393"/>
      <c r="FC80" s="394"/>
      <c r="FD80" s="393"/>
      <c r="FE80" s="231"/>
      <c r="FF80" s="381"/>
      <c r="FG80" s="381"/>
      <c r="FH80" s="387"/>
      <c r="FI80" s="387"/>
      <c r="FJ80" s="381"/>
      <c r="FK80" s="381"/>
      <c r="FL80" s="381"/>
      <c r="FM80" s="388"/>
      <c r="FN80" s="389"/>
      <c r="FO80" s="390"/>
      <c r="FP80" s="211"/>
      <c r="FQ80" s="391"/>
      <c r="FR80" s="392"/>
      <c r="FS80" s="393"/>
      <c r="FT80" s="394"/>
      <c r="FU80" s="393"/>
      <c r="FV80" s="231"/>
      <c r="FW80" s="381"/>
      <c r="FX80" s="381"/>
      <c r="FY80" s="387"/>
      <c r="FZ80" s="387"/>
      <c r="GA80" s="381"/>
      <c r="GB80" s="381"/>
      <c r="GC80" s="381"/>
      <c r="GD80" s="388"/>
      <c r="GE80" s="389"/>
      <c r="GF80" s="390"/>
      <c r="GG80" s="211"/>
      <c r="GH80" s="391"/>
      <c r="GI80" s="392"/>
      <c r="GJ80" s="393"/>
      <c r="GK80" s="394"/>
      <c r="GL80" s="393"/>
      <c r="GM80" s="231"/>
      <c r="GN80" s="381"/>
      <c r="GO80" s="381"/>
      <c r="GP80" s="387"/>
      <c r="GQ80" s="387"/>
      <c r="GR80" s="381"/>
      <c r="GS80" s="381"/>
      <c r="GT80" s="381"/>
      <c r="GU80" s="388"/>
      <c r="GV80" s="389"/>
      <c r="GW80" s="390"/>
      <c r="GX80" s="211"/>
      <c r="GY80" s="391"/>
      <c r="GZ80" s="392"/>
      <c r="HA80" s="393"/>
      <c r="HB80" s="394"/>
      <c r="HC80" s="393"/>
      <c r="HD80" s="231"/>
      <c r="HE80" s="381"/>
      <c r="HF80" s="381"/>
      <c r="HG80" s="387"/>
      <c r="HH80" s="387"/>
      <c r="HI80" s="381"/>
      <c r="HJ80" s="381"/>
      <c r="HK80" s="381"/>
      <c r="HL80" s="388"/>
      <c r="HM80" s="389"/>
      <c r="HN80" s="390"/>
      <c r="HO80" s="211"/>
      <c r="HP80" s="391"/>
      <c r="HQ80" s="392"/>
      <c r="HR80" s="393"/>
      <c r="HS80" s="394"/>
      <c r="HT80" s="393"/>
      <c r="HU80" s="231"/>
      <c r="HV80" s="381"/>
      <c r="HW80" s="381"/>
      <c r="HX80" s="387"/>
      <c r="HY80" s="387"/>
      <c r="HZ80" s="381"/>
      <c r="IA80" s="381"/>
      <c r="IB80" s="381"/>
      <c r="IC80" s="388"/>
      <c r="ID80" s="389"/>
      <c r="IE80" s="390"/>
      <c r="IF80" s="211"/>
      <c r="IG80" s="391"/>
      <c r="IH80" s="392"/>
      <c r="II80" s="393"/>
      <c r="IJ80" s="394"/>
      <c r="IK80" s="393"/>
      <c r="IL80" s="231"/>
      <c r="IM80" s="381"/>
      <c r="IN80" s="381"/>
      <c r="IO80" s="387"/>
      <c r="IP80" s="387"/>
      <c r="IQ80" s="381"/>
      <c r="IR80" s="381"/>
      <c r="IS80" s="381"/>
      <c r="IT80" s="388"/>
      <c r="IU80" s="389"/>
      <c r="IV80" s="390"/>
      <c r="IW80" s="211"/>
      <c r="IX80" s="391"/>
      <c r="IY80" s="392"/>
      <c r="IZ80" s="393"/>
      <c r="JA80" s="394"/>
      <c r="JB80" s="393"/>
      <c r="JC80" s="231"/>
      <c r="JD80" s="381"/>
      <c r="JE80" s="381"/>
      <c r="JF80" s="387"/>
      <c r="JG80" s="387"/>
      <c r="JH80" s="381"/>
      <c r="JI80" s="381"/>
      <c r="JJ80" s="381"/>
      <c r="JK80" s="388"/>
      <c r="JL80" s="389"/>
      <c r="JM80" s="390"/>
      <c r="JN80" s="211"/>
      <c r="JO80" s="391"/>
      <c r="JP80" s="392"/>
      <c r="JQ80" s="393"/>
      <c r="JR80" s="394"/>
      <c r="JS80" s="393"/>
      <c r="JT80" s="231"/>
      <c r="JU80" s="381"/>
      <c r="JV80" s="381"/>
      <c r="JW80" s="387"/>
      <c r="JX80" s="387"/>
      <c r="JY80" s="381"/>
      <c r="JZ80" s="381"/>
      <c r="KA80" s="381"/>
      <c r="KB80" s="388"/>
      <c r="KC80" s="389"/>
      <c r="KD80" s="390"/>
      <c r="KE80" s="211"/>
      <c r="KF80" s="391"/>
      <c r="KG80" s="392"/>
      <c r="KH80" s="393"/>
      <c r="KI80" s="394"/>
      <c r="KJ80" s="393"/>
      <c r="KK80" s="231"/>
      <c r="KL80" s="381"/>
      <c r="KM80" s="381"/>
      <c r="KN80" s="387"/>
      <c r="KO80" s="387"/>
      <c r="KP80" s="381"/>
      <c r="KQ80" s="381"/>
      <c r="KR80" s="381"/>
      <c r="KS80" s="388"/>
      <c r="KT80" s="389"/>
      <c r="KU80" s="390"/>
      <c r="KV80" s="211"/>
      <c r="KW80" s="391"/>
      <c r="KX80" s="392"/>
      <c r="KY80" s="393"/>
      <c r="KZ80" s="394"/>
      <c r="LA80" s="393"/>
      <c r="LB80" s="231"/>
      <c r="LC80" s="381"/>
      <c r="LD80" s="381"/>
      <c r="LE80" s="387"/>
      <c r="LF80" s="387"/>
      <c r="LG80" s="381"/>
      <c r="LH80" s="381"/>
      <c r="LI80" s="381"/>
      <c r="LJ80" s="388"/>
      <c r="LK80" s="389"/>
      <c r="LL80" s="390"/>
      <c r="LM80" s="211"/>
      <c r="LN80" s="391"/>
      <c r="LO80" s="392"/>
      <c r="LP80" s="393"/>
      <c r="LQ80" s="394"/>
      <c r="LR80" s="393"/>
      <c r="LS80" s="231"/>
      <c r="LT80" s="381"/>
      <c r="LU80" s="381"/>
      <c r="LV80" s="387"/>
      <c r="LW80" s="387"/>
      <c r="LX80" s="381"/>
      <c r="LY80" s="381"/>
      <c r="LZ80" s="381"/>
      <c r="MA80" s="388"/>
      <c r="MB80" s="389"/>
      <c r="MC80" s="390"/>
      <c r="MD80" s="211"/>
      <c r="ME80" s="391"/>
      <c r="MF80" s="392"/>
      <c r="MG80" s="393"/>
      <c r="MH80" s="394"/>
      <c r="MI80" s="393"/>
      <c r="MJ80" s="231"/>
      <c r="MK80" s="231"/>
    </row>
    <row r="81" spans="1:349" ht="14" customHeight="1" outlineLevel="1">
      <c r="A81" s="210"/>
      <c r="B81" s="207"/>
      <c r="C81" s="212"/>
      <c r="D81" s="395"/>
      <c r="E81" s="396"/>
      <c r="F81" s="397"/>
      <c r="G81" s="398"/>
      <c r="H81" s="231"/>
      <c r="I81" s="244"/>
      <c r="J81" s="244"/>
      <c r="K81" s="212"/>
      <c r="L81" s="211"/>
      <c r="M81" s="211"/>
      <c r="N81" s="211"/>
      <c r="O81" s="204"/>
      <c r="P81" s="223"/>
      <c r="Q81" s="211"/>
      <c r="R81" s="211"/>
      <c r="S81" s="238"/>
      <c r="T81" s="211"/>
      <c r="U81" s="210"/>
      <c r="V81" s="238"/>
      <c r="W81" s="238"/>
      <c r="X81" s="211"/>
      <c r="Y81" s="214"/>
      <c r="Z81" s="244"/>
      <c r="AA81" s="244"/>
      <c r="AB81" s="212"/>
      <c r="AC81" s="211"/>
      <c r="AD81" s="211"/>
      <c r="AE81" s="211"/>
      <c r="AF81" s="204"/>
      <c r="AG81" s="223"/>
      <c r="AH81" s="211"/>
      <c r="AI81" s="211"/>
      <c r="AJ81" s="238"/>
      <c r="AK81" s="211"/>
      <c r="AL81" s="210"/>
      <c r="AM81" s="238"/>
      <c r="AN81" s="238"/>
      <c r="AO81" s="211"/>
      <c r="AP81" s="231"/>
      <c r="AQ81" s="244"/>
      <c r="AR81" s="244"/>
      <c r="AS81" s="212"/>
      <c r="AT81" s="211"/>
      <c r="AU81" s="211"/>
      <c r="AV81" s="211"/>
      <c r="AW81" s="204"/>
      <c r="AX81" s="223"/>
      <c r="AY81" s="211"/>
      <c r="AZ81" s="211"/>
      <c r="BA81" s="238"/>
      <c r="BB81" s="211"/>
      <c r="BC81" s="210"/>
      <c r="BD81" s="238"/>
      <c r="BE81" s="238"/>
      <c r="BF81" s="211"/>
      <c r="BG81" s="231"/>
      <c r="BH81" s="244"/>
      <c r="BI81" s="244"/>
      <c r="BJ81" s="212"/>
      <c r="BK81" s="211"/>
      <c r="BL81" s="211"/>
      <c r="BM81" s="211"/>
      <c r="BN81" s="204"/>
      <c r="BO81" s="223"/>
      <c r="BP81" s="211"/>
      <c r="BQ81" s="211"/>
      <c r="BR81" s="238"/>
      <c r="BS81" s="211"/>
      <c r="BT81" s="210"/>
      <c r="BU81" s="238"/>
      <c r="BV81" s="238"/>
      <c r="BW81" s="211"/>
      <c r="BX81" s="231"/>
      <c r="BY81" s="244"/>
      <c r="BZ81" s="244"/>
      <c r="CA81" s="212"/>
      <c r="CB81" s="211"/>
      <c r="CC81" s="211"/>
      <c r="CD81" s="211"/>
      <c r="CE81" s="204"/>
      <c r="CF81" s="223"/>
      <c r="CG81" s="211"/>
      <c r="CH81" s="211"/>
      <c r="CI81" s="238"/>
      <c r="CJ81" s="211"/>
      <c r="CK81" s="210"/>
      <c r="CL81" s="238"/>
      <c r="CM81" s="238"/>
      <c r="CN81" s="211"/>
      <c r="CO81" s="231"/>
      <c r="CP81" s="244"/>
      <c r="CQ81" s="244"/>
      <c r="CR81" s="212"/>
      <c r="CS81" s="211"/>
      <c r="CT81" s="211"/>
      <c r="CU81" s="211"/>
      <c r="CV81" s="204"/>
      <c r="CW81" s="223"/>
      <c r="CX81" s="211"/>
      <c r="CY81" s="211"/>
      <c r="CZ81" s="238"/>
      <c r="DA81" s="211"/>
      <c r="DB81" s="210"/>
      <c r="DC81" s="238"/>
      <c r="DD81" s="238"/>
      <c r="DE81" s="211"/>
      <c r="DF81" s="231"/>
      <c r="DG81" s="244"/>
      <c r="DH81" s="244"/>
      <c r="DI81" s="212"/>
      <c r="DJ81" s="211"/>
      <c r="DK81" s="211"/>
      <c r="DL81" s="211"/>
      <c r="DM81" s="204"/>
      <c r="DN81" s="223"/>
      <c r="DO81" s="211"/>
      <c r="DP81" s="211"/>
      <c r="DQ81" s="238"/>
      <c r="DR81" s="211"/>
      <c r="DS81" s="210"/>
      <c r="DT81" s="238"/>
      <c r="DU81" s="238"/>
      <c r="DV81" s="211"/>
      <c r="DW81" s="231"/>
      <c r="DX81" s="244"/>
      <c r="DY81" s="244"/>
      <c r="DZ81" s="212"/>
      <c r="EA81" s="211"/>
      <c r="EB81" s="211"/>
      <c r="EC81" s="211"/>
      <c r="ED81" s="204"/>
      <c r="EE81" s="223"/>
      <c r="EF81" s="211"/>
      <c r="EG81" s="211"/>
      <c r="EH81" s="238"/>
      <c r="EI81" s="211"/>
      <c r="EJ81" s="210"/>
      <c r="EK81" s="238"/>
      <c r="EL81" s="238"/>
      <c r="EM81" s="211"/>
      <c r="EN81" s="231"/>
      <c r="EO81" s="244"/>
      <c r="EP81" s="244"/>
      <c r="EQ81" s="212"/>
      <c r="ER81" s="211"/>
      <c r="ES81" s="211"/>
      <c r="ET81" s="211"/>
      <c r="EU81" s="204"/>
      <c r="EV81" s="223"/>
      <c r="EW81" s="211"/>
      <c r="EX81" s="211"/>
      <c r="EY81" s="238"/>
      <c r="EZ81" s="211"/>
      <c r="FA81" s="210"/>
      <c r="FB81" s="238"/>
      <c r="FC81" s="238"/>
      <c r="FD81" s="211"/>
      <c r="FE81" s="231"/>
      <c r="FF81" s="244"/>
      <c r="FG81" s="244"/>
      <c r="FH81" s="212"/>
      <c r="FI81" s="211"/>
      <c r="FJ81" s="211"/>
      <c r="FK81" s="211"/>
      <c r="FL81" s="204"/>
      <c r="FM81" s="223"/>
      <c r="FN81" s="211"/>
      <c r="FO81" s="211"/>
      <c r="FP81" s="238"/>
      <c r="FQ81" s="211"/>
      <c r="FR81" s="210"/>
      <c r="FS81" s="238"/>
      <c r="FT81" s="238"/>
      <c r="FU81" s="211"/>
      <c r="FV81" s="231"/>
      <c r="FW81" s="244"/>
      <c r="FX81" s="244"/>
      <c r="FY81" s="212"/>
      <c r="FZ81" s="211"/>
      <c r="GA81" s="211"/>
      <c r="GB81" s="211"/>
      <c r="GC81" s="204"/>
      <c r="GD81" s="223"/>
      <c r="GE81" s="211"/>
      <c r="GF81" s="211"/>
      <c r="GG81" s="238"/>
      <c r="GH81" s="211"/>
      <c r="GI81" s="210"/>
      <c r="GJ81" s="238"/>
      <c r="GK81" s="238"/>
      <c r="GL81" s="211"/>
      <c r="GM81" s="231"/>
      <c r="GN81" s="244"/>
      <c r="GO81" s="244"/>
      <c r="GP81" s="212"/>
      <c r="GQ81" s="211"/>
      <c r="GR81" s="211"/>
      <c r="GS81" s="211"/>
      <c r="GT81" s="204"/>
      <c r="GU81" s="223"/>
      <c r="GV81" s="211"/>
      <c r="GW81" s="211"/>
      <c r="GX81" s="238"/>
      <c r="GY81" s="211"/>
      <c r="GZ81" s="210"/>
      <c r="HA81" s="238"/>
      <c r="HB81" s="238"/>
      <c r="HC81" s="211"/>
      <c r="HD81" s="231"/>
      <c r="HE81" s="244"/>
      <c r="HF81" s="244"/>
      <c r="HG81" s="212"/>
      <c r="HH81" s="211"/>
      <c r="HI81" s="211"/>
      <c r="HJ81" s="211"/>
      <c r="HK81" s="204"/>
      <c r="HL81" s="223"/>
      <c r="HM81" s="211"/>
      <c r="HN81" s="211"/>
      <c r="HO81" s="238"/>
      <c r="HP81" s="211"/>
      <c r="HQ81" s="210"/>
      <c r="HR81" s="238"/>
      <c r="HS81" s="238"/>
      <c r="HT81" s="211"/>
      <c r="HU81" s="231"/>
      <c r="HV81" s="244"/>
      <c r="HW81" s="244"/>
      <c r="HX81" s="212"/>
      <c r="HY81" s="211"/>
      <c r="HZ81" s="211"/>
      <c r="IA81" s="211"/>
      <c r="IB81" s="204"/>
      <c r="IC81" s="223"/>
      <c r="ID81" s="211"/>
      <c r="IE81" s="211"/>
      <c r="IF81" s="238"/>
      <c r="IG81" s="211"/>
      <c r="IH81" s="210"/>
      <c r="II81" s="238"/>
      <c r="IJ81" s="238"/>
      <c r="IK81" s="211"/>
      <c r="IL81" s="231"/>
      <c r="IM81" s="244"/>
      <c r="IN81" s="244"/>
      <c r="IO81" s="212"/>
      <c r="IP81" s="211"/>
      <c r="IQ81" s="211"/>
      <c r="IR81" s="211"/>
      <c r="IS81" s="204"/>
      <c r="IT81" s="223"/>
      <c r="IU81" s="211"/>
      <c r="IV81" s="211"/>
      <c r="IW81" s="238"/>
      <c r="IX81" s="211"/>
      <c r="IY81" s="210"/>
      <c r="IZ81" s="238"/>
      <c r="JA81" s="238"/>
      <c r="JB81" s="211"/>
      <c r="JC81" s="231"/>
      <c r="JD81" s="244"/>
      <c r="JE81" s="244"/>
      <c r="JF81" s="212"/>
      <c r="JG81" s="211"/>
      <c r="JH81" s="211"/>
      <c r="JI81" s="211"/>
      <c r="JJ81" s="204"/>
      <c r="JK81" s="223"/>
      <c r="JL81" s="211"/>
      <c r="JM81" s="211"/>
      <c r="JN81" s="238"/>
      <c r="JO81" s="211"/>
      <c r="JP81" s="210"/>
      <c r="JQ81" s="238"/>
      <c r="JR81" s="238"/>
      <c r="JS81" s="211"/>
      <c r="JT81" s="231"/>
      <c r="JU81" s="244"/>
      <c r="JV81" s="244"/>
      <c r="JW81" s="212"/>
      <c r="JX81" s="211"/>
      <c r="JY81" s="211"/>
      <c r="JZ81" s="211"/>
      <c r="KA81" s="204"/>
      <c r="KB81" s="223"/>
      <c r="KC81" s="211"/>
      <c r="KD81" s="211"/>
      <c r="KE81" s="238"/>
      <c r="KF81" s="211"/>
      <c r="KG81" s="210"/>
      <c r="KH81" s="238"/>
      <c r="KI81" s="238"/>
      <c r="KJ81" s="211"/>
      <c r="KK81" s="231"/>
      <c r="KL81" s="244"/>
      <c r="KM81" s="244"/>
      <c r="KN81" s="212"/>
      <c r="KO81" s="211"/>
      <c r="KP81" s="211"/>
      <c r="KQ81" s="211"/>
      <c r="KR81" s="204"/>
      <c r="KS81" s="223"/>
      <c r="KT81" s="211"/>
      <c r="KU81" s="211"/>
      <c r="KV81" s="238"/>
      <c r="KW81" s="211"/>
      <c r="KX81" s="210"/>
      <c r="KY81" s="238"/>
      <c r="KZ81" s="238"/>
      <c r="LA81" s="211"/>
      <c r="LB81" s="231"/>
      <c r="LC81" s="244"/>
      <c r="LD81" s="244"/>
      <c r="LE81" s="212"/>
      <c r="LF81" s="211"/>
      <c r="LG81" s="211"/>
      <c r="LH81" s="211"/>
      <c r="LI81" s="204"/>
      <c r="LJ81" s="223"/>
      <c r="LK81" s="211"/>
      <c r="LL81" s="211"/>
      <c r="LM81" s="238"/>
      <c r="LN81" s="211"/>
      <c r="LO81" s="210"/>
      <c r="LP81" s="238"/>
      <c r="LQ81" s="238"/>
      <c r="LR81" s="211"/>
      <c r="LS81" s="231"/>
      <c r="LT81" s="244"/>
      <c r="LU81" s="244"/>
      <c r="LV81" s="212"/>
      <c r="LW81" s="211"/>
      <c r="LX81" s="211"/>
      <c r="LY81" s="211"/>
      <c r="LZ81" s="204"/>
      <c r="MA81" s="223"/>
      <c r="MB81" s="211"/>
      <c r="MC81" s="211"/>
      <c r="MD81" s="238"/>
      <c r="ME81" s="211"/>
      <c r="MF81" s="210"/>
      <c r="MG81" s="238"/>
      <c r="MH81" s="238"/>
      <c r="MI81" s="211"/>
      <c r="MJ81" s="231"/>
      <c r="MK81" s="231"/>
    </row>
    <row r="82" spans="1:349" ht="14" customHeight="1" outlineLevel="1">
      <c r="A82" s="210"/>
      <c r="B82" s="207"/>
      <c r="C82" s="212"/>
      <c r="D82" s="6"/>
      <c r="E82" s="6"/>
      <c r="F82" s="5"/>
      <c r="G82" s="231"/>
      <c r="H82" s="231"/>
      <c r="I82" s="231"/>
      <c r="J82" s="231"/>
      <c r="K82" s="231"/>
      <c r="L82" s="211"/>
      <c r="M82" s="211"/>
      <c r="N82" s="215"/>
      <c r="O82" s="204"/>
      <c r="P82" s="223"/>
      <c r="Q82" s="211"/>
      <c r="R82" s="211"/>
      <c r="S82" s="238"/>
      <c r="T82" s="230"/>
      <c r="U82" s="238"/>
      <c r="V82" s="238"/>
      <c r="W82" s="238"/>
      <c r="X82" s="211"/>
      <c r="Y82" s="214"/>
      <c r="Z82" s="231"/>
      <c r="AA82" s="231"/>
      <c r="AB82" s="231"/>
      <c r="AC82" s="211"/>
      <c r="AD82" s="211"/>
      <c r="AE82" s="215"/>
      <c r="AF82" s="204"/>
      <c r="AG82" s="223"/>
      <c r="AH82" s="211"/>
      <c r="AI82" s="211"/>
      <c r="AJ82" s="238"/>
      <c r="AK82" s="230"/>
      <c r="AL82" s="238"/>
      <c r="AM82" s="238"/>
      <c r="AN82" s="238"/>
      <c r="AO82" s="211"/>
      <c r="AP82" s="231"/>
      <c r="AQ82" s="231"/>
      <c r="AR82" s="231"/>
      <c r="AS82" s="231"/>
      <c r="AT82" s="211"/>
      <c r="AU82" s="211"/>
      <c r="AV82" s="215"/>
      <c r="AW82" s="204"/>
      <c r="AX82" s="223"/>
      <c r="AY82" s="211"/>
      <c r="AZ82" s="211"/>
      <c r="BA82" s="238"/>
      <c r="BB82" s="230"/>
      <c r="BC82" s="238"/>
      <c r="BD82" s="238"/>
      <c r="BE82" s="238"/>
      <c r="BF82" s="211"/>
      <c r="BG82" s="231"/>
      <c r="BH82" s="231"/>
      <c r="BI82" s="231"/>
      <c r="BJ82" s="231"/>
      <c r="BK82" s="211"/>
      <c r="BL82" s="211"/>
      <c r="BM82" s="215"/>
      <c r="BN82" s="204"/>
      <c r="BO82" s="223"/>
      <c r="BP82" s="211"/>
      <c r="BQ82" s="211"/>
      <c r="BR82" s="238"/>
      <c r="BS82" s="230"/>
      <c r="BT82" s="238"/>
      <c r="BU82" s="238"/>
      <c r="BV82" s="238"/>
      <c r="BW82" s="211"/>
      <c r="BX82" s="231"/>
      <c r="BY82" s="231"/>
      <c r="BZ82" s="231"/>
      <c r="CA82" s="231"/>
      <c r="CB82" s="211"/>
      <c r="CC82" s="211"/>
      <c r="CD82" s="215"/>
      <c r="CE82" s="204"/>
      <c r="CF82" s="223"/>
      <c r="CG82" s="211"/>
      <c r="CH82" s="211"/>
      <c r="CI82" s="238"/>
      <c r="CJ82" s="230"/>
      <c r="CK82" s="238"/>
      <c r="CL82" s="238"/>
      <c r="CM82" s="238"/>
      <c r="CN82" s="211"/>
      <c r="CO82" s="231"/>
      <c r="CP82" s="231"/>
      <c r="CQ82" s="231"/>
      <c r="CR82" s="231"/>
      <c r="CS82" s="211"/>
      <c r="CT82" s="211"/>
      <c r="CU82" s="215"/>
      <c r="CV82" s="204"/>
      <c r="CW82" s="223"/>
      <c r="CX82" s="211"/>
      <c r="CY82" s="211"/>
      <c r="CZ82" s="238"/>
      <c r="DA82" s="230"/>
      <c r="DB82" s="238"/>
      <c r="DC82" s="238"/>
      <c r="DD82" s="238"/>
      <c r="DE82" s="211"/>
      <c r="DF82" s="231"/>
      <c r="DG82" s="231"/>
      <c r="DH82" s="231"/>
      <c r="DI82" s="231"/>
      <c r="DJ82" s="211"/>
      <c r="DK82" s="211"/>
      <c r="DL82" s="215"/>
      <c r="DM82" s="204"/>
      <c r="DN82" s="223"/>
      <c r="DO82" s="211"/>
      <c r="DP82" s="211"/>
      <c r="DQ82" s="238"/>
      <c r="DR82" s="230"/>
      <c r="DS82" s="238"/>
      <c r="DT82" s="238"/>
      <c r="DU82" s="238"/>
      <c r="DV82" s="211"/>
      <c r="DW82" s="231"/>
      <c r="DX82" s="231"/>
      <c r="DY82" s="231"/>
      <c r="DZ82" s="231"/>
      <c r="EA82" s="211"/>
      <c r="EB82" s="211"/>
      <c r="EC82" s="215"/>
      <c r="ED82" s="204"/>
      <c r="EE82" s="223"/>
      <c r="EF82" s="211"/>
      <c r="EG82" s="211"/>
      <c r="EH82" s="238"/>
      <c r="EI82" s="230"/>
      <c r="EJ82" s="238"/>
      <c r="EK82" s="238"/>
      <c r="EL82" s="238"/>
      <c r="EM82" s="211"/>
      <c r="EN82" s="231"/>
      <c r="EO82" s="231"/>
      <c r="EP82" s="231"/>
      <c r="EQ82" s="231"/>
      <c r="ER82" s="211"/>
      <c r="ES82" s="211"/>
      <c r="ET82" s="215"/>
      <c r="EU82" s="204"/>
      <c r="EV82" s="223"/>
      <c r="EW82" s="211"/>
      <c r="EX82" s="211"/>
      <c r="EY82" s="238"/>
      <c r="EZ82" s="230"/>
      <c r="FA82" s="238"/>
      <c r="FB82" s="238"/>
      <c r="FC82" s="238"/>
      <c r="FD82" s="211"/>
      <c r="FE82" s="231"/>
      <c r="FF82" s="231"/>
      <c r="FG82" s="231"/>
      <c r="FH82" s="231"/>
      <c r="FI82" s="211"/>
      <c r="FJ82" s="211"/>
      <c r="FK82" s="215"/>
      <c r="FL82" s="204"/>
      <c r="FM82" s="223"/>
      <c r="FN82" s="211"/>
      <c r="FO82" s="211"/>
      <c r="FP82" s="238"/>
      <c r="FQ82" s="230"/>
      <c r="FR82" s="238"/>
      <c r="FS82" s="238"/>
      <c r="FT82" s="238"/>
      <c r="FU82" s="211"/>
      <c r="FV82" s="231"/>
      <c r="FW82" s="231"/>
      <c r="FX82" s="231"/>
      <c r="FY82" s="231"/>
      <c r="FZ82" s="211"/>
      <c r="GA82" s="211"/>
      <c r="GB82" s="215"/>
      <c r="GC82" s="204"/>
      <c r="GD82" s="223"/>
      <c r="GE82" s="211"/>
      <c r="GF82" s="211"/>
      <c r="GG82" s="238"/>
      <c r="GH82" s="230"/>
      <c r="GI82" s="238"/>
      <c r="GJ82" s="238"/>
      <c r="GK82" s="238"/>
      <c r="GL82" s="211"/>
      <c r="GM82" s="231"/>
      <c r="GN82" s="231"/>
      <c r="GO82" s="231"/>
      <c r="GP82" s="231"/>
      <c r="GQ82" s="211"/>
      <c r="GR82" s="211"/>
      <c r="GS82" s="215"/>
      <c r="GT82" s="204"/>
      <c r="GU82" s="223"/>
      <c r="GV82" s="211"/>
      <c r="GW82" s="211"/>
      <c r="GX82" s="238"/>
      <c r="GY82" s="230"/>
      <c r="GZ82" s="238"/>
      <c r="HA82" s="238"/>
      <c r="HB82" s="238"/>
      <c r="HC82" s="211"/>
      <c r="HD82" s="231"/>
      <c r="HE82" s="231"/>
      <c r="HF82" s="231"/>
      <c r="HG82" s="231"/>
      <c r="HH82" s="211"/>
      <c r="HI82" s="211"/>
      <c r="HJ82" s="215"/>
      <c r="HK82" s="204"/>
      <c r="HL82" s="223"/>
      <c r="HM82" s="211"/>
      <c r="HN82" s="211"/>
      <c r="HO82" s="238"/>
      <c r="HP82" s="230"/>
      <c r="HQ82" s="238"/>
      <c r="HR82" s="238"/>
      <c r="HS82" s="238"/>
      <c r="HT82" s="211"/>
      <c r="HU82" s="231"/>
      <c r="HV82" s="231"/>
      <c r="HW82" s="231"/>
      <c r="HX82" s="231"/>
      <c r="HY82" s="211"/>
      <c r="HZ82" s="211"/>
      <c r="IA82" s="215"/>
      <c r="IB82" s="204"/>
      <c r="IC82" s="223"/>
      <c r="ID82" s="211"/>
      <c r="IE82" s="211"/>
      <c r="IF82" s="238"/>
      <c r="IG82" s="230"/>
      <c r="IH82" s="238"/>
      <c r="II82" s="238"/>
      <c r="IJ82" s="238"/>
      <c r="IK82" s="211"/>
      <c r="IL82" s="231"/>
      <c r="IM82" s="231"/>
      <c r="IN82" s="231"/>
      <c r="IO82" s="231"/>
      <c r="IP82" s="211"/>
      <c r="IQ82" s="211"/>
      <c r="IR82" s="215"/>
      <c r="IS82" s="204"/>
      <c r="IT82" s="223"/>
      <c r="IU82" s="211"/>
      <c r="IV82" s="211"/>
      <c r="IW82" s="238"/>
      <c r="IX82" s="230"/>
      <c r="IY82" s="238"/>
      <c r="IZ82" s="238"/>
      <c r="JA82" s="238"/>
      <c r="JB82" s="211"/>
      <c r="JC82" s="231"/>
      <c r="JD82" s="231"/>
      <c r="JE82" s="231"/>
      <c r="JF82" s="231"/>
      <c r="JG82" s="211"/>
      <c r="JH82" s="211"/>
      <c r="JI82" s="215"/>
      <c r="JJ82" s="204"/>
      <c r="JK82" s="223"/>
      <c r="JL82" s="211"/>
      <c r="JM82" s="211"/>
      <c r="JN82" s="238"/>
      <c r="JO82" s="230"/>
      <c r="JP82" s="238"/>
      <c r="JQ82" s="238"/>
      <c r="JR82" s="238"/>
      <c r="JS82" s="211"/>
      <c r="JT82" s="231"/>
      <c r="JU82" s="231"/>
      <c r="JV82" s="231"/>
      <c r="JW82" s="231"/>
      <c r="JX82" s="211"/>
      <c r="JY82" s="211"/>
      <c r="JZ82" s="215"/>
      <c r="KA82" s="204"/>
      <c r="KB82" s="223"/>
      <c r="KC82" s="211"/>
      <c r="KD82" s="211"/>
      <c r="KE82" s="238"/>
      <c r="KF82" s="230"/>
      <c r="KG82" s="238"/>
      <c r="KH82" s="238"/>
      <c r="KI82" s="238"/>
      <c r="KJ82" s="211"/>
      <c r="KK82" s="231"/>
      <c r="KL82" s="231"/>
      <c r="KM82" s="231"/>
      <c r="KN82" s="231"/>
      <c r="KO82" s="211"/>
      <c r="KP82" s="211"/>
      <c r="KQ82" s="215"/>
      <c r="KR82" s="204"/>
      <c r="KS82" s="223"/>
      <c r="KT82" s="211"/>
      <c r="KU82" s="211"/>
      <c r="KV82" s="238"/>
      <c r="KW82" s="230"/>
      <c r="KX82" s="238"/>
      <c r="KY82" s="238"/>
      <c r="KZ82" s="238"/>
      <c r="LA82" s="211"/>
      <c r="LB82" s="231"/>
      <c r="LC82" s="231"/>
      <c r="LD82" s="231"/>
      <c r="LE82" s="231"/>
      <c r="LF82" s="211"/>
      <c r="LG82" s="211"/>
      <c r="LH82" s="215"/>
      <c r="LI82" s="204"/>
      <c r="LJ82" s="223"/>
      <c r="LK82" s="211"/>
      <c r="LL82" s="211"/>
      <c r="LM82" s="238"/>
      <c r="LN82" s="230"/>
      <c r="LO82" s="238"/>
      <c r="LP82" s="238"/>
      <c r="LQ82" s="238"/>
      <c r="LR82" s="211"/>
      <c r="LS82" s="231"/>
      <c r="LT82" s="231"/>
      <c r="LU82" s="231"/>
      <c r="LV82" s="231"/>
      <c r="LW82" s="211"/>
      <c r="LX82" s="211"/>
      <c r="LY82" s="215"/>
      <c r="LZ82" s="204"/>
      <c r="MA82" s="223"/>
      <c r="MB82" s="211"/>
      <c r="MC82" s="211"/>
      <c r="MD82" s="238"/>
      <c r="ME82" s="230"/>
      <c r="MF82" s="238"/>
      <c r="MG82" s="238"/>
      <c r="MH82" s="238"/>
      <c r="MI82" s="211"/>
      <c r="MJ82" s="231"/>
      <c r="MK82" s="231"/>
    </row>
    <row r="83" spans="1:349" ht="14" customHeight="1" outlineLevel="1">
      <c r="A83" s="210"/>
      <c r="B83" s="207"/>
      <c r="C83" s="212"/>
      <c r="D83" s="6"/>
      <c r="E83" s="6"/>
      <c r="F83" s="5"/>
      <c r="G83" s="231"/>
      <c r="H83" s="231"/>
      <c r="I83" s="231"/>
      <c r="J83" s="212"/>
      <c r="K83" s="211"/>
      <c r="L83" s="207"/>
      <c r="M83" s="231"/>
      <c r="N83" s="215"/>
      <c r="O83" s="204"/>
      <c r="P83" s="228"/>
      <c r="Q83" s="211"/>
      <c r="R83" s="211"/>
      <c r="S83" s="238"/>
      <c r="T83" s="230"/>
      <c r="U83" s="238"/>
      <c r="V83" s="238"/>
      <c r="W83" s="238"/>
      <c r="X83" s="211"/>
      <c r="Y83" s="214"/>
      <c r="Z83" s="231"/>
      <c r="AA83" s="212"/>
      <c r="AB83" s="211"/>
      <c r="AC83" s="207"/>
      <c r="AD83" s="231"/>
      <c r="AE83" s="215"/>
      <c r="AF83" s="204"/>
      <c r="AG83" s="228"/>
      <c r="AH83" s="211"/>
      <c r="AI83" s="211"/>
      <c r="AJ83" s="238"/>
      <c r="AK83" s="230"/>
      <c r="AL83" s="238"/>
      <c r="AM83" s="238"/>
      <c r="AN83" s="238"/>
      <c r="AO83" s="211"/>
      <c r="AP83" s="231"/>
      <c r="AQ83" s="231"/>
      <c r="AR83" s="212"/>
      <c r="AS83" s="211"/>
      <c r="AT83" s="207"/>
      <c r="AU83" s="231"/>
      <c r="AV83" s="215"/>
      <c r="AW83" s="204"/>
      <c r="AX83" s="228"/>
      <c r="AY83" s="211"/>
      <c r="AZ83" s="211"/>
      <c r="BA83" s="238"/>
      <c r="BB83" s="230"/>
      <c r="BC83" s="238"/>
      <c r="BD83" s="238"/>
      <c r="BE83" s="238"/>
      <c r="BF83" s="211"/>
      <c r="BG83" s="231"/>
      <c r="BH83" s="231"/>
      <c r="BI83" s="212"/>
      <c r="BJ83" s="211"/>
      <c r="BK83" s="207"/>
      <c r="BL83" s="231"/>
      <c r="BM83" s="215"/>
      <c r="BN83" s="204"/>
      <c r="BO83" s="228"/>
      <c r="BP83" s="211"/>
      <c r="BQ83" s="211"/>
      <c r="BR83" s="238"/>
      <c r="BS83" s="230"/>
      <c r="BT83" s="238"/>
      <c r="BU83" s="238"/>
      <c r="BV83" s="238"/>
      <c r="BW83" s="211"/>
      <c r="BX83" s="231"/>
      <c r="BY83" s="231"/>
      <c r="BZ83" s="212"/>
      <c r="CA83" s="211"/>
      <c r="CB83" s="207"/>
      <c r="CC83" s="231"/>
      <c r="CD83" s="215"/>
      <c r="CE83" s="204"/>
      <c r="CF83" s="228"/>
      <c r="CG83" s="211"/>
      <c r="CH83" s="211"/>
      <c r="CI83" s="238"/>
      <c r="CJ83" s="230"/>
      <c r="CK83" s="238"/>
      <c r="CL83" s="238"/>
      <c r="CM83" s="238"/>
      <c r="CN83" s="211"/>
      <c r="CO83" s="231"/>
      <c r="CP83" s="231"/>
      <c r="CQ83" s="212"/>
      <c r="CR83" s="211"/>
      <c r="CS83" s="207"/>
      <c r="CT83" s="231"/>
      <c r="CU83" s="215"/>
      <c r="CV83" s="204"/>
      <c r="CW83" s="228"/>
      <c r="CX83" s="211"/>
      <c r="CY83" s="211"/>
      <c r="CZ83" s="238"/>
      <c r="DA83" s="230"/>
      <c r="DB83" s="238"/>
      <c r="DC83" s="238"/>
      <c r="DD83" s="238"/>
      <c r="DE83" s="211"/>
      <c r="DF83" s="231"/>
      <c r="DG83" s="231"/>
      <c r="DH83" s="212"/>
      <c r="DI83" s="211"/>
      <c r="DJ83" s="207"/>
      <c r="DK83" s="231"/>
      <c r="DL83" s="215"/>
      <c r="DM83" s="204"/>
      <c r="DN83" s="228"/>
      <c r="DO83" s="211"/>
      <c r="DP83" s="211"/>
      <c r="DQ83" s="238"/>
      <c r="DR83" s="230"/>
      <c r="DS83" s="238"/>
      <c r="DT83" s="238"/>
      <c r="DU83" s="238"/>
      <c r="DV83" s="211"/>
      <c r="DW83" s="231"/>
      <c r="DX83" s="231"/>
      <c r="DY83" s="212"/>
      <c r="DZ83" s="211"/>
      <c r="EA83" s="207"/>
      <c r="EB83" s="231"/>
      <c r="EC83" s="215"/>
      <c r="ED83" s="204"/>
      <c r="EE83" s="228"/>
      <c r="EF83" s="211"/>
      <c r="EG83" s="211"/>
      <c r="EH83" s="238"/>
      <c r="EI83" s="230"/>
      <c r="EJ83" s="238"/>
      <c r="EK83" s="238"/>
      <c r="EL83" s="238"/>
      <c r="EM83" s="211"/>
      <c r="EN83" s="231"/>
      <c r="EO83" s="231"/>
      <c r="EP83" s="212"/>
      <c r="EQ83" s="211"/>
      <c r="ER83" s="207"/>
      <c r="ES83" s="231"/>
      <c r="ET83" s="215"/>
      <c r="EU83" s="204"/>
      <c r="EV83" s="228"/>
      <c r="EW83" s="211"/>
      <c r="EX83" s="211"/>
      <c r="EY83" s="238"/>
      <c r="EZ83" s="230"/>
      <c r="FA83" s="238"/>
      <c r="FB83" s="238"/>
      <c r="FC83" s="238"/>
      <c r="FD83" s="211"/>
      <c r="FE83" s="231"/>
      <c r="FF83" s="231"/>
      <c r="FG83" s="212"/>
      <c r="FH83" s="211"/>
      <c r="FI83" s="207"/>
      <c r="FJ83" s="231"/>
      <c r="FK83" s="215"/>
      <c r="FL83" s="204"/>
      <c r="FM83" s="228"/>
      <c r="FN83" s="211"/>
      <c r="FO83" s="211"/>
      <c r="FP83" s="238"/>
      <c r="FQ83" s="230"/>
      <c r="FR83" s="238"/>
      <c r="FS83" s="238"/>
      <c r="FT83" s="238"/>
      <c r="FU83" s="211"/>
      <c r="FV83" s="231"/>
      <c r="FW83" s="231"/>
      <c r="FX83" s="212"/>
      <c r="FY83" s="211"/>
      <c r="FZ83" s="207"/>
      <c r="GA83" s="231"/>
      <c r="GB83" s="215"/>
      <c r="GC83" s="204"/>
      <c r="GD83" s="228"/>
      <c r="GE83" s="211"/>
      <c r="GF83" s="211"/>
      <c r="GG83" s="238"/>
      <c r="GH83" s="230"/>
      <c r="GI83" s="238"/>
      <c r="GJ83" s="238"/>
      <c r="GK83" s="238"/>
      <c r="GL83" s="211"/>
      <c r="GM83" s="231"/>
      <c r="GN83" s="231"/>
      <c r="GO83" s="212"/>
      <c r="GP83" s="211"/>
      <c r="GQ83" s="207"/>
      <c r="GR83" s="231"/>
      <c r="GS83" s="215"/>
      <c r="GT83" s="204"/>
      <c r="GU83" s="228"/>
      <c r="GV83" s="211"/>
      <c r="GW83" s="211"/>
      <c r="GX83" s="238"/>
      <c r="GY83" s="230"/>
      <c r="GZ83" s="238"/>
      <c r="HA83" s="238"/>
      <c r="HB83" s="238"/>
      <c r="HC83" s="211"/>
      <c r="HD83" s="231"/>
      <c r="HE83" s="231"/>
      <c r="HF83" s="212"/>
      <c r="HG83" s="211"/>
      <c r="HH83" s="207"/>
      <c r="HI83" s="231"/>
      <c r="HJ83" s="215"/>
      <c r="HK83" s="204"/>
      <c r="HL83" s="228"/>
      <c r="HM83" s="211"/>
      <c r="HN83" s="211"/>
      <c r="HO83" s="238"/>
      <c r="HP83" s="230"/>
      <c r="HQ83" s="238"/>
      <c r="HR83" s="238"/>
      <c r="HS83" s="238"/>
      <c r="HT83" s="211"/>
      <c r="HU83" s="231"/>
      <c r="HV83" s="231"/>
      <c r="HW83" s="212"/>
      <c r="HX83" s="211"/>
      <c r="HY83" s="207"/>
      <c r="HZ83" s="231"/>
      <c r="IA83" s="215"/>
      <c r="IB83" s="204"/>
      <c r="IC83" s="228"/>
      <c r="ID83" s="211"/>
      <c r="IE83" s="211"/>
      <c r="IF83" s="238"/>
      <c r="IG83" s="230"/>
      <c r="IH83" s="238"/>
      <c r="II83" s="238"/>
      <c r="IJ83" s="238"/>
      <c r="IK83" s="211"/>
      <c r="IL83" s="231"/>
      <c r="IM83" s="231"/>
      <c r="IN83" s="212"/>
      <c r="IO83" s="211"/>
      <c r="IP83" s="207"/>
      <c r="IQ83" s="231"/>
      <c r="IR83" s="215"/>
      <c r="IS83" s="204"/>
      <c r="IT83" s="228"/>
      <c r="IU83" s="211"/>
      <c r="IV83" s="211"/>
      <c r="IW83" s="238"/>
      <c r="IX83" s="230"/>
      <c r="IY83" s="238"/>
      <c r="IZ83" s="238"/>
      <c r="JA83" s="238"/>
      <c r="JB83" s="211"/>
      <c r="JC83" s="231"/>
      <c r="JD83" s="231"/>
      <c r="JE83" s="212"/>
      <c r="JF83" s="211"/>
      <c r="JG83" s="207"/>
      <c r="JH83" s="231"/>
      <c r="JI83" s="215"/>
      <c r="JJ83" s="204"/>
      <c r="JK83" s="228"/>
      <c r="JL83" s="211"/>
      <c r="JM83" s="211"/>
      <c r="JN83" s="238"/>
      <c r="JO83" s="230"/>
      <c r="JP83" s="238"/>
      <c r="JQ83" s="238"/>
      <c r="JR83" s="238"/>
      <c r="JS83" s="211"/>
      <c r="JT83" s="231"/>
      <c r="JU83" s="231"/>
      <c r="JV83" s="212"/>
      <c r="JW83" s="211"/>
      <c r="JX83" s="207"/>
      <c r="JY83" s="231"/>
      <c r="JZ83" s="215"/>
      <c r="KA83" s="204"/>
      <c r="KB83" s="228"/>
      <c r="KC83" s="211"/>
      <c r="KD83" s="211"/>
      <c r="KE83" s="238"/>
      <c r="KF83" s="230"/>
      <c r="KG83" s="238"/>
      <c r="KH83" s="238"/>
      <c r="KI83" s="238"/>
      <c r="KJ83" s="211"/>
      <c r="KK83" s="231"/>
      <c r="KL83" s="231"/>
      <c r="KM83" s="212"/>
      <c r="KN83" s="211"/>
      <c r="KO83" s="207"/>
      <c r="KP83" s="231"/>
      <c r="KQ83" s="215"/>
      <c r="KR83" s="204"/>
      <c r="KS83" s="228"/>
      <c r="KT83" s="211"/>
      <c r="KU83" s="211"/>
      <c r="KV83" s="238"/>
      <c r="KW83" s="230"/>
      <c r="KX83" s="238"/>
      <c r="KY83" s="238"/>
      <c r="KZ83" s="238"/>
      <c r="LA83" s="211"/>
      <c r="LB83" s="231"/>
      <c r="LC83" s="231"/>
      <c r="LD83" s="212"/>
      <c r="LE83" s="211"/>
      <c r="LF83" s="207"/>
      <c r="LG83" s="231"/>
      <c r="LH83" s="215"/>
      <c r="LI83" s="204"/>
      <c r="LJ83" s="228"/>
      <c r="LK83" s="211"/>
      <c r="LL83" s="211"/>
      <c r="LM83" s="238"/>
      <c r="LN83" s="230"/>
      <c r="LO83" s="238"/>
      <c r="LP83" s="238"/>
      <c r="LQ83" s="238"/>
      <c r="LR83" s="211"/>
      <c r="LS83" s="231"/>
      <c r="LT83" s="231"/>
      <c r="LU83" s="212"/>
      <c r="LV83" s="211"/>
      <c r="LW83" s="207"/>
      <c r="LX83" s="231"/>
      <c r="LY83" s="215"/>
      <c r="LZ83" s="204"/>
      <c r="MA83" s="228"/>
      <c r="MB83" s="211"/>
      <c r="MC83" s="211"/>
      <c r="MD83" s="238"/>
      <c r="ME83" s="230"/>
      <c r="MF83" s="238"/>
      <c r="MG83" s="238"/>
      <c r="MH83" s="238"/>
      <c r="MI83" s="211"/>
      <c r="MJ83" s="231"/>
      <c r="MK83" s="231"/>
    </row>
    <row r="84" spans="1:349" ht="14" customHeight="1" outlineLevel="1" thickBot="1">
      <c r="A84" s="210"/>
      <c r="B84" s="220"/>
      <c r="C84" s="219"/>
      <c r="D84" s="219"/>
      <c r="E84" s="212"/>
      <c r="F84" s="212"/>
      <c r="G84" s="231"/>
      <c r="H84" s="231"/>
      <c r="I84" s="231"/>
      <c r="J84" s="234"/>
      <c r="K84" s="226"/>
      <c r="L84" s="231"/>
      <c r="M84" s="209"/>
      <c r="N84" s="214"/>
      <c r="O84" s="231"/>
      <c r="P84" s="39"/>
      <c r="Q84" s="399"/>
      <c r="R84" s="214"/>
      <c r="S84" s="234"/>
      <c r="T84" s="238"/>
      <c r="U84" s="39"/>
      <c r="V84" s="236"/>
      <c r="W84" s="39"/>
      <c r="X84" s="214"/>
      <c r="Y84" s="238"/>
      <c r="Z84" s="231"/>
      <c r="AA84" s="234"/>
      <c r="AB84" s="226"/>
      <c r="AC84" s="231"/>
      <c r="AD84" s="209"/>
      <c r="AE84" s="214"/>
      <c r="AF84" s="231"/>
      <c r="AG84" s="39"/>
      <c r="AH84" s="399"/>
      <c r="AI84" s="214"/>
      <c r="AJ84" s="234"/>
      <c r="AK84" s="238"/>
      <c r="AL84" s="39"/>
      <c r="AM84" s="236"/>
      <c r="AN84" s="39"/>
      <c r="AO84" s="214"/>
      <c r="AP84" s="231"/>
      <c r="AQ84" s="231"/>
      <c r="AR84" s="234"/>
      <c r="AS84" s="226"/>
      <c r="AT84" s="231"/>
      <c r="AU84" s="209"/>
      <c r="AV84" s="214"/>
      <c r="AW84" s="231"/>
      <c r="AX84" s="39"/>
      <c r="AY84" s="399"/>
      <c r="AZ84" s="214"/>
      <c r="BA84" s="234"/>
      <c r="BB84" s="238"/>
      <c r="BC84" s="39"/>
      <c r="BD84" s="236"/>
      <c r="BE84" s="39"/>
      <c r="BF84" s="214"/>
      <c r="BG84" s="231"/>
      <c r="BH84" s="231"/>
      <c r="BI84" s="234"/>
      <c r="BJ84" s="226"/>
      <c r="BK84" s="231"/>
      <c r="BL84" s="209"/>
      <c r="BM84" s="214"/>
      <c r="BN84" s="231"/>
      <c r="BO84" s="39"/>
      <c r="BP84" s="399"/>
      <c r="BQ84" s="214"/>
      <c r="BR84" s="234"/>
      <c r="BS84" s="238"/>
      <c r="BT84" s="39"/>
      <c r="BU84" s="236"/>
      <c r="BV84" s="39"/>
      <c r="BW84" s="214"/>
      <c r="BX84" s="231"/>
      <c r="BY84" s="231"/>
      <c r="BZ84" s="234"/>
      <c r="CA84" s="226"/>
      <c r="CB84" s="231"/>
      <c r="CC84" s="209"/>
      <c r="CD84" s="214"/>
      <c r="CE84" s="231"/>
      <c r="CF84" s="39"/>
      <c r="CG84" s="399"/>
      <c r="CH84" s="214"/>
      <c r="CI84" s="234"/>
      <c r="CJ84" s="238"/>
      <c r="CK84" s="39"/>
      <c r="CL84" s="236"/>
      <c r="CM84" s="39"/>
      <c r="CN84" s="214"/>
      <c r="CO84" s="231"/>
      <c r="CP84" s="231"/>
      <c r="CQ84" s="234"/>
      <c r="CR84" s="226"/>
      <c r="CS84" s="231"/>
      <c r="CT84" s="209"/>
      <c r="CU84" s="214"/>
      <c r="CV84" s="231"/>
      <c r="CW84" s="39"/>
      <c r="CX84" s="399"/>
      <c r="CY84" s="214"/>
      <c r="CZ84" s="234"/>
      <c r="DA84" s="238"/>
      <c r="DB84" s="39"/>
      <c r="DC84" s="236"/>
      <c r="DD84" s="39"/>
      <c r="DE84" s="214"/>
      <c r="DF84" s="231"/>
      <c r="DG84" s="231"/>
      <c r="DH84" s="234"/>
      <c r="DI84" s="226"/>
      <c r="DJ84" s="231"/>
      <c r="DK84" s="209"/>
      <c r="DL84" s="214"/>
      <c r="DM84" s="231"/>
      <c r="DN84" s="39"/>
      <c r="DO84" s="399"/>
      <c r="DP84" s="214"/>
      <c r="DQ84" s="234"/>
      <c r="DR84" s="238"/>
      <c r="DS84" s="39"/>
      <c r="DT84" s="236"/>
      <c r="DU84" s="39"/>
      <c r="DV84" s="214"/>
      <c r="DW84" s="231"/>
      <c r="DX84" s="231"/>
      <c r="DY84" s="234"/>
      <c r="DZ84" s="226"/>
      <c r="EA84" s="231"/>
      <c r="EB84" s="209"/>
      <c r="EC84" s="214"/>
      <c r="ED84" s="231"/>
      <c r="EE84" s="39"/>
      <c r="EF84" s="399"/>
      <c r="EG84" s="214"/>
      <c r="EH84" s="234"/>
      <c r="EI84" s="238"/>
      <c r="EJ84" s="39"/>
      <c r="EK84" s="236"/>
      <c r="EL84" s="39"/>
      <c r="EM84" s="214"/>
      <c r="EN84" s="231"/>
      <c r="EO84" s="231"/>
      <c r="EP84" s="234"/>
      <c r="EQ84" s="226"/>
      <c r="ER84" s="231"/>
      <c r="ES84" s="209"/>
      <c r="ET84" s="214"/>
      <c r="EU84" s="231"/>
      <c r="EV84" s="39"/>
      <c r="EW84" s="399"/>
      <c r="EX84" s="214"/>
      <c r="EY84" s="234"/>
      <c r="EZ84" s="238"/>
      <c r="FA84" s="39"/>
      <c r="FB84" s="236"/>
      <c r="FC84" s="39"/>
      <c r="FD84" s="214"/>
      <c r="FE84" s="231"/>
      <c r="FF84" s="231"/>
      <c r="FG84" s="234"/>
      <c r="FH84" s="226"/>
      <c r="FI84" s="231"/>
      <c r="FJ84" s="209"/>
      <c r="FK84" s="214"/>
      <c r="FL84" s="231"/>
      <c r="FM84" s="39"/>
      <c r="FN84" s="399"/>
      <c r="FO84" s="214"/>
      <c r="FP84" s="234"/>
      <c r="FQ84" s="238"/>
      <c r="FR84" s="39"/>
      <c r="FS84" s="236"/>
      <c r="FT84" s="39"/>
      <c r="FU84" s="214"/>
      <c r="FV84" s="231"/>
      <c r="FW84" s="231"/>
      <c r="FX84" s="234"/>
      <c r="FY84" s="226"/>
      <c r="FZ84" s="231"/>
      <c r="GA84" s="209"/>
      <c r="GB84" s="214"/>
      <c r="GC84" s="231"/>
      <c r="GD84" s="39"/>
      <c r="GE84" s="399"/>
      <c r="GF84" s="214"/>
      <c r="GG84" s="234"/>
      <c r="GH84" s="238"/>
      <c r="GI84" s="39"/>
      <c r="GJ84" s="236"/>
      <c r="GK84" s="39"/>
      <c r="GL84" s="214"/>
      <c r="GM84" s="231"/>
      <c r="GN84" s="231"/>
      <c r="GO84" s="234"/>
      <c r="GP84" s="226"/>
      <c r="GQ84" s="231"/>
      <c r="GR84" s="209"/>
      <c r="GS84" s="214"/>
      <c r="GT84" s="231"/>
      <c r="GU84" s="39"/>
      <c r="GV84" s="399"/>
      <c r="GW84" s="214"/>
      <c r="GX84" s="234"/>
      <c r="GY84" s="238"/>
      <c r="GZ84" s="39"/>
      <c r="HA84" s="236"/>
      <c r="HB84" s="39"/>
      <c r="HC84" s="214"/>
      <c r="HD84" s="231"/>
      <c r="HE84" s="231"/>
      <c r="HF84" s="234"/>
      <c r="HG84" s="226"/>
      <c r="HH84" s="231"/>
      <c r="HI84" s="209"/>
      <c r="HJ84" s="214"/>
      <c r="HK84" s="231"/>
      <c r="HL84" s="39"/>
      <c r="HM84" s="399"/>
      <c r="HN84" s="214"/>
      <c r="HO84" s="234"/>
      <c r="HP84" s="238"/>
      <c r="HQ84" s="39"/>
      <c r="HR84" s="236"/>
      <c r="HS84" s="39"/>
      <c r="HT84" s="214"/>
      <c r="HU84" s="231"/>
      <c r="HV84" s="231"/>
      <c r="HW84" s="234"/>
      <c r="HX84" s="226"/>
      <c r="HY84" s="231"/>
      <c r="HZ84" s="209"/>
      <c r="IA84" s="214"/>
      <c r="IB84" s="231"/>
      <c r="IC84" s="39"/>
      <c r="ID84" s="399"/>
      <c r="IE84" s="214"/>
      <c r="IF84" s="234"/>
      <c r="IG84" s="238"/>
      <c r="IH84" s="39"/>
      <c r="II84" s="236"/>
      <c r="IJ84" s="39"/>
      <c r="IK84" s="214"/>
      <c r="IL84" s="231"/>
      <c r="IM84" s="231"/>
      <c r="IN84" s="234"/>
      <c r="IO84" s="226"/>
      <c r="IP84" s="231"/>
      <c r="IQ84" s="209"/>
      <c r="IR84" s="214"/>
      <c r="IS84" s="231"/>
      <c r="IT84" s="39"/>
      <c r="IU84" s="399"/>
      <c r="IV84" s="214"/>
      <c r="IW84" s="234"/>
      <c r="IX84" s="238"/>
      <c r="IY84" s="39"/>
      <c r="IZ84" s="236"/>
      <c r="JA84" s="39"/>
      <c r="JB84" s="214"/>
      <c r="JC84" s="231"/>
      <c r="JD84" s="231"/>
      <c r="JE84" s="234"/>
      <c r="JF84" s="226"/>
      <c r="JG84" s="231"/>
      <c r="JH84" s="209"/>
      <c r="JI84" s="214"/>
      <c r="JJ84" s="231"/>
      <c r="JK84" s="39"/>
      <c r="JL84" s="399"/>
      <c r="JM84" s="214"/>
      <c r="JN84" s="234"/>
      <c r="JO84" s="238"/>
      <c r="JP84" s="39"/>
      <c r="JQ84" s="236"/>
      <c r="JR84" s="39"/>
      <c r="JS84" s="214"/>
      <c r="JT84" s="231"/>
      <c r="JU84" s="231"/>
      <c r="JV84" s="234"/>
      <c r="JW84" s="226"/>
      <c r="JX84" s="231"/>
      <c r="JY84" s="209"/>
      <c r="JZ84" s="214"/>
      <c r="KA84" s="231"/>
      <c r="KB84" s="39"/>
      <c r="KC84" s="399"/>
      <c r="KD84" s="214"/>
      <c r="KE84" s="234"/>
      <c r="KF84" s="238"/>
      <c r="KG84" s="39"/>
      <c r="KH84" s="236"/>
      <c r="KI84" s="39"/>
      <c r="KJ84" s="214"/>
      <c r="KK84" s="231"/>
      <c r="KL84" s="231"/>
      <c r="KM84" s="234"/>
      <c r="KN84" s="226"/>
      <c r="KO84" s="231"/>
      <c r="KP84" s="209"/>
      <c r="KQ84" s="214"/>
      <c r="KR84" s="231"/>
      <c r="KS84" s="39"/>
      <c r="KT84" s="399"/>
      <c r="KU84" s="214"/>
      <c r="KV84" s="234"/>
      <c r="KW84" s="238"/>
      <c r="KX84" s="39"/>
      <c r="KY84" s="236"/>
      <c r="KZ84" s="39"/>
      <c r="LA84" s="214"/>
      <c r="LB84" s="231"/>
      <c r="LC84" s="231"/>
      <c r="LD84" s="234"/>
      <c r="LE84" s="226"/>
      <c r="LF84" s="231"/>
      <c r="LG84" s="209"/>
      <c r="LH84" s="214"/>
      <c r="LI84" s="231"/>
      <c r="LJ84" s="39"/>
      <c r="LK84" s="399"/>
      <c r="LL84" s="214"/>
      <c r="LM84" s="234"/>
      <c r="LN84" s="238"/>
      <c r="LO84" s="39"/>
      <c r="LP84" s="236"/>
      <c r="LQ84" s="39"/>
      <c r="LR84" s="214"/>
      <c r="LS84" s="231"/>
      <c r="LT84" s="231"/>
      <c r="LU84" s="234"/>
      <c r="LV84" s="226"/>
      <c r="LW84" s="231"/>
      <c r="LX84" s="209"/>
      <c r="LY84" s="214"/>
      <c r="LZ84" s="231"/>
      <c r="MA84" s="39"/>
      <c r="MB84" s="399"/>
      <c r="MC84" s="214"/>
      <c r="MD84" s="234"/>
      <c r="ME84" s="238"/>
      <c r="MF84" s="39"/>
      <c r="MG84" s="236"/>
      <c r="MH84" s="39"/>
      <c r="MI84" s="214"/>
      <c r="MJ84" s="231"/>
      <c r="MK84" s="231"/>
    </row>
    <row r="85" spans="1:349" ht="14" customHeight="1" outlineLevel="1">
      <c r="A85" s="210"/>
      <c r="B85" s="220"/>
      <c r="C85" s="219"/>
      <c r="D85" s="219"/>
      <c r="E85" s="212"/>
      <c r="F85" s="212"/>
      <c r="G85" s="231"/>
      <c r="H85" s="231"/>
      <c r="I85" s="306"/>
      <c r="J85" s="400"/>
      <c r="K85" s="400"/>
      <c r="L85" s="393"/>
      <c r="M85" s="401"/>
      <c r="N85" s="393"/>
      <c r="O85" s="402"/>
      <c r="P85" s="403"/>
      <c r="Q85" s="404"/>
      <c r="R85" s="405"/>
      <c r="S85" s="224"/>
      <c r="T85" s="308"/>
      <c r="U85" s="308"/>
      <c r="V85" s="406"/>
      <c r="W85" s="404"/>
      <c r="X85" s="405"/>
      <c r="Y85" s="238"/>
      <c r="Z85" s="306"/>
      <c r="AA85" s="400"/>
      <c r="AB85" s="400"/>
      <c r="AC85" s="393"/>
      <c r="AD85" s="401"/>
      <c r="AE85" s="393"/>
      <c r="AF85" s="402"/>
      <c r="AG85" s="403"/>
      <c r="AH85" s="404"/>
      <c r="AI85" s="405"/>
      <c r="AJ85" s="224"/>
      <c r="AK85" s="308"/>
      <c r="AL85" s="308"/>
      <c r="AM85" s="406"/>
      <c r="AN85" s="404"/>
      <c r="AO85" s="405"/>
      <c r="AP85" s="231"/>
      <c r="AQ85" s="306"/>
      <c r="AR85" s="400"/>
      <c r="AS85" s="400"/>
      <c r="AT85" s="393"/>
      <c r="AU85" s="401"/>
      <c r="AV85" s="393"/>
      <c r="AW85" s="402"/>
      <c r="AX85" s="403"/>
      <c r="AY85" s="404"/>
      <c r="AZ85" s="405"/>
      <c r="BA85" s="224"/>
      <c r="BB85" s="308"/>
      <c r="BC85" s="308"/>
      <c r="BD85" s="406"/>
      <c r="BE85" s="404"/>
      <c r="BF85" s="405"/>
      <c r="BG85" s="231"/>
      <c r="BH85" s="306"/>
      <c r="BI85" s="400"/>
      <c r="BJ85" s="400"/>
      <c r="BK85" s="393"/>
      <c r="BL85" s="401"/>
      <c r="BM85" s="393"/>
      <c r="BN85" s="402"/>
      <c r="BO85" s="403"/>
      <c r="BP85" s="404"/>
      <c r="BQ85" s="405"/>
      <c r="BR85" s="224"/>
      <c r="BS85" s="308"/>
      <c r="BT85" s="308"/>
      <c r="BU85" s="406"/>
      <c r="BV85" s="404"/>
      <c r="BW85" s="405"/>
      <c r="BX85" s="231"/>
      <c r="BY85" s="306"/>
      <c r="BZ85" s="400"/>
      <c r="CA85" s="400"/>
      <c r="CB85" s="393"/>
      <c r="CC85" s="401"/>
      <c r="CD85" s="393"/>
      <c r="CE85" s="402"/>
      <c r="CF85" s="403"/>
      <c r="CG85" s="404"/>
      <c r="CH85" s="405"/>
      <c r="CI85" s="224"/>
      <c r="CJ85" s="308"/>
      <c r="CK85" s="308"/>
      <c r="CL85" s="406"/>
      <c r="CM85" s="404"/>
      <c r="CN85" s="405"/>
      <c r="CO85" s="231"/>
      <c r="CP85" s="306"/>
      <c r="CQ85" s="400"/>
      <c r="CR85" s="400"/>
      <c r="CS85" s="393"/>
      <c r="CT85" s="401"/>
      <c r="CU85" s="393"/>
      <c r="CV85" s="402"/>
      <c r="CW85" s="403"/>
      <c r="CX85" s="404"/>
      <c r="CY85" s="405"/>
      <c r="CZ85" s="224"/>
      <c r="DA85" s="308"/>
      <c r="DB85" s="308"/>
      <c r="DC85" s="406"/>
      <c r="DD85" s="404"/>
      <c r="DE85" s="405"/>
      <c r="DF85" s="231"/>
      <c r="DG85" s="306"/>
      <c r="DH85" s="400"/>
      <c r="DI85" s="400"/>
      <c r="DJ85" s="393"/>
      <c r="DK85" s="401"/>
      <c r="DL85" s="393"/>
      <c r="DM85" s="402"/>
      <c r="DN85" s="403"/>
      <c r="DO85" s="404"/>
      <c r="DP85" s="405"/>
      <c r="DQ85" s="224"/>
      <c r="DR85" s="308"/>
      <c r="DS85" s="308"/>
      <c r="DT85" s="406"/>
      <c r="DU85" s="404"/>
      <c r="DV85" s="405"/>
      <c r="DW85" s="231"/>
      <c r="DX85" s="306"/>
      <c r="DY85" s="400"/>
      <c r="DZ85" s="400"/>
      <c r="EA85" s="393"/>
      <c r="EB85" s="401"/>
      <c r="EC85" s="393"/>
      <c r="ED85" s="402"/>
      <c r="EE85" s="403"/>
      <c r="EF85" s="404"/>
      <c r="EG85" s="405"/>
      <c r="EH85" s="224"/>
      <c r="EI85" s="308"/>
      <c r="EJ85" s="308"/>
      <c r="EK85" s="406"/>
      <c r="EL85" s="404"/>
      <c r="EM85" s="405"/>
      <c r="EN85" s="231"/>
      <c r="EO85" s="306"/>
      <c r="EP85" s="400"/>
      <c r="EQ85" s="400"/>
      <c r="ER85" s="393"/>
      <c r="ES85" s="401"/>
      <c r="ET85" s="393"/>
      <c r="EU85" s="402"/>
      <c r="EV85" s="403"/>
      <c r="EW85" s="404"/>
      <c r="EX85" s="405"/>
      <c r="EY85" s="224"/>
      <c r="EZ85" s="308"/>
      <c r="FA85" s="308"/>
      <c r="FB85" s="406"/>
      <c r="FC85" s="404"/>
      <c r="FD85" s="405"/>
      <c r="FE85" s="231"/>
      <c r="FF85" s="306"/>
      <c r="FG85" s="400"/>
      <c r="FH85" s="400"/>
      <c r="FI85" s="393"/>
      <c r="FJ85" s="401"/>
      <c r="FK85" s="393"/>
      <c r="FL85" s="402"/>
      <c r="FM85" s="403"/>
      <c r="FN85" s="404"/>
      <c r="FO85" s="405"/>
      <c r="FP85" s="224"/>
      <c r="FQ85" s="308"/>
      <c r="FR85" s="308"/>
      <c r="FS85" s="406"/>
      <c r="FT85" s="404"/>
      <c r="FU85" s="405"/>
      <c r="FV85" s="231"/>
      <c r="FW85" s="306"/>
      <c r="FX85" s="400"/>
      <c r="FY85" s="400"/>
      <c r="FZ85" s="393"/>
      <c r="GA85" s="401"/>
      <c r="GB85" s="393"/>
      <c r="GC85" s="402"/>
      <c r="GD85" s="403"/>
      <c r="GE85" s="404"/>
      <c r="GF85" s="405"/>
      <c r="GG85" s="224"/>
      <c r="GH85" s="308"/>
      <c r="GI85" s="308"/>
      <c r="GJ85" s="406"/>
      <c r="GK85" s="404"/>
      <c r="GL85" s="405"/>
      <c r="GM85" s="231"/>
      <c r="GN85" s="306"/>
      <c r="GO85" s="400"/>
      <c r="GP85" s="400"/>
      <c r="GQ85" s="393"/>
      <c r="GR85" s="401"/>
      <c r="GS85" s="393"/>
      <c r="GT85" s="402"/>
      <c r="GU85" s="403"/>
      <c r="GV85" s="404"/>
      <c r="GW85" s="405"/>
      <c r="GX85" s="224"/>
      <c r="GY85" s="308"/>
      <c r="GZ85" s="308"/>
      <c r="HA85" s="406"/>
      <c r="HB85" s="404"/>
      <c r="HC85" s="405"/>
      <c r="HD85" s="231"/>
      <c r="HE85" s="306"/>
      <c r="HF85" s="400"/>
      <c r="HG85" s="400"/>
      <c r="HH85" s="393"/>
      <c r="HI85" s="401"/>
      <c r="HJ85" s="393"/>
      <c r="HK85" s="402"/>
      <c r="HL85" s="403"/>
      <c r="HM85" s="404"/>
      <c r="HN85" s="405"/>
      <c r="HO85" s="224"/>
      <c r="HP85" s="308"/>
      <c r="HQ85" s="308"/>
      <c r="HR85" s="406"/>
      <c r="HS85" s="404"/>
      <c r="HT85" s="405"/>
      <c r="HU85" s="231"/>
      <c r="HV85" s="306"/>
      <c r="HW85" s="400"/>
      <c r="HX85" s="400"/>
      <c r="HY85" s="393"/>
      <c r="HZ85" s="401"/>
      <c r="IA85" s="393"/>
      <c r="IB85" s="402"/>
      <c r="IC85" s="403"/>
      <c r="ID85" s="404"/>
      <c r="IE85" s="405"/>
      <c r="IF85" s="224"/>
      <c r="IG85" s="308"/>
      <c r="IH85" s="308"/>
      <c r="II85" s="406"/>
      <c r="IJ85" s="404"/>
      <c r="IK85" s="405"/>
      <c r="IL85" s="231"/>
      <c r="IM85" s="306"/>
      <c r="IN85" s="400"/>
      <c r="IO85" s="400"/>
      <c r="IP85" s="393"/>
      <c r="IQ85" s="401"/>
      <c r="IR85" s="393"/>
      <c r="IS85" s="402"/>
      <c r="IT85" s="403"/>
      <c r="IU85" s="404"/>
      <c r="IV85" s="405"/>
      <c r="IW85" s="224"/>
      <c r="IX85" s="308"/>
      <c r="IY85" s="308"/>
      <c r="IZ85" s="406"/>
      <c r="JA85" s="404"/>
      <c r="JB85" s="405"/>
      <c r="JC85" s="231"/>
      <c r="JD85" s="306"/>
      <c r="JE85" s="400"/>
      <c r="JF85" s="400"/>
      <c r="JG85" s="393"/>
      <c r="JH85" s="401"/>
      <c r="JI85" s="393"/>
      <c r="JJ85" s="402"/>
      <c r="JK85" s="403"/>
      <c r="JL85" s="404"/>
      <c r="JM85" s="405"/>
      <c r="JN85" s="224"/>
      <c r="JO85" s="308"/>
      <c r="JP85" s="308"/>
      <c r="JQ85" s="406"/>
      <c r="JR85" s="404"/>
      <c r="JS85" s="405"/>
      <c r="JT85" s="231"/>
      <c r="JU85" s="306"/>
      <c r="JV85" s="400"/>
      <c r="JW85" s="400"/>
      <c r="JX85" s="393"/>
      <c r="JY85" s="401"/>
      <c r="JZ85" s="393"/>
      <c r="KA85" s="402"/>
      <c r="KB85" s="403"/>
      <c r="KC85" s="404"/>
      <c r="KD85" s="405"/>
      <c r="KE85" s="224"/>
      <c r="KF85" s="308"/>
      <c r="KG85" s="308"/>
      <c r="KH85" s="406"/>
      <c r="KI85" s="404"/>
      <c r="KJ85" s="405"/>
      <c r="KK85" s="231"/>
      <c r="KL85" s="306"/>
      <c r="KM85" s="400"/>
      <c r="KN85" s="400"/>
      <c r="KO85" s="393"/>
      <c r="KP85" s="401"/>
      <c r="KQ85" s="393"/>
      <c r="KR85" s="402"/>
      <c r="KS85" s="403"/>
      <c r="KT85" s="404"/>
      <c r="KU85" s="405"/>
      <c r="KV85" s="224"/>
      <c r="KW85" s="308"/>
      <c r="KX85" s="308"/>
      <c r="KY85" s="406"/>
      <c r="KZ85" s="404"/>
      <c r="LA85" s="405"/>
      <c r="LB85" s="231"/>
      <c r="LC85" s="306"/>
      <c r="LD85" s="400"/>
      <c r="LE85" s="400"/>
      <c r="LF85" s="393"/>
      <c r="LG85" s="401"/>
      <c r="LH85" s="393"/>
      <c r="LI85" s="402"/>
      <c r="LJ85" s="403"/>
      <c r="LK85" s="404"/>
      <c r="LL85" s="405"/>
      <c r="LM85" s="224"/>
      <c r="LN85" s="308"/>
      <c r="LO85" s="308"/>
      <c r="LP85" s="406"/>
      <c r="LQ85" s="404"/>
      <c r="LR85" s="405"/>
      <c r="LS85" s="231"/>
      <c r="LT85" s="306"/>
      <c r="LU85" s="400"/>
      <c r="LV85" s="400"/>
      <c r="LW85" s="393"/>
      <c r="LX85" s="401"/>
      <c r="LY85" s="393"/>
      <c r="LZ85" s="306"/>
      <c r="MA85" s="306"/>
      <c r="MB85" s="307"/>
      <c r="MC85" s="308"/>
      <c r="MD85" s="224"/>
      <c r="ME85" s="308"/>
      <c r="MF85" s="308"/>
      <c r="MG85" s="250"/>
      <c r="MH85" s="307"/>
      <c r="MI85" s="308"/>
      <c r="MJ85" s="231"/>
      <c r="MK85" s="231"/>
    </row>
    <row r="86" spans="1:349" ht="14" customHeight="1" outlineLevel="1">
      <c r="A86" s="210"/>
      <c r="B86" s="220"/>
      <c r="C86" s="219"/>
      <c r="D86" s="219"/>
      <c r="E86" s="212"/>
      <c r="F86" s="212"/>
      <c r="G86" s="231"/>
      <c r="H86" s="231"/>
      <c r="I86" s="309"/>
      <c r="J86" s="385"/>
      <c r="K86" s="385"/>
      <c r="L86" s="385"/>
      <c r="M86" s="385"/>
      <c r="N86" s="385"/>
      <c r="O86" s="407"/>
      <c r="P86" s="310"/>
      <c r="Q86" s="309"/>
      <c r="R86" s="408"/>
      <c r="S86" s="220"/>
      <c r="T86" s="385"/>
      <c r="U86" s="385"/>
      <c r="V86" s="409"/>
      <c r="W86" s="309"/>
      <c r="X86" s="408"/>
      <c r="Y86" s="238"/>
      <c r="Z86" s="309"/>
      <c r="AA86" s="385"/>
      <c r="AB86" s="385"/>
      <c r="AC86" s="385"/>
      <c r="AD86" s="385"/>
      <c r="AE86" s="385"/>
      <c r="AF86" s="407"/>
      <c r="AG86" s="310"/>
      <c r="AH86" s="309"/>
      <c r="AI86" s="408"/>
      <c r="AJ86" s="220"/>
      <c r="AK86" s="385"/>
      <c r="AL86" s="385"/>
      <c r="AM86" s="409"/>
      <c r="AN86" s="309"/>
      <c r="AO86" s="408"/>
      <c r="AP86" s="231"/>
      <c r="AQ86" s="309"/>
      <c r="AR86" s="385"/>
      <c r="AS86" s="385"/>
      <c r="AT86" s="385"/>
      <c r="AU86" s="385"/>
      <c r="AV86" s="385"/>
      <c r="AW86" s="407"/>
      <c r="AX86" s="310"/>
      <c r="AY86" s="309"/>
      <c r="AZ86" s="408"/>
      <c r="BA86" s="220"/>
      <c r="BB86" s="385"/>
      <c r="BC86" s="385"/>
      <c r="BD86" s="409"/>
      <c r="BE86" s="309"/>
      <c r="BF86" s="408"/>
      <c r="BG86" s="231"/>
      <c r="BH86" s="309"/>
      <c r="BI86" s="385"/>
      <c r="BJ86" s="385"/>
      <c r="BK86" s="385"/>
      <c r="BL86" s="385"/>
      <c r="BM86" s="385"/>
      <c r="BN86" s="407"/>
      <c r="BO86" s="310"/>
      <c r="BP86" s="309"/>
      <c r="BQ86" s="408"/>
      <c r="BR86" s="220"/>
      <c r="BS86" s="385"/>
      <c r="BT86" s="385"/>
      <c r="BU86" s="409"/>
      <c r="BV86" s="309"/>
      <c r="BW86" s="408"/>
      <c r="BX86" s="231"/>
      <c r="BY86" s="309"/>
      <c r="BZ86" s="385"/>
      <c r="CA86" s="385"/>
      <c r="CB86" s="385"/>
      <c r="CC86" s="385"/>
      <c r="CD86" s="385"/>
      <c r="CE86" s="407"/>
      <c r="CF86" s="310"/>
      <c r="CG86" s="309"/>
      <c r="CH86" s="408"/>
      <c r="CI86" s="220"/>
      <c r="CJ86" s="385"/>
      <c r="CK86" s="385"/>
      <c r="CL86" s="409"/>
      <c r="CM86" s="309"/>
      <c r="CN86" s="408"/>
      <c r="CO86" s="231"/>
      <c r="CP86" s="309"/>
      <c r="CQ86" s="385"/>
      <c r="CR86" s="385"/>
      <c r="CS86" s="385"/>
      <c r="CT86" s="385"/>
      <c r="CU86" s="385"/>
      <c r="CV86" s="407"/>
      <c r="CW86" s="310"/>
      <c r="CX86" s="309"/>
      <c r="CY86" s="408"/>
      <c r="CZ86" s="220"/>
      <c r="DA86" s="385"/>
      <c r="DB86" s="385"/>
      <c r="DC86" s="409"/>
      <c r="DD86" s="309"/>
      <c r="DE86" s="408"/>
      <c r="DF86" s="231"/>
      <c r="DG86" s="309"/>
      <c r="DH86" s="385"/>
      <c r="DI86" s="385"/>
      <c r="DJ86" s="385"/>
      <c r="DK86" s="385"/>
      <c r="DL86" s="385"/>
      <c r="DM86" s="407"/>
      <c r="DN86" s="310"/>
      <c r="DO86" s="309"/>
      <c r="DP86" s="408"/>
      <c r="DQ86" s="220"/>
      <c r="DR86" s="385"/>
      <c r="DS86" s="385"/>
      <c r="DT86" s="409"/>
      <c r="DU86" s="309"/>
      <c r="DV86" s="408"/>
      <c r="DW86" s="231"/>
      <c r="DX86" s="309"/>
      <c r="DY86" s="385"/>
      <c r="DZ86" s="385"/>
      <c r="EA86" s="385"/>
      <c r="EB86" s="385"/>
      <c r="EC86" s="385"/>
      <c r="ED86" s="407"/>
      <c r="EE86" s="310"/>
      <c r="EF86" s="309"/>
      <c r="EG86" s="408"/>
      <c r="EH86" s="220"/>
      <c r="EI86" s="385"/>
      <c r="EJ86" s="385"/>
      <c r="EK86" s="409"/>
      <c r="EL86" s="309"/>
      <c r="EM86" s="408"/>
      <c r="EN86" s="231"/>
      <c r="EO86" s="309"/>
      <c r="EP86" s="385"/>
      <c r="EQ86" s="385"/>
      <c r="ER86" s="385"/>
      <c r="ES86" s="385"/>
      <c r="ET86" s="385"/>
      <c r="EU86" s="407"/>
      <c r="EV86" s="310"/>
      <c r="EW86" s="309"/>
      <c r="EX86" s="408"/>
      <c r="EY86" s="220"/>
      <c r="EZ86" s="385"/>
      <c r="FA86" s="385"/>
      <c r="FB86" s="409"/>
      <c r="FC86" s="309"/>
      <c r="FD86" s="408"/>
      <c r="FE86" s="231"/>
      <c r="FF86" s="309"/>
      <c r="FG86" s="385"/>
      <c r="FH86" s="385"/>
      <c r="FI86" s="385"/>
      <c r="FJ86" s="385"/>
      <c r="FK86" s="385"/>
      <c r="FL86" s="407"/>
      <c r="FM86" s="310"/>
      <c r="FN86" s="309"/>
      <c r="FO86" s="408"/>
      <c r="FP86" s="220"/>
      <c r="FQ86" s="385"/>
      <c r="FR86" s="385"/>
      <c r="FS86" s="409"/>
      <c r="FT86" s="309"/>
      <c r="FU86" s="408"/>
      <c r="FV86" s="231"/>
      <c r="FW86" s="309"/>
      <c r="FX86" s="385"/>
      <c r="FY86" s="385"/>
      <c r="FZ86" s="385"/>
      <c r="GA86" s="385"/>
      <c r="GB86" s="385"/>
      <c r="GC86" s="407"/>
      <c r="GD86" s="310"/>
      <c r="GE86" s="309"/>
      <c r="GF86" s="408"/>
      <c r="GG86" s="220"/>
      <c r="GH86" s="385"/>
      <c r="GI86" s="385"/>
      <c r="GJ86" s="409"/>
      <c r="GK86" s="309"/>
      <c r="GL86" s="408"/>
      <c r="GM86" s="231"/>
      <c r="GN86" s="309"/>
      <c r="GO86" s="385"/>
      <c r="GP86" s="385"/>
      <c r="GQ86" s="385"/>
      <c r="GR86" s="385"/>
      <c r="GS86" s="385"/>
      <c r="GT86" s="407"/>
      <c r="GU86" s="310"/>
      <c r="GV86" s="309"/>
      <c r="GW86" s="408"/>
      <c r="GX86" s="220"/>
      <c r="GY86" s="385"/>
      <c r="GZ86" s="385"/>
      <c r="HA86" s="409"/>
      <c r="HB86" s="309"/>
      <c r="HC86" s="408"/>
      <c r="HD86" s="231"/>
      <c r="HE86" s="309"/>
      <c r="HF86" s="385"/>
      <c r="HG86" s="385"/>
      <c r="HH86" s="385"/>
      <c r="HI86" s="385"/>
      <c r="HJ86" s="385"/>
      <c r="HK86" s="407"/>
      <c r="HL86" s="310"/>
      <c r="HM86" s="309"/>
      <c r="HN86" s="408"/>
      <c r="HO86" s="220"/>
      <c r="HP86" s="385"/>
      <c r="HQ86" s="385"/>
      <c r="HR86" s="409"/>
      <c r="HS86" s="309"/>
      <c r="HT86" s="408"/>
      <c r="HU86" s="231"/>
      <c r="HV86" s="309"/>
      <c r="HW86" s="385"/>
      <c r="HX86" s="385"/>
      <c r="HY86" s="385"/>
      <c r="HZ86" s="385"/>
      <c r="IA86" s="385"/>
      <c r="IB86" s="407"/>
      <c r="IC86" s="310"/>
      <c r="ID86" s="309"/>
      <c r="IE86" s="408"/>
      <c r="IF86" s="220"/>
      <c r="IG86" s="385"/>
      <c r="IH86" s="385"/>
      <c r="II86" s="409"/>
      <c r="IJ86" s="309"/>
      <c r="IK86" s="408"/>
      <c r="IL86" s="231"/>
      <c r="IM86" s="309"/>
      <c r="IN86" s="385"/>
      <c r="IO86" s="385"/>
      <c r="IP86" s="385"/>
      <c r="IQ86" s="385"/>
      <c r="IR86" s="385"/>
      <c r="IS86" s="407"/>
      <c r="IT86" s="310"/>
      <c r="IU86" s="309"/>
      <c r="IV86" s="408"/>
      <c r="IW86" s="220"/>
      <c r="IX86" s="385"/>
      <c r="IY86" s="385"/>
      <c r="IZ86" s="409"/>
      <c r="JA86" s="309"/>
      <c r="JB86" s="408"/>
      <c r="JC86" s="231"/>
      <c r="JD86" s="309"/>
      <c r="JE86" s="385"/>
      <c r="JF86" s="385"/>
      <c r="JG86" s="385"/>
      <c r="JH86" s="385"/>
      <c r="JI86" s="385"/>
      <c r="JJ86" s="407"/>
      <c r="JK86" s="310"/>
      <c r="JL86" s="309"/>
      <c r="JM86" s="408"/>
      <c r="JN86" s="220"/>
      <c r="JO86" s="385"/>
      <c r="JP86" s="385"/>
      <c r="JQ86" s="409"/>
      <c r="JR86" s="309"/>
      <c r="JS86" s="408"/>
      <c r="JT86" s="231"/>
      <c r="JU86" s="309"/>
      <c r="JV86" s="385"/>
      <c r="JW86" s="385"/>
      <c r="JX86" s="385"/>
      <c r="JY86" s="385"/>
      <c r="JZ86" s="385"/>
      <c r="KA86" s="407"/>
      <c r="KB86" s="310"/>
      <c r="KC86" s="309"/>
      <c r="KD86" s="408"/>
      <c r="KE86" s="220"/>
      <c r="KF86" s="385"/>
      <c r="KG86" s="385"/>
      <c r="KH86" s="409"/>
      <c r="KI86" s="309"/>
      <c r="KJ86" s="408"/>
      <c r="KK86" s="231"/>
      <c r="KL86" s="309"/>
      <c r="KM86" s="385"/>
      <c r="KN86" s="385"/>
      <c r="KO86" s="385"/>
      <c r="KP86" s="385"/>
      <c r="KQ86" s="385"/>
      <c r="KR86" s="407"/>
      <c r="KS86" s="310"/>
      <c r="KT86" s="309"/>
      <c r="KU86" s="408"/>
      <c r="KV86" s="220"/>
      <c r="KW86" s="385"/>
      <c r="KX86" s="385"/>
      <c r="KY86" s="409"/>
      <c r="KZ86" s="309"/>
      <c r="LA86" s="408"/>
      <c r="LB86" s="231"/>
      <c r="LC86" s="309"/>
      <c r="LD86" s="385"/>
      <c r="LE86" s="385"/>
      <c r="LF86" s="385"/>
      <c r="LG86" s="385"/>
      <c r="LH86" s="385"/>
      <c r="LI86" s="407"/>
      <c r="LJ86" s="310"/>
      <c r="LK86" s="309"/>
      <c r="LL86" s="408"/>
      <c r="LM86" s="220"/>
      <c r="LN86" s="385"/>
      <c r="LO86" s="385"/>
      <c r="LP86" s="409"/>
      <c r="LQ86" s="309"/>
      <c r="LR86" s="408"/>
      <c r="LS86" s="231"/>
      <c r="LT86" s="309"/>
      <c r="LU86" s="385"/>
      <c r="LV86" s="385"/>
      <c r="LW86" s="385"/>
      <c r="LX86" s="385"/>
      <c r="LY86" s="385"/>
      <c r="LZ86" s="309"/>
      <c r="MA86" s="310"/>
      <c r="MB86" s="309"/>
      <c r="MC86" s="309"/>
      <c r="MD86" s="220"/>
      <c r="ME86" s="385"/>
      <c r="MF86" s="385"/>
      <c r="MG86" s="420"/>
      <c r="MH86" s="309"/>
      <c r="MI86" s="309"/>
      <c r="MJ86" s="231"/>
      <c r="MK86" s="231"/>
    </row>
    <row r="87" spans="1:349" ht="14" customHeight="1" outlineLevel="1">
      <c r="A87" s="210"/>
      <c r="B87" s="220"/>
      <c r="C87" s="219"/>
      <c r="D87" s="219"/>
      <c r="E87" s="212"/>
      <c r="F87" s="212"/>
      <c r="G87" s="231"/>
      <c r="H87" s="231"/>
      <c r="I87" s="219"/>
      <c r="J87" s="212"/>
      <c r="K87" s="257"/>
      <c r="L87" s="257"/>
      <c r="M87" s="257"/>
      <c r="N87" s="257"/>
      <c r="O87" s="151"/>
      <c r="P87" s="258"/>
      <c r="Q87" s="258"/>
      <c r="R87" s="172"/>
      <c r="S87" s="205"/>
      <c r="T87" s="205"/>
      <c r="U87" s="205"/>
      <c r="V87" s="166"/>
      <c r="W87" s="205"/>
      <c r="X87" s="167"/>
      <c r="Y87" s="238"/>
      <c r="Z87" s="219"/>
      <c r="AA87" s="212"/>
      <c r="AB87" s="257"/>
      <c r="AC87" s="257"/>
      <c r="AD87" s="257"/>
      <c r="AE87" s="257"/>
      <c r="AF87" s="151"/>
      <c r="AG87" s="258"/>
      <c r="AH87" s="258"/>
      <c r="AI87" s="172"/>
      <c r="AJ87" s="205"/>
      <c r="AK87" s="205"/>
      <c r="AL87" s="205"/>
      <c r="AM87" s="166"/>
      <c r="AN87" s="205"/>
      <c r="AO87" s="167"/>
      <c r="AP87" s="231"/>
      <c r="AQ87" s="219"/>
      <c r="AR87" s="212"/>
      <c r="AS87" s="257"/>
      <c r="AT87" s="257"/>
      <c r="AU87" s="257"/>
      <c r="AV87" s="257"/>
      <c r="AW87" s="151"/>
      <c r="AX87" s="258"/>
      <c r="AY87" s="258"/>
      <c r="AZ87" s="172"/>
      <c r="BA87" s="205"/>
      <c r="BB87" s="205"/>
      <c r="BC87" s="205"/>
      <c r="BD87" s="166"/>
      <c r="BE87" s="205"/>
      <c r="BF87" s="167"/>
      <c r="BG87" s="231"/>
      <c r="BH87" s="219"/>
      <c r="BI87" s="212"/>
      <c r="BJ87" s="257"/>
      <c r="BK87" s="257"/>
      <c r="BL87" s="257"/>
      <c r="BM87" s="257"/>
      <c r="BN87" s="151"/>
      <c r="BO87" s="258"/>
      <c r="BP87" s="258"/>
      <c r="BQ87" s="172"/>
      <c r="BR87" s="205"/>
      <c r="BS87" s="205"/>
      <c r="BT87" s="205"/>
      <c r="BU87" s="166"/>
      <c r="BV87" s="205"/>
      <c r="BW87" s="167"/>
      <c r="BX87" s="231"/>
      <c r="BY87" s="219"/>
      <c r="BZ87" s="212"/>
      <c r="CA87" s="257"/>
      <c r="CB87" s="257"/>
      <c r="CC87" s="257"/>
      <c r="CD87" s="257"/>
      <c r="CE87" s="151"/>
      <c r="CF87" s="258"/>
      <c r="CG87" s="258"/>
      <c r="CH87" s="172"/>
      <c r="CI87" s="205"/>
      <c r="CJ87" s="205"/>
      <c r="CK87" s="205"/>
      <c r="CL87" s="166"/>
      <c r="CM87" s="205"/>
      <c r="CN87" s="167"/>
      <c r="CO87" s="231"/>
      <c r="CP87" s="219"/>
      <c r="CQ87" s="212"/>
      <c r="CR87" s="257"/>
      <c r="CS87" s="257"/>
      <c r="CT87" s="257"/>
      <c r="CU87" s="257"/>
      <c r="CV87" s="151"/>
      <c r="CW87" s="258"/>
      <c r="CX87" s="258"/>
      <c r="CY87" s="172"/>
      <c r="CZ87" s="205"/>
      <c r="DA87" s="205"/>
      <c r="DB87" s="205"/>
      <c r="DC87" s="166"/>
      <c r="DD87" s="205"/>
      <c r="DE87" s="167"/>
      <c r="DF87" s="231"/>
      <c r="DG87" s="219"/>
      <c r="DH87" s="212"/>
      <c r="DI87" s="257"/>
      <c r="DJ87" s="257"/>
      <c r="DK87" s="257"/>
      <c r="DL87" s="257"/>
      <c r="DM87" s="151"/>
      <c r="DN87" s="258"/>
      <c r="DO87" s="258"/>
      <c r="DP87" s="172"/>
      <c r="DQ87" s="205"/>
      <c r="DR87" s="205"/>
      <c r="DS87" s="205"/>
      <c r="DT87" s="166"/>
      <c r="DU87" s="205"/>
      <c r="DV87" s="167"/>
      <c r="DW87" s="231"/>
      <c r="DX87" s="219"/>
      <c r="DY87" s="212"/>
      <c r="DZ87" s="257"/>
      <c r="EA87" s="257"/>
      <c r="EB87" s="257"/>
      <c r="EC87" s="257"/>
      <c r="ED87" s="151"/>
      <c r="EE87" s="258"/>
      <c r="EF87" s="258"/>
      <c r="EG87" s="172"/>
      <c r="EH87" s="205"/>
      <c r="EI87" s="205"/>
      <c r="EJ87" s="205"/>
      <c r="EK87" s="166"/>
      <c r="EL87" s="205"/>
      <c r="EM87" s="167"/>
      <c r="EN87" s="231"/>
      <c r="EO87" s="219"/>
      <c r="EP87" s="212"/>
      <c r="EQ87" s="257"/>
      <c r="ER87" s="257"/>
      <c r="ES87" s="257"/>
      <c r="ET87" s="257"/>
      <c r="EU87" s="151"/>
      <c r="EV87" s="258"/>
      <c r="EW87" s="258"/>
      <c r="EX87" s="172"/>
      <c r="EY87" s="205"/>
      <c r="EZ87" s="205"/>
      <c r="FA87" s="205"/>
      <c r="FB87" s="166"/>
      <c r="FC87" s="205"/>
      <c r="FD87" s="167"/>
      <c r="FE87" s="231"/>
      <c r="FF87" s="219"/>
      <c r="FG87" s="212"/>
      <c r="FH87" s="257"/>
      <c r="FI87" s="257"/>
      <c r="FJ87" s="257"/>
      <c r="FK87" s="257"/>
      <c r="FL87" s="151"/>
      <c r="FM87" s="258"/>
      <c r="FN87" s="258"/>
      <c r="FO87" s="172"/>
      <c r="FP87" s="205"/>
      <c r="FQ87" s="205"/>
      <c r="FR87" s="205"/>
      <c r="FS87" s="166"/>
      <c r="FT87" s="205"/>
      <c r="FU87" s="167"/>
      <c r="FV87" s="231"/>
      <c r="FW87" s="219"/>
      <c r="FX87" s="212"/>
      <c r="FY87" s="257"/>
      <c r="FZ87" s="257"/>
      <c r="GA87" s="257"/>
      <c r="GB87" s="257"/>
      <c r="GC87" s="151"/>
      <c r="GD87" s="258"/>
      <c r="GE87" s="258"/>
      <c r="GF87" s="172"/>
      <c r="GG87" s="205"/>
      <c r="GH87" s="205"/>
      <c r="GI87" s="205"/>
      <c r="GJ87" s="166"/>
      <c r="GK87" s="205"/>
      <c r="GL87" s="167"/>
      <c r="GM87" s="231"/>
      <c r="GN87" s="219"/>
      <c r="GO87" s="212"/>
      <c r="GP87" s="257"/>
      <c r="GQ87" s="257"/>
      <c r="GR87" s="257"/>
      <c r="GS87" s="257"/>
      <c r="GT87" s="151"/>
      <c r="GU87" s="258"/>
      <c r="GV87" s="258"/>
      <c r="GW87" s="172"/>
      <c r="GX87" s="205"/>
      <c r="GY87" s="205"/>
      <c r="GZ87" s="205"/>
      <c r="HA87" s="166"/>
      <c r="HB87" s="205"/>
      <c r="HC87" s="167"/>
      <c r="HD87" s="231"/>
      <c r="HE87" s="219"/>
      <c r="HF87" s="212"/>
      <c r="HG87" s="257"/>
      <c r="HH87" s="257"/>
      <c r="HI87" s="257"/>
      <c r="HJ87" s="257"/>
      <c r="HK87" s="151"/>
      <c r="HL87" s="258"/>
      <c r="HM87" s="258"/>
      <c r="HN87" s="172"/>
      <c r="HO87" s="205"/>
      <c r="HP87" s="205"/>
      <c r="HQ87" s="205"/>
      <c r="HR87" s="166"/>
      <c r="HS87" s="205"/>
      <c r="HT87" s="167"/>
      <c r="HU87" s="231"/>
      <c r="HV87" s="219"/>
      <c r="HW87" s="212"/>
      <c r="HX87" s="257"/>
      <c r="HY87" s="257"/>
      <c r="HZ87" s="257"/>
      <c r="IA87" s="257"/>
      <c r="IB87" s="151"/>
      <c r="IC87" s="258"/>
      <c r="ID87" s="258"/>
      <c r="IE87" s="172"/>
      <c r="IF87" s="205"/>
      <c r="IG87" s="205"/>
      <c r="IH87" s="205"/>
      <c r="II87" s="166"/>
      <c r="IJ87" s="205"/>
      <c r="IK87" s="167"/>
      <c r="IL87" s="231"/>
      <c r="IM87" s="219"/>
      <c r="IN87" s="212"/>
      <c r="IO87" s="257"/>
      <c r="IP87" s="257"/>
      <c r="IQ87" s="257"/>
      <c r="IR87" s="257"/>
      <c r="IS87" s="151"/>
      <c r="IT87" s="258"/>
      <c r="IU87" s="258"/>
      <c r="IV87" s="172"/>
      <c r="IW87" s="205"/>
      <c r="IX87" s="205"/>
      <c r="IY87" s="205"/>
      <c r="IZ87" s="166"/>
      <c r="JA87" s="205"/>
      <c r="JB87" s="167"/>
      <c r="JC87" s="231"/>
      <c r="JD87" s="219"/>
      <c r="JE87" s="212"/>
      <c r="JF87" s="257"/>
      <c r="JG87" s="257"/>
      <c r="JH87" s="257"/>
      <c r="JI87" s="257"/>
      <c r="JJ87" s="151"/>
      <c r="JK87" s="258"/>
      <c r="JL87" s="258"/>
      <c r="JM87" s="172"/>
      <c r="JN87" s="205"/>
      <c r="JO87" s="205"/>
      <c r="JP87" s="205"/>
      <c r="JQ87" s="166"/>
      <c r="JR87" s="205"/>
      <c r="JS87" s="167"/>
      <c r="JT87" s="231"/>
      <c r="JU87" s="219"/>
      <c r="JV87" s="212"/>
      <c r="JW87" s="257"/>
      <c r="JX87" s="257"/>
      <c r="JY87" s="257"/>
      <c r="JZ87" s="257"/>
      <c r="KA87" s="151"/>
      <c r="KB87" s="258"/>
      <c r="KC87" s="258"/>
      <c r="KD87" s="172"/>
      <c r="KE87" s="205"/>
      <c r="KF87" s="205"/>
      <c r="KG87" s="205"/>
      <c r="KH87" s="166"/>
      <c r="KI87" s="205"/>
      <c r="KJ87" s="167"/>
      <c r="KK87" s="231"/>
      <c r="KL87" s="219"/>
      <c r="KM87" s="212"/>
      <c r="KN87" s="257"/>
      <c r="KO87" s="257"/>
      <c r="KP87" s="257"/>
      <c r="KQ87" s="257"/>
      <c r="KR87" s="151"/>
      <c r="KS87" s="258"/>
      <c r="KT87" s="258"/>
      <c r="KU87" s="172"/>
      <c r="KV87" s="205"/>
      <c r="KW87" s="205"/>
      <c r="KX87" s="205"/>
      <c r="KY87" s="166"/>
      <c r="KZ87" s="205"/>
      <c r="LA87" s="167"/>
      <c r="LB87" s="231"/>
      <c r="LC87" s="219"/>
      <c r="LD87" s="212"/>
      <c r="LE87" s="257"/>
      <c r="LF87" s="257"/>
      <c r="LG87" s="257"/>
      <c r="LH87" s="257"/>
      <c r="LI87" s="151"/>
      <c r="LJ87" s="258"/>
      <c r="LK87" s="258"/>
      <c r="LL87" s="172"/>
      <c r="LM87" s="205"/>
      <c r="LN87" s="205"/>
      <c r="LO87" s="205"/>
      <c r="LP87" s="166"/>
      <c r="LQ87" s="205"/>
      <c r="LR87" s="167"/>
      <c r="LS87" s="231"/>
      <c r="LT87" s="219"/>
      <c r="LU87" s="212"/>
      <c r="LV87" s="257"/>
      <c r="LW87" s="257"/>
      <c r="LX87" s="257"/>
      <c r="LY87" s="257"/>
      <c r="LZ87" s="219"/>
      <c r="MA87" s="258"/>
      <c r="MB87" s="258"/>
      <c r="MC87" s="258"/>
      <c r="MD87" s="205"/>
      <c r="ME87" s="205"/>
      <c r="MF87" s="205"/>
      <c r="MG87" s="202"/>
      <c r="MH87" s="205"/>
      <c r="MI87" s="212"/>
      <c r="MJ87" s="231"/>
      <c r="MK87" s="231"/>
    </row>
    <row r="88" spans="1:349" ht="14" customHeight="1" outlineLevel="1">
      <c r="A88" s="210"/>
      <c r="B88" s="220"/>
      <c r="C88" s="219"/>
      <c r="D88" s="219"/>
      <c r="E88" s="212"/>
      <c r="F88" s="212"/>
      <c r="G88" s="231"/>
      <c r="H88" s="231"/>
      <c r="I88" s="219"/>
      <c r="J88" s="212"/>
      <c r="K88" s="212"/>
      <c r="L88" s="212"/>
      <c r="M88" s="212"/>
      <c r="N88" s="212"/>
      <c r="O88" s="151"/>
      <c r="P88" s="205"/>
      <c r="Q88" s="205"/>
      <c r="R88" s="152"/>
      <c r="S88" s="205"/>
      <c r="T88" s="205"/>
      <c r="U88" s="205"/>
      <c r="V88" s="166"/>
      <c r="W88" s="205"/>
      <c r="X88" s="167"/>
      <c r="Y88" s="238"/>
      <c r="Z88" s="219"/>
      <c r="AA88" s="212"/>
      <c r="AB88" s="212"/>
      <c r="AC88" s="212"/>
      <c r="AD88" s="212"/>
      <c r="AE88" s="212"/>
      <c r="AF88" s="151"/>
      <c r="AG88" s="205"/>
      <c r="AH88" s="205"/>
      <c r="AI88" s="152"/>
      <c r="AJ88" s="205"/>
      <c r="AK88" s="205"/>
      <c r="AL88" s="205"/>
      <c r="AM88" s="166"/>
      <c r="AN88" s="205"/>
      <c r="AO88" s="167"/>
      <c r="AP88" s="231"/>
      <c r="AQ88" s="219"/>
      <c r="AR88" s="212"/>
      <c r="AS88" s="212"/>
      <c r="AT88" s="212"/>
      <c r="AU88" s="212"/>
      <c r="AV88" s="212"/>
      <c r="AW88" s="151"/>
      <c r="AX88" s="205"/>
      <c r="AY88" s="205"/>
      <c r="AZ88" s="152"/>
      <c r="BA88" s="205"/>
      <c r="BB88" s="205"/>
      <c r="BC88" s="205"/>
      <c r="BD88" s="166"/>
      <c r="BE88" s="205"/>
      <c r="BF88" s="167"/>
      <c r="BG88" s="231"/>
      <c r="BH88" s="219"/>
      <c r="BI88" s="212"/>
      <c r="BJ88" s="212"/>
      <c r="BK88" s="212"/>
      <c r="BL88" s="212"/>
      <c r="BM88" s="212"/>
      <c r="BN88" s="151"/>
      <c r="BO88" s="205"/>
      <c r="BP88" s="205"/>
      <c r="BQ88" s="152"/>
      <c r="BR88" s="205"/>
      <c r="BS88" s="205"/>
      <c r="BT88" s="205"/>
      <c r="BU88" s="166"/>
      <c r="BV88" s="205"/>
      <c r="BW88" s="167"/>
      <c r="BX88" s="231"/>
      <c r="BY88" s="219"/>
      <c r="BZ88" s="212"/>
      <c r="CA88" s="212"/>
      <c r="CB88" s="212"/>
      <c r="CC88" s="212"/>
      <c r="CD88" s="212"/>
      <c r="CE88" s="151"/>
      <c r="CF88" s="205"/>
      <c r="CG88" s="205"/>
      <c r="CH88" s="152"/>
      <c r="CI88" s="205"/>
      <c r="CJ88" s="205"/>
      <c r="CK88" s="205"/>
      <c r="CL88" s="166"/>
      <c r="CM88" s="205"/>
      <c r="CN88" s="167"/>
      <c r="CO88" s="231"/>
      <c r="CP88" s="219"/>
      <c r="CQ88" s="212"/>
      <c r="CR88" s="212"/>
      <c r="CS88" s="212"/>
      <c r="CT88" s="212"/>
      <c r="CU88" s="212"/>
      <c r="CV88" s="151"/>
      <c r="CW88" s="205"/>
      <c r="CX88" s="205"/>
      <c r="CY88" s="152"/>
      <c r="CZ88" s="205"/>
      <c r="DA88" s="205"/>
      <c r="DB88" s="205"/>
      <c r="DC88" s="166"/>
      <c r="DD88" s="205"/>
      <c r="DE88" s="167"/>
      <c r="DF88" s="231"/>
      <c r="DG88" s="219"/>
      <c r="DH88" s="212"/>
      <c r="DI88" s="212"/>
      <c r="DJ88" s="212"/>
      <c r="DK88" s="212"/>
      <c r="DL88" s="212"/>
      <c r="DM88" s="151"/>
      <c r="DN88" s="205"/>
      <c r="DO88" s="205"/>
      <c r="DP88" s="152"/>
      <c r="DQ88" s="205"/>
      <c r="DR88" s="205"/>
      <c r="DS88" s="205"/>
      <c r="DT88" s="166"/>
      <c r="DU88" s="205"/>
      <c r="DV88" s="167"/>
      <c r="DW88" s="231"/>
      <c r="DX88" s="219"/>
      <c r="DY88" s="212"/>
      <c r="DZ88" s="212"/>
      <c r="EA88" s="212"/>
      <c r="EB88" s="212"/>
      <c r="EC88" s="212"/>
      <c r="ED88" s="151"/>
      <c r="EE88" s="205"/>
      <c r="EF88" s="205"/>
      <c r="EG88" s="152"/>
      <c r="EH88" s="205"/>
      <c r="EI88" s="205"/>
      <c r="EJ88" s="205"/>
      <c r="EK88" s="166"/>
      <c r="EL88" s="205"/>
      <c r="EM88" s="167"/>
      <c r="EN88" s="231"/>
      <c r="EO88" s="219"/>
      <c r="EP88" s="212"/>
      <c r="EQ88" s="212"/>
      <c r="ER88" s="212"/>
      <c r="ES88" s="212"/>
      <c r="ET88" s="212"/>
      <c r="EU88" s="151"/>
      <c r="EV88" s="205"/>
      <c r="EW88" s="205"/>
      <c r="EX88" s="152"/>
      <c r="EY88" s="205"/>
      <c r="EZ88" s="205"/>
      <c r="FA88" s="205"/>
      <c r="FB88" s="166"/>
      <c r="FC88" s="205"/>
      <c r="FD88" s="167"/>
      <c r="FE88" s="231"/>
      <c r="FF88" s="219"/>
      <c r="FG88" s="212"/>
      <c r="FH88" s="212"/>
      <c r="FI88" s="212"/>
      <c r="FJ88" s="212"/>
      <c r="FK88" s="212"/>
      <c r="FL88" s="151"/>
      <c r="FM88" s="205"/>
      <c r="FN88" s="205"/>
      <c r="FO88" s="152"/>
      <c r="FP88" s="205"/>
      <c r="FQ88" s="205"/>
      <c r="FR88" s="205"/>
      <c r="FS88" s="166"/>
      <c r="FT88" s="205"/>
      <c r="FU88" s="167"/>
      <c r="FV88" s="231"/>
      <c r="FW88" s="219"/>
      <c r="FX88" s="212"/>
      <c r="FY88" s="212"/>
      <c r="FZ88" s="212"/>
      <c r="GA88" s="212"/>
      <c r="GB88" s="212"/>
      <c r="GC88" s="151"/>
      <c r="GD88" s="205"/>
      <c r="GE88" s="205"/>
      <c r="GF88" s="152"/>
      <c r="GG88" s="205"/>
      <c r="GH88" s="205"/>
      <c r="GI88" s="205"/>
      <c r="GJ88" s="166"/>
      <c r="GK88" s="205"/>
      <c r="GL88" s="167"/>
      <c r="GM88" s="231"/>
      <c r="GN88" s="219"/>
      <c r="GO88" s="212"/>
      <c r="GP88" s="212"/>
      <c r="GQ88" s="212"/>
      <c r="GR88" s="212"/>
      <c r="GS88" s="212"/>
      <c r="GT88" s="151"/>
      <c r="GU88" s="205"/>
      <c r="GV88" s="205"/>
      <c r="GW88" s="152"/>
      <c r="GX88" s="205"/>
      <c r="GY88" s="205"/>
      <c r="GZ88" s="205"/>
      <c r="HA88" s="166"/>
      <c r="HB88" s="205"/>
      <c r="HC88" s="167"/>
      <c r="HD88" s="231"/>
      <c r="HE88" s="219"/>
      <c r="HF88" s="212"/>
      <c r="HG88" s="212"/>
      <c r="HH88" s="212"/>
      <c r="HI88" s="212"/>
      <c r="HJ88" s="212"/>
      <c r="HK88" s="151"/>
      <c r="HL88" s="205"/>
      <c r="HM88" s="205"/>
      <c r="HN88" s="152"/>
      <c r="HO88" s="205"/>
      <c r="HP88" s="205"/>
      <c r="HQ88" s="205"/>
      <c r="HR88" s="166"/>
      <c r="HS88" s="205"/>
      <c r="HT88" s="167"/>
      <c r="HU88" s="231"/>
      <c r="HV88" s="219"/>
      <c r="HW88" s="212"/>
      <c r="HX88" s="212"/>
      <c r="HY88" s="212"/>
      <c r="HZ88" s="212"/>
      <c r="IA88" s="212"/>
      <c r="IB88" s="151"/>
      <c r="IC88" s="205"/>
      <c r="ID88" s="205"/>
      <c r="IE88" s="152"/>
      <c r="IF88" s="205"/>
      <c r="IG88" s="205"/>
      <c r="IH88" s="205"/>
      <c r="II88" s="166"/>
      <c r="IJ88" s="205"/>
      <c r="IK88" s="167"/>
      <c r="IL88" s="231"/>
      <c r="IM88" s="219"/>
      <c r="IN88" s="212"/>
      <c r="IO88" s="212"/>
      <c r="IP88" s="212"/>
      <c r="IQ88" s="212"/>
      <c r="IR88" s="212"/>
      <c r="IS88" s="151"/>
      <c r="IT88" s="205"/>
      <c r="IU88" s="205"/>
      <c r="IV88" s="152"/>
      <c r="IW88" s="205"/>
      <c r="IX88" s="205"/>
      <c r="IY88" s="205"/>
      <c r="IZ88" s="166"/>
      <c r="JA88" s="205"/>
      <c r="JB88" s="167"/>
      <c r="JC88" s="231"/>
      <c r="JD88" s="219"/>
      <c r="JE88" s="212"/>
      <c r="JF88" s="212"/>
      <c r="JG88" s="212"/>
      <c r="JH88" s="212"/>
      <c r="JI88" s="212"/>
      <c r="JJ88" s="151"/>
      <c r="JK88" s="205"/>
      <c r="JL88" s="205"/>
      <c r="JM88" s="152"/>
      <c r="JN88" s="205"/>
      <c r="JO88" s="205"/>
      <c r="JP88" s="205"/>
      <c r="JQ88" s="166"/>
      <c r="JR88" s="205"/>
      <c r="JS88" s="167"/>
      <c r="JT88" s="231"/>
      <c r="JU88" s="219"/>
      <c r="JV88" s="212"/>
      <c r="JW88" s="212"/>
      <c r="JX88" s="212"/>
      <c r="JY88" s="212"/>
      <c r="JZ88" s="212"/>
      <c r="KA88" s="151"/>
      <c r="KB88" s="205"/>
      <c r="KC88" s="205"/>
      <c r="KD88" s="152"/>
      <c r="KE88" s="205"/>
      <c r="KF88" s="205"/>
      <c r="KG88" s="205"/>
      <c r="KH88" s="166"/>
      <c r="KI88" s="205"/>
      <c r="KJ88" s="167"/>
      <c r="KK88" s="231"/>
      <c r="KL88" s="219"/>
      <c r="KM88" s="212"/>
      <c r="KN88" s="212"/>
      <c r="KO88" s="212"/>
      <c r="KP88" s="212"/>
      <c r="KQ88" s="212"/>
      <c r="KR88" s="151"/>
      <c r="KS88" s="205"/>
      <c r="KT88" s="205"/>
      <c r="KU88" s="152"/>
      <c r="KV88" s="205"/>
      <c r="KW88" s="205"/>
      <c r="KX88" s="205"/>
      <c r="KY88" s="166"/>
      <c r="KZ88" s="205"/>
      <c r="LA88" s="167"/>
      <c r="LB88" s="231"/>
      <c r="LC88" s="219"/>
      <c r="LD88" s="212"/>
      <c r="LE88" s="212"/>
      <c r="LF88" s="212"/>
      <c r="LG88" s="212"/>
      <c r="LH88" s="212"/>
      <c r="LI88" s="151"/>
      <c r="LJ88" s="205"/>
      <c r="LK88" s="205"/>
      <c r="LL88" s="152"/>
      <c r="LM88" s="205"/>
      <c r="LN88" s="205"/>
      <c r="LO88" s="205"/>
      <c r="LP88" s="166"/>
      <c r="LQ88" s="205"/>
      <c r="LR88" s="167"/>
      <c r="LS88" s="231"/>
      <c r="LT88" s="219"/>
      <c r="LU88" s="212"/>
      <c r="LV88" s="212"/>
      <c r="LW88" s="212"/>
      <c r="LX88" s="212"/>
      <c r="LY88" s="212"/>
      <c r="LZ88" s="219"/>
      <c r="MA88" s="205"/>
      <c r="MB88" s="205"/>
      <c r="MC88" s="205"/>
      <c r="MD88" s="205"/>
      <c r="ME88" s="205"/>
      <c r="MF88" s="205"/>
      <c r="MG88" s="202"/>
      <c r="MH88" s="205"/>
      <c r="MI88" s="212"/>
      <c r="MJ88" s="231"/>
      <c r="MK88" s="231"/>
    </row>
    <row r="89" spans="1:349" ht="14" customHeight="1">
      <c r="A89" s="210"/>
      <c r="B89" s="220"/>
      <c r="C89" s="207"/>
      <c r="D89" s="207"/>
      <c r="E89" s="210"/>
      <c r="F89" s="212"/>
      <c r="G89" s="231"/>
      <c r="H89" s="231"/>
      <c r="I89" s="219"/>
      <c r="J89" s="212"/>
      <c r="K89" s="212"/>
      <c r="L89" s="212"/>
      <c r="M89" s="212"/>
      <c r="N89" s="212"/>
      <c r="O89" s="151"/>
      <c r="P89" s="205"/>
      <c r="Q89" s="205"/>
      <c r="R89" s="152"/>
      <c r="S89" s="205"/>
      <c r="T89" s="205"/>
      <c r="U89" s="205"/>
      <c r="V89" s="166"/>
      <c r="W89" s="205"/>
      <c r="X89" s="167"/>
      <c r="Y89" s="238"/>
      <c r="Z89" s="219"/>
      <c r="AA89" s="212"/>
      <c r="AB89" s="212"/>
      <c r="AC89" s="212"/>
      <c r="AD89" s="212"/>
      <c r="AE89" s="212"/>
      <c r="AF89" s="151"/>
      <c r="AG89" s="205"/>
      <c r="AH89" s="205"/>
      <c r="AI89" s="152"/>
      <c r="AJ89" s="205"/>
      <c r="AK89" s="205"/>
      <c r="AL89" s="205"/>
      <c r="AM89" s="166"/>
      <c r="AN89" s="205"/>
      <c r="AO89" s="167"/>
      <c r="AP89" s="231"/>
      <c r="AQ89" s="219"/>
      <c r="AR89" s="212"/>
      <c r="AS89" s="212"/>
      <c r="AT89" s="212"/>
      <c r="AU89" s="212"/>
      <c r="AV89" s="212"/>
      <c r="AW89" s="151"/>
      <c r="AX89" s="205"/>
      <c r="AY89" s="205"/>
      <c r="AZ89" s="152"/>
      <c r="BA89" s="205"/>
      <c r="BB89" s="205"/>
      <c r="BC89" s="205"/>
      <c r="BD89" s="166"/>
      <c r="BE89" s="205"/>
      <c r="BF89" s="167"/>
      <c r="BG89" s="231"/>
      <c r="BH89" s="219"/>
      <c r="BI89" s="212"/>
      <c r="BJ89" s="212"/>
      <c r="BK89" s="212"/>
      <c r="BL89" s="212"/>
      <c r="BM89" s="212"/>
      <c r="BN89" s="151"/>
      <c r="BO89" s="205"/>
      <c r="BP89" s="205"/>
      <c r="BQ89" s="152"/>
      <c r="BR89" s="205"/>
      <c r="BS89" s="205"/>
      <c r="BT89" s="205"/>
      <c r="BU89" s="166"/>
      <c r="BV89" s="205"/>
      <c r="BW89" s="167"/>
      <c r="BX89" s="231"/>
      <c r="BY89" s="219"/>
      <c r="BZ89" s="212"/>
      <c r="CA89" s="212"/>
      <c r="CB89" s="212"/>
      <c r="CC89" s="212"/>
      <c r="CD89" s="212"/>
      <c r="CE89" s="151"/>
      <c r="CF89" s="205"/>
      <c r="CG89" s="205"/>
      <c r="CH89" s="152"/>
      <c r="CI89" s="205"/>
      <c r="CJ89" s="205"/>
      <c r="CK89" s="205"/>
      <c r="CL89" s="166"/>
      <c r="CM89" s="205"/>
      <c r="CN89" s="167"/>
      <c r="CO89" s="231"/>
      <c r="CP89" s="219"/>
      <c r="CQ89" s="212"/>
      <c r="CR89" s="212"/>
      <c r="CS89" s="212"/>
      <c r="CT89" s="212"/>
      <c r="CU89" s="212"/>
      <c r="CV89" s="151"/>
      <c r="CW89" s="205"/>
      <c r="CX89" s="205"/>
      <c r="CY89" s="152"/>
      <c r="CZ89" s="205"/>
      <c r="DA89" s="205"/>
      <c r="DB89" s="205"/>
      <c r="DC89" s="166"/>
      <c r="DD89" s="205"/>
      <c r="DE89" s="167"/>
      <c r="DF89" s="231"/>
      <c r="DG89" s="219"/>
      <c r="DH89" s="212"/>
      <c r="DI89" s="212"/>
      <c r="DJ89" s="212"/>
      <c r="DK89" s="212"/>
      <c r="DL89" s="212"/>
      <c r="DM89" s="151"/>
      <c r="DN89" s="205"/>
      <c r="DO89" s="205"/>
      <c r="DP89" s="152"/>
      <c r="DQ89" s="205"/>
      <c r="DR89" s="205"/>
      <c r="DS89" s="205"/>
      <c r="DT89" s="166"/>
      <c r="DU89" s="205"/>
      <c r="DV89" s="167"/>
      <c r="DW89" s="231"/>
      <c r="DX89" s="219"/>
      <c r="DY89" s="212"/>
      <c r="DZ89" s="212"/>
      <c r="EA89" s="212"/>
      <c r="EB89" s="212"/>
      <c r="EC89" s="212"/>
      <c r="ED89" s="151"/>
      <c r="EE89" s="205"/>
      <c r="EF89" s="205"/>
      <c r="EG89" s="152"/>
      <c r="EH89" s="205"/>
      <c r="EI89" s="205"/>
      <c r="EJ89" s="205"/>
      <c r="EK89" s="166"/>
      <c r="EL89" s="205"/>
      <c r="EM89" s="167"/>
      <c r="EN89" s="231"/>
      <c r="EO89" s="219"/>
      <c r="EP89" s="212"/>
      <c r="EQ89" s="212"/>
      <c r="ER89" s="212"/>
      <c r="ES89" s="212"/>
      <c r="ET89" s="212"/>
      <c r="EU89" s="151"/>
      <c r="EV89" s="205"/>
      <c r="EW89" s="205"/>
      <c r="EX89" s="152"/>
      <c r="EY89" s="205"/>
      <c r="EZ89" s="205"/>
      <c r="FA89" s="205"/>
      <c r="FB89" s="166"/>
      <c r="FC89" s="205"/>
      <c r="FD89" s="167"/>
      <c r="FE89" s="231"/>
      <c r="FF89" s="219"/>
      <c r="FG89" s="212"/>
      <c r="FH89" s="212"/>
      <c r="FI89" s="212"/>
      <c r="FJ89" s="212"/>
      <c r="FK89" s="212"/>
      <c r="FL89" s="151"/>
      <c r="FM89" s="205"/>
      <c r="FN89" s="205"/>
      <c r="FO89" s="152"/>
      <c r="FP89" s="205"/>
      <c r="FQ89" s="205"/>
      <c r="FR89" s="205"/>
      <c r="FS89" s="166"/>
      <c r="FT89" s="205"/>
      <c r="FU89" s="167"/>
      <c r="FV89" s="231"/>
      <c r="FW89" s="219"/>
      <c r="FX89" s="212"/>
      <c r="FY89" s="212"/>
      <c r="FZ89" s="212"/>
      <c r="GA89" s="212"/>
      <c r="GB89" s="212"/>
      <c r="GC89" s="151"/>
      <c r="GD89" s="205"/>
      <c r="GE89" s="205"/>
      <c r="GF89" s="152"/>
      <c r="GG89" s="205"/>
      <c r="GH89" s="205"/>
      <c r="GI89" s="205"/>
      <c r="GJ89" s="166"/>
      <c r="GK89" s="205"/>
      <c r="GL89" s="167"/>
      <c r="GM89" s="231"/>
      <c r="GN89" s="219"/>
      <c r="GO89" s="212"/>
      <c r="GP89" s="212"/>
      <c r="GQ89" s="212"/>
      <c r="GR89" s="212"/>
      <c r="GS89" s="212"/>
      <c r="GT89" s="151"/>
      <c r="GU89" s="205"/>
      <c r="GV89" s="205"/>
      <c r="GW89" s="152"/>
      <c r="GX89" s="205"/>
      <c r="GY89" s="205"/>
      <c r="GZ89" s="205"/>
      <c r="HA89" s="166"/>
      <c r="HB89" s="205"/>
      <c r="HC89" s="167"/>
      <c r="HD89" s="231"/>
      <c r="HE89" s="219"/>
      <c r="HF89" s="212"/>
      <c r="HG89" s="212"/>
      <c r="HH89" s="212"/>
      <c r="HI89" s="212"/>
      <c r="HJ89" s="212"/>
      <c r="HK89" s="151"/>
      <c r="HL89" s="205"/>
      <c r="HM89" s="205"/>
      <c r="HN89" s="152"/>
      <c r="HO89" s="205"/>
      <c r="HP89" s="205"/>
      <c r="HQ89" s="205"/>
      <c r="HR89" s="166"/>
      <c r="HS89" s="205"/>
      <c r="HT89" s="167"/>
      <c r="HU89" s="231"/>
      <c r="HV89" s="219"/>
      <c r="HW89" s="212"/>
      <c r="HX89" s="212"/>
      <c r="HY89" s="212"/>
      <c r="HZ89" s="212"/>
      <c r="IA89" s="212"/>
      <c r="IB89" s="151"/>
      <c r="IC89" s="205"/>
      <c r="ID89" s="205"/>
      <c r="IE89" s="152"/>
      <c r="IF89" s="205"/>
      <c r="IG89" s="205"/>
      <c r="IH89" s="205"/>
      <c r="II89" s="166"/>
      <c r="IJ89" s="205"/>
      <c r="IK89" s="167"/>
      <c r="IL89" s="231"/>
      <c r="IM89" s="219"/>
      <c r="IN89" s="212"/>
      <c r="IO89" s="212"/>
      <c r="IP89" s="212"/>
      <c r="IQ89" s="212"/>
      <c r="IR89" s="212"/>
      <c r="IS89" s="151"/>
      <c r="IT89" s="205"/>
      <c r="IU89" s="205"/>
      <c r="IV89" s="152"/>
      <c r="IW89" s="205"/>
      <c r="IX89" s="205"/>
      <c r="IY89" s="205"/>
      <c r="IZ89" s="166"/>
      <c r="JA89" s="205"/>
      <c r="JB89" s="167"/>
      <c r="JC89" s="231"/>
      <c r="JD89" s="219"/>
      <c r="JE89" s="212"/>
      <c r="JF89" s="212"/>
      <c r="JG89" s="212"/>
      <c r="JH89" s="212"/>
      <c r="JI89" s="212"/>
      <c r="JJ89" s="151"/>
      <c r="JK89" s="205"/>
      <c r="JL89" s="205"/>
      <c r="JM89" s="152"/>
      <c r="JN89" s="205"/>
      <c r="JO89" s="205"/>
      <c r="JP89" s="205"/>
      <c r="JQ89" s="166"/>
      <c r="JR89" s="205"/>
      <c r="JS89" s="167"/>
      <c r="JT89" s="231"/>
      <c r="JU89" s="219"/>
      <c r="JV89" s="212"/>
      <c r="JW89" s="212"/>
      <c r="JX89" s="212"/>
      <c r="JY89" s="212"/>
      <c r="JZ89" s="212"/>
      <c r="KA89" s="151"/>
      <c r="KB89" s="205"/>
      <c r="KC89" s="205"/>
      <c r="KD89" s="152"/>
      <c r="KE89" s="205"/>
      <c r="KF89" s="205"/>
      <c r="KG89" s="205"/>
      <c r="KH89" s="166"/>
      <c r="KI89" s="205"/>
      <c r="KJ89" s="167"/>
      <c r="KK89" s="231"/>
      <c r="KL89" s="219"/>
      <c r="KM89" s="212"/>
      <c r="KN89" s="212"/>
      <c r="KO89" s="212"/>
      <c r="KP89" s="212"/>
      <c r="KQ89" s="212"/>
      <c r="KR89" s="151"/>
      <c r="KS89" s="205"/>
      <c r="KT89" s="205"/>
      <c r="KU89" s="152"/>
      <c r="KV89" s="205"/>
      <c r="KW89" s="205"/>
      <c r="KX89" s="205"/>
      <c r="KY89" s="166"/>
      <c r="KZ89" s="205"/>
      <c r="LA89" s="167"/>
      <c r="LB89" s="231"/>
      <c r="LC89" s="219"/>
      <c r="LD89" s="212"/>
      <c r="LE89" s="212"/>
      <c r="LF89" s="212"/>
      <c r="LG89" s="212"/>
      <c r="LH89" s="212"/>
      <c r="LI89" s="151"/>
      <c r="LJ89" s="205"/>
      <c r="LK89" s="205"/>
      <c r="LL89" s="152"/>
      <c r="LM89" s="205"/>
      <c r="LN89" s="205"/>
      <c r="LO89" s="205"/>
      <c r="LP89" s="166"/>
      <c r="LQ89" s="205"/>
      <c r="LR89" s="167"/>
      <c r="LS89" s="231"/>
      <c r="LT89" s="219"/>
      <c r="LU89" s="212"/>
      <c r="LV89" s="212"/>
      <c r="LW89" s="212"/>
      <c r="LX89" s="212"/>
      <c r="LY89" s="212"/>
      <c r="LZ89" s="219"/>
      <c r="MA89" s="205"/>
      <c r="MB89" s="205"/>
      <c r="MC89" s="205"/>
      <c r="MD89" s="205"/>
      <c r="ME89" s="205"/>
      <c r="MF89" s="205"/>
      <c r="MG89" s="202"/>
      <c r="MH89" s="205"/>
      <c r="MI89" s="212"/>
      <c r="MJ89" s="231"/>
      <c r="MK89" s="231"/>
    </row>
    <row r="90" spans="1:349" ht="14" customHeight="1" thickBot="1">
      <c r="A90" s="214"/>
      <c r="B90" s="216"/>
      <c r="C90" s="216"/>
      <c r="D90" s="216"/>
      <c r="E90" s="216"/>
      <c r="F90" s="216"/>
      <c r="G90" s="216"/>
      <c r="H90" s="216"/>
      <c r="I90" s="410"/>
      <c r="J90" s="212"/>
      <c r="K90" s="212"/>
      <c r="L90" s="212"/>
      <c r="M90" s="212"/>
      <c r="N90" s="212"/>
      <c r="O90" s="411"/>
      <c r="P90" s="412"/>
      <c r="Q90" s="412"/>
      <c r="R90" s="413"/>
      <c r="S90" s="205"/>
      <c r="T90" s="205"/>
      <c r="U90" s="205"/>
      <c r="V90" s="414"/>
      <c r="W90" s="412"/>
      <c r="X90" s="415"/>
      <c r="Y90" s="216"/>
      <c r="Z90" s="410"/>
      <c r="AA90" s="212"/>
      <c r="AB90" s="212"/>
      <c r="AC90" s="212"/>
      <c r="AD90" s="212"/>
      <c r="AE90" s="212"/>
      <c r="AF90" s="411"/>
      <c r="AG90" s="412"/>
      <c r="AH90" s="412"/>
      <c r="AI90" s="413"/>
      <c r="AJ90" s="205"/>
      <c r="AK90" s="205"/>
      <c r="AL90" s="205"/>
      <c r="AM90" s="414"/>
      <c r="AN90" s="412"/>
      <c r="AO90" s="415"/>
      <c r="AP90" s="231"/>
      <c r="AQ90" s="410"/>
      <c r="AR90" s="212"/>
      <c r="AS90" s="212"/>
      <c r="AT90" s="212"/>
      <c r="AU90" s="212"/>
      <c r="AV90" s="212"/>
      <c r="AW90" s="411"/>
      <c r="AX90" s="412"/>
      <c r="AY90" s="412"/>
      <c r="AZ90" s="413"/>
      <c r="BA90" s="205"/>
      <c r="BB90" s="205"/>
      <c r="BC90" s="205"/>
      <c r="BD90" s="414"/>
      <c r="BE90" s="412"/>
      <c r="BF90" s="415"/>
      <c r="BG90" s="231"/>
      <c r="BH90" s="410"/>
      <c r="BI90" s="212"/>
      <c r="BJ90" s="212"/>
      <c r="BK90" s="212"/>
      <c r="BL90" s="212"/>
      <c r="BM90" s="212"/>
      <c r="BN90" s="411"/>
      <c r="BO90" s="412"/>
      <c r="BP90" s="412"/>
      <c r="BQ90" s="413"/>
      <c r="BR90" s="205"/>
      <c r="BS90" s="205"/>
      <c r="BT90" s="205"/>
      <c r="BU90" s="414"/>
      <c r="BV90" s="412"/>
      <c r="BW90" s="415"/>
      <c r="BX90" s="231"/>
      <c r="BY90" s="410"/>
      <c r="BZ90" s="212"/>
      <c r="CA90" s="212"/>
      <c r="CB90" s="212"/>
      <c r="CC90" s="212"/>
      <c r="CD90" s="212"/>
      <c r="CE90" s="411"/>
      <c r="CF90" s="412"/>
      <c r="CG90" s="412"/>
      <c r="CH90" s="413"/>
      <c r="CI90" s="205"/>
      <c r="CJ90" s="205"/>
      <c r="CK90" s="205"/>
      <c r="CL90" s="414"/>
      <c r="CM90" s="412"/>
      <c r="CN90" s="415"/>
      <c r="CO90" s="231"/>
      <c r="CP90" s="410"/>
      <c r="CQ90" s="212"/>
      <c r="CR90" s="212"/>
      <c r="CS90" s="212"/>
      <c r="CT90" s="212"/>
      <c r="CU90" s="212"/>
      <c r="CV90" s="411"/>
      <c r="CW90" s="412"/>
      <c r="CX90" s="412"/>
      <c r="CY90" s="413"/>
      <c r="CZ90" s="205"/>
      <c r="DA90" s="205"/>
      <c r="DB90" s="205"/>
      <c r="DC90" s="414"/>
      <c r="DD90" s="412"/>
      <c r="DE90" s="415"/>
      <c r="DF90" s="231"/>
      <c r="DG90" s="410"/>
      <c r="DH90" s="212"/>
      <c r="DI90" s="212"/>
      <c r="DJ90" s="212"/>
      <c r="DK90" s="212"/>
      <c r="DL90" s="212"/>
      <c r="DM90" s="411"/>
      <c r="DN90" s="412"/>
      <c r="DO90" s="412"/>
      <c r="DP90" s="413"/>
      <c r="DQ90" s="205"/>
      <c r="DR90" s="205"/>
      <c r="DS90" s="205"/>
      <c r="DT90" s="414"/>
      <c r="DU90" s="412"/>
      <c r="DV90" s="415"/>
      <c r="DW90" s="231"/>
      <c r="DX90" s="410"/>
      <c r="DY90" s="212"/>
      <c r="DZ90" s="212"/>
      <c r="EA90" s="212"/>
      <c r="EB90" s="212"/>
      <c r="EC90" s="212"/>
      <c r="ED90" s="411"/>
      <c r="EE90" s="412"/>
      <c r="EF90" s="412"/>
      <c r="EG90" s="413"/>
      <c r="EH90" s="205"/>
      <c r="EI90" s="205"/>
      <c r="EJ90" s="205"/>
      <c r="EK90" s="414"/>
      <c r="EL90" s="412"/>
      <c r="EM90" s="415"/>
      <c r="EN90" s="231"/>
      <c r="EO90" s="410"/>
      <c r="EP90" s="212"/>
      <c r="EQ90" s="212"/>
      <c r="ER90" s="212"/>
      <c r="ES90" s="212"/>
      <c r="ET90" s="212"/>
      <c r="EU90" s="411"/>
      <c r="EV90" s="412"/>
      <c r="EW90" s="412"/>
      <c r="EX90" s="413"/>
      <c r="EY90" s="205"/>
      <c r="EZ90" s="205"/>
      <c r="FA90" s="205"/>
      <c r="FB90" s="414"/>
      <c r="FC90" s="412"/>
      <c r="FD90" s="415"/>
      <c r="FE90" s="231"/>
      <c r="FF90" s="410"/>
      <c r="FG90" s="212"/>
      <c r="FH90" s="212"/>
      <c r="FI90" s="212"/>
      <c r="FJ90" s="212"/>
      <c r="FK90" s="212"/>
      <c r="FL90" s="411"/>
      <c r="FM90" s="412"/>
      <c r="FN90" s="412"/>
      <c r="FO90" s="413"/>
      <c r="FP90" s="205"/>
      <c r="FQ90" s="205"/>
      <c r="FR90" s="205"/>
      <c r="FS90" s="414"/>
      <c r="FT90" s="412"/>
      <c r="FU90" s="415"/>
      <c r="FV90" s="231"/>
      <c r="FW90" s="410"/>
      <c r="FX90" s="212"/>
      <c r="FY90" s="212"/>
      <c r="FZ90" s="212"/>
      <c r="GA90" s="212"/>
      <c r="GB90" s="212"/>
      <c r="GC90" s="411"/>
      <c r="GD90" s="412"/>
      <c r="GE90" s="412"/>
      <c r="GF90" s="413"/>
      <c r="GG90" s="205"/>
      <c r="GH90" s="205"/>
      <c r="GI90" s="205"/>
      <c r="GJ90" s="414"/>
      <c r="GK90" s="412"/>
      <c r="GL90" s="415"/>
      <c r="GM90" s="231"/>
      <c r="GN90" s="410"/>
      <c r="GO90" s="212"/>
      <c r="GP90" s="212"/>
      <c r="GQ90" s="212"/>
      <c r="GR90" s="212"/>
      <c r="GS90" s="212"/>
      <c r="GT90" s="411"/>
      <c r="GU90" s="412"/>
      <c r="GV90" s="412"/>
      <c r="GW90" s="413"/>
      <c r="GX90" s="205"/>
      <c r="GY90" s="205"/>
      <c r="GZ90" s="205"/>
      <c r="HA90" s="414"/>
      <c r="HB90" s="412"/>
      <c r="HC90" s="415"/>
      <c r="HD90" s="231"/>
      <c r="HE90" s="410"/>
      <c r="HF90" s="212"/>
      <c r="HG90" s="212"/>
      <c r="HH90" s="212"/>
      <c r="HI90" s="212"/>
      <c r="HJ90" s="212"/>
      <c r="HK90" s="411"/>
      <c r="HL90" s="412"/>
      <c r="HM90" s="412"/>
      <c r="HN90" s="413"/>
      <c r="HO90" s="205"/>
      <c r="HP90" s="205"/>
      <c r="HQ90" s="205"/>
      <c r="HR90" s="414"/>
      <c r="HS90" s="412"/>
      <c r="HT90" s="415"/>
      <c r="HU90" s="231"/>
      <c r="HV90" s="410"/>
      <c r="HW90" s="212"/>
      <c r="HX90" s="212"/>
      <c r="HY90" s="212"/>
      <c r="HZ90" s="212"/>
      <c r="IA90" s="212"/>
      <c r="IB90" s="411"/>
      <c r="IC90" s="412"/>
      <c r="ID90" s="412"/>
      <c r="IE90" s="413"/>
      <c r="IF90" s="205"/>
      <c r="IG90" s="205"/>
      <c r="IH90" s="205"/>
      <c r="II90" s="414"/>
      <c r="IJ90" s="412"/>
      <c r="IK90" s="415"/>
      <c r="IL90" s="231"/>
      <c r="IM90" s="410"/>
      <c r="IN90" s="212"/>
      <c r="IO90" s="212"/>
      <c r="IP90" s="212"/>
      <c r="IQ90" s="212"/>
      <c r="IR90" s="212"/>
      <c r="IS90" s="411"/>
      <c r="IT90" s="412"/>
      <c r="IU90" s="412"/>
      <c r="IV90" s="413"/>
      <c r="IW90" s="205"/>
      <c r="IX90" s="205"/>
      <c r="IY90" s="205"/>
      <c r="IZ90" s="414"/>
      <c r="JA90" s="412"/>
      <c r="JB90" s="415"/>
      <c r="JC90" s="231"/>
      <c r="JD90" s="410"/>
      <c r="JE90" s="212"/>
      <c r="JF90" s="212"/>
      <c r="JG90" s="212"/>
      <c r="JH90" s="212"/>
      <c r="JI90" s="212"/>
      <c r="JJ90" s="411"/>
      <c r="JK90" s="412"/>
      <c r="JL90" s="412"/>
      <c r="JM90" s="413"/>
      <c r="JN90" s="205"/>
      <c r="JO90" s="205"/>
      <c r="JP90" s="205"/>
      <c r="JQ90" s="414"/>
      <c r="JR90" s="412"/>
      <c r="JS90" s="415"/>
      <c r="JT90" s="231"/>
      <c r="JU90" s="410"/>
      <c r="JV90" s="212"/>
      <c r="JW90" s="212"/>
      <c r="JX90" s="212"/>
      <c r="JY90" s="212"/>
      <c r="JZ90" s="212"/>
      <c r="KA90" s="411"/>
      <c r="KB90" s="412"/>
      <c r="KC90" s="412"/>
      <c r="KD90" s="413"/>
      <c r="KE90" s="205"/>
      <c r="KF90" s="205"/>
      <c r="KG90" s="205"/>
      <c r="KH90" s="414"/>
      <c r="KI90" s="412"/>
      <c r="KJ90" s="415"/>
      <c r="KK90" s="231"/>
      <c r="KL90" s="410"/>
      <c r="KM90" s="212"/>
      <c r="KN90" s="212"/>
      <c r="KO90" s="212"/>
      <c r="KP90" s="212"/>
      <c r="KQ90" s="212"/>
      <c r="KR90" s="411"/>
      <c r="KS90" s="412"/>
      <c r="KT90" s="412"/>
      <c r="KU90" s="413"/>
      <c r="KV90" s="205"/>
      <c r="KW90" s="205"/>
      <c r="KX90" s="205"/>
      <c r="KY90" s="414"/>
      <c r="KZ90" s="412"/>
      <c r="LA90" s="415"/>
      <c r="LB90" s="231"/>
      <c r="LC90" s="410"/>
      <c r="LD90" s="212"/>
      <c r="LE90" s="212"/>
      <c r="LF90" s="212"/>
      <c r="LG90" s="212"/>
      <c r="LH90" s="212"/>
      <c r="LI90" s="411"/>
      <c r="LJ90" s="412"/>
      <c r="LK90" s="412"/>
      <c r="LL90" s="413"/>
      <c r="LM90" s="205"/>
      <c r="LN90" s="205"/>
      <c r="LO90" s="205"/>
      <c r="LP90" s="414"/>
      <c r="LQ90" s="412"/>
      <c r="LR90" s="415"/>
      <c r="LS90" s="231"/>
      <c r="LT90" s="410"/>
      <c r="LU90" s="212"/>
      <c r="LV90" s="212"/>
      <c r="LW90" s="212"/>
      <c r="LX90" s="212"/>
      <c r="LY90" s="212"/>
      <c r="LZ90" s="410"/>
      <c r="MA90" s="205"/>
      <c r="MB90" s="205"/>
      <c r="MC90" s="205"/>
      <c r="MD90" s="205"/>
      <c r="ME90" s="205"/>
      <c r="MF90" s="205"/>
      <c r="MG90" s="202"/>
      <c r="MH90" s="205"/>
      <c r="MI90" s="212"/>
      <c r="MJ90" s="231"/>
      <c r="MK90" s="231"/>
    </row>
    <row r="91" spans="1:349" ht="14" customHeight="1">
      <c r="A91" s="214"/>
      <c r="B91" s="216"/>
      <c r="C91" s="216"/>
      <c r="D91" s="216"/>
      <c r="E91" s="216"/>
      <c r="F91" s="216"/>
      <c r="G91" s="216"/>
      <c r="H91" s="216"/>
      <c r="I91" s="216"/>
      <c r="J91" s="225"/>
      <c r="K91" s="211"/>
      <c r="L91" s="211"/>
      <c r="M91" s="212"/>
      <c r="N91" s="212"/>
      <c r="O91" s="212"/>
      <c r="P91" s="205"/>
      <c r="Q91" s="205"/>
      <c r="R91" s="205"/>
      <c r="S91" s="205"/>
      <c r="T91" s="205"/>
      <c r="U91" s="205"/>
      <c r="V91" s="202"/>
      <c r="W91" s="205"/>
      <c r="X91" s="212"/>
      <c r="Y91" s="216"/>
      <c r="Z91" s="216"/>
      <c r="AA91" s="225"/>
      <c r="AB91" s="211"/>
      <c r="AC91" s="211"/>
      <c r="AD91" s="212"/>
      <c r="AE91" s="212"/>
      <c r="AF91" s="212"/>
      <c r="AG91" s="205"/>
      <c r="AH91" s="205"/>
      <c r="AI91" s="205"/>
      <c r="AJ91" s="205"/>
      <c r="AK91" s="205"/>
      <c r="AL91" s="205"/>
      <c r="AM91" s="202"/>
      <c r="AN91" s="205"/>
      <c r="AO91" s="212"/>
      <c r="AP91" s="231"/>
      <c r="AQ91" s="216"/>
      <c r="AR91" s="225"/>
      <c r="AS91" s="211"/>
      <c r="AT91" s="211"/>
      <c r="AU91" s="212"/>
      <c r="AV91" s="212"/>
      <c r="AW91" s="212"/>
      <c r="AX91" s="205"/>
      <c r="AY91" s="205"/>
      <c r="AZ91" s="205"/>
      <c r="BA91" s="205"/>
      <c r="BB91" s="205"/>
      <c r="BC91" s="205"/>
      <c r="BD91" s="202"/>
      <c r="BE91" s="205"/>
      <c r="BF91" s="212"/>
      <c r="BG91" s="231"/>
      <c r="BH91" s="216"/>
      <c r="BI91" s="225"/>
      <c r="BJ91" s="211"/>
      <c r="BK91" s="211"/>
      <c r="BL91" s="212"/>
      <c r="BM91" s="212"/>
      <c r="BN91" s="212"/>
      <c r="BO91" s="205"/>
      <c r="BP91" s="205"/>
      <c r="BQ91" s="205"/>
      <c r="BR91" s="205"/>
      <c r="BS91" s="205"/>
      <c r="BT91" s="205"/>
      <c r="BU91" s="202"/>
      <c r="BV91" s="205"/>
      <c r="BW91" s="212"/>
      <c r="BX91" s="231"/>
      <c r="BY91" s="216"/>
      <c r="BZ91" s="225"/>
      <c r="CA91" s="211"/>
      <c r="CB91" s="211"/>
      <c r="CC91" s="212"/>
      <c r="CD91" s="212"/>
      <c r="CE91" s="212"/>
      <c r="CF91" s="205"/>
      <c r="CG91" s="205"/>
      <c r="CH91" s="205"/>
      <c r="CI91" s="205"/>
      <c r="CJ91" s="205"/>
      <c r="CK91" s="205"/>
      <c r="CL91" s="202"/>
      <c r="CM91" s="205"/>
      <c r="CN91" s="212"/>
      <c r="CO91" s="231"/>
      <c r="CP91" s="216"/>
      <c r="CQ91" s="225"/>
      <c r="CR91" s="211"/>
      <c r="CS91" s="211"/>
      <c r="CT91" s="212"/>
      <c r="CU91" s="212"/>
      <c r="CV91" s="212"/>
      <c r="CW91" s="205"/>
      <c r="CX91" s="205"/>
      <c r="CY91" s="205"/>
      <c r="CZ91" s="205"/>
      <c r="DA91" s="205"/>
      <c r="DB91" s="205"/>
      <c r="DC91" s="202"/>
      <c r="DD91" s="205"/>
      <c r="DE91" s="212"/>
      <c r="DF91" s="231"/>
      <c r="DG91" s="216"/>
      <c r="DH91" s="225"/>
      <c r="DI91" s="211"/>
      <c r="DJ91" s="211"/>
      <c r="DK91" s="212"/>
      <c r="DL91" s="212"/>
      <c r="DM91" s="212"/>
      <c r="DN91" s="205"/>
      <c r="DO91" s="205"/>
      <c r="DP91" s="205"/>
      <c r="DQ91" s="205"/>
      <c r="DR91" s="205"/>
      <c r="DS91" s="205"/>
      <c r="DT91" s="202"/>
      <c r="DU91" s="205"/>
      <c r="DV91" s="212"/>
      <c r="DW91" s="231"/>
      <c r="DX91" s="216"/>
      <c r="DY91" s="225"/>
      <c r="DZ91" s="211"/>
      <c r="EA91" s="211"/>
      <c r="EB91" s="212"/>
      <c r="EC91" s="212"/>
      <c r="ED91" s="212"/>
      <c r="EE91" s="205"/>
      <c r="EF91" s="205"/>
      <c r="EG91" s="205"/>
      <c r="EH91" s="205"/>
      <c r="EI91" s="205"/>
      <c r="EJ91" s="205"/>
      <c r="EK91" s="202"/>
      <c r="EL91" s="205"/>
      <c r="EM91" s="212"/>
      <c r="EN91" s="231"/>
      <c r="EO91" s="216"/>
      <c r="EP91" s="225"/>
      <c r="EQ91" s="211"/>
      <c r="ER91" s="211"/>
      <c r="ES91" s="212"/>
      <c r="ET91" s="212"/>
      <c r="EU91" s="212"/>
      <c r="EV91" s="205"/>
      <c r="EW91" s="205"/>
      <c r="EX91" s="205"/>
      <c r="EY91" s="205"/>
      <c r="EZ91" s="205"/>
      <c r="FA91" s="205"/>
      <c r="FB91" s="202"/>
      <c r="FC91" s="205"/>
      <c r="FD91" s="212"/>
      <c r="FE91" s="231"/>
      <c r="FF91" s="216"/>
      <c r="FG91" s="225"/>
      <c r="FH91" s="211"/>
      <c r="FI91" s="211"/>
      <c r="FJ91" s="212"/>
      <c r="FK91" s="212"/>
      <c r="FL91" s="212"/>
      <c r="FM91" s="205"/>
      <c r="FN91" s="205"/>
      <c r="FO91" s="205"/>
      <c r="FP91" s="205"/>
      <c r="FQ91" s="205"/>
      <c r="FR91" s="205"/>
      <c r="FS91" s="202"/>
      <c r="FT91" s="205"/>
      <c r="FU91" s="212"/>
      <c r="FV91" s="231"/>
      <c r="FW91" s="216"/>
      <c r="FX91" s="225"/>
      <c r="FY91" s="211"/>
      <c r="FZ91" s="211"/>
      <c r="GA91" s="212"/>
      <c r="GB91" s="212"/>
      <c r="GC91" s="212"/>
      <c r="GD91" s="205"/>
      <c r="GE91" s="205"/>
      <c r="GF91" s="205"/>
      <c r="GG91" s="205"/>
      <c r="GH91" s="205"/>
      <c r="GI91" s="205"/>
      <c r="GJ91" s="202"/>
      <c r="GK91" s="205"/>
      <c r="GL91" s="212"/>
      <c r="GM91" s="231"/>
      <c r="GN91" s="216"/>
      <c r="GO91" s="225"/>
      <c r="GP91" s="211"/>
      <c r="GQ91" s="211"/>
      <c r="GR91" s="212"/>
      <c r="GS91" s="212"/>
      <c r="GT91" s="212"/>
      <c r="GU91" s="205"/>
      <c r="GV91" s="205"/>
      <c r="GW91" s="205"/>
      <c r="GX91" s="205"/>
      <c r="GY91" s="205"/>
      <c r="GZ91" s="205"/>
      <c r="HA91" s="202"/>
      <c r="HB91" s="205"/>
      <c r="HC91" s="212"/>
      <c r="HD91" s="231"/>
      <c r="HE91" s="216"/>
      <c r="HF91" s="225"/>
      <c r="HG91" s="211"/>
      <c r="HH91" s="211"/>
      <c r="HI91" s="212"/>
      <c r="HJ91" s="212"/>
      <c r="HK91" s="212"/>
      <c r="HL91" s="205"/>
      <c r="HM91" s="205"/>
      <c r="HN91" s="205"/>
      <c r="HO91" s="205"/>
      <c r="HP91" s="205"/>
      <c r="HQ91" s="205"/>
      <c r="HR91" s="202"/>
      <c r="HS91" s="205"/>
      <c r="HT91" s="212"/>
      <c r="HU91" s="231"/>
      <c r="HV91" s="216"/>
      <c r="HW91" s="225"/>
      <c r="HX91" s="211"/>
      <c r="HY91" s="211"/>
      <c r="HZ91" s="212"/>
      <c r="IA91" s="212"/>
      <c r="IB91" s="212"/>
      <c r="IC91" s="205"/>
      <c r="ID91" s="205"/>
      <c r="IE91" s="205"/>
      <c r="IF91" s="205"/>
      <c r="IG91" s="205"/>
      <c r="IH91" s="205"/>
      <c r="II91" s="202"/>
      <c r="IJ91" s="205"/>
      <c r="IK91" s="212"/>
      <c r="IL91" s="231"/>
      <c r="IM91" s="216"/>
      <c r="IN91" s="225"/>
      <c r="IO91" s="211"/>
      <c r="IP91" s="211"/>
      <c r="IQ91" s="212"/>
      <c r="IR91" s="212"/>
      <c r="IS91" s="212"/>
      <c r="IT91" s="205"/>
      <c r="IU91" s="205"/>
      <c r="IV91" s="205"/>
      <c r="IW91" s="205"/>
      <c r="IX91" s="205"/>
      <c r="IY91" s="205"/>
      <c r="IZ91" s="202"/>
      <c r="JA91" s="205"/>
      <c r="JB91" s="212"/>
      <c r="JC91" s="231"/>
      <c r="JD91" s="216"/>
      <c r="JE91" s="225"/>
      <c r="JF91" s="211"/>
      <c r="JG91" s="211"/>
      <c r="JH91" s="212"/>
      <c r="JI91" s="212"/>
      <c r="JJ91" s="212"/>
      <c r="JK91" s="205"/>
      <c r="JL91" s="205"/>
      <c r="JM91" s="205"/>
      <c r="JN91" s="205"/>
      <c r="JO91" s="205"/>
      <c r="JP91" s="205"/>
      <c r="JQ91" s="202"/>
      <c r="JR91" s="205"/>
      <c r="JS91" s="212"/>
      <c r="JT91" s="231"/>
      <c r="JU91" s="216"/>
      <c r="JV91" s="225"/>
      <c r="JW91" s="211"/>
      <c r="JX91" s="211"/>
      <c r="JY91" s="212"/>
      <c r="JZ91" s="212"/>
      <c r="KA91" s="212"/>
      <c r="KB91" s="205"/>
      <c r="KC91" s="205"/>
      <c r="KD91" s="205"/>
      <c r="KE91" s="205"/>
      <c r="KF91" s="205"/>
      <c r="KG91" s="205"/>
      <c r="KH91" s="202"/>
      <c r="KI91" s="205"/>
      <c r="KJ91" s="212"/>
      <c r="KK91" s="231"/>
      <c r="KL91" s="216"/>
      <c r="KM91" s="225"/>
      <c r="KN91" s="211"/>
      <c r="KO91" s="211"/>
      <c r="KP91" s="212"/>
      <c r="KQ91" s="212"/>
      <c r="KR91" s="212"/>
      <c r="KS91" s="205"/>
      <c r="KT91" s="205"/>
      <c r="KU91" s="205"/>
      <c r="KV91" s="205"/>
      <c r="KW91" s="205"/>
      <c r="KX91" s="205"/>
      <c r="KY91" s="202"/>
      <c r="KZ91" s="205"/>
      <c r="LA91" s="212"/>
      <c r="LB91" s="231"/>
      <c r="LC91" s="216"/>
      <c r="LD91" s="225"/>
      <c r="LE91" s="211"/>
      <c r="LF91" s="211"/>
      <c r="LG91" s="212"/>
      <c r="LH91" s="212"/>
      <c r="LI91" s="212"/>
      <c r="LJ91" s="205"/>
      <c r="LK91" s="205"/>
      <c r="LL91" s="205"/>
      <c r="LM91" s="205"/>
      <c r="LN91" s="205"/>
      <c r="LO91" s="205"/>
      <c r="LP91" s="202"/>
      <c r="LQ91" s="205"/>
      <c r="LR91" s="212"/>
      <c r="LS91" s="231"/>
      <c r="LT91" s="216"/>
      <c r="LU91" s="225"/>
      <c r="LV91" s="211"/>
      <c r="LW91" s="211"/>
      <c r="LX91" s="212"/>
      <c r="LY91" s="212"/>
      <c r="LZ91" s="212"/>
      <c r="MA91" s="205"/>
      <c r="MB91" s="205"/>
      <c r="MC91" s="205"/>
      <c r="MD91" s="205"/>
      <c r="ME91" s="205"/>
      <c r="MF91" s="205"/>
      <c r="MG91" s="202"/>
      <c r="MH91" s="205"/>
      <c r="MI91" s="212"/>
      <c r="MJ91" s="231"/>
      <c r="MK91" s="231"/>
    </row>
    <row r="92" spans="1:349" ht="14" hidden="1" customHeight="1" outlineLevel="1">
      <c r="A92" s="12"/>
      <c r="B92" s="40" t="s">
        <v>27</v>
      </c>
      <c r="C92" s="12"/>
      <c r="D92" s="58" t="s">
        <v>116</v>
      </c>
      <c r="E92" s="12"/>
      <c r="F92" s="12"/>
      <c r="G92" s="30"/>
      <c r="H92" s="30"/>
      <c r="I92" s="40" t="s">
        <v>27</v>
      </c>
      <c r="J92" s="12"/>
      <c r="K92" s="60" t="str">
        <f>D92</f>
        <v>Rotenone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229" t="s">
        <v>27</v>
      </c>
      <c r="AA92" s="210"/>
      <c r="AB92" s="237" t="str">
        <f>K92</f>
        <v>Rotenone</v>
      </c>
      <c r="AC92" s="199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Q92" s="229" t="s">
        <v>27</v>
      </c>
      <c r="AR92" s="210"/>
      <c r="AS92" s="237" t="str">
        <f>AB92</f>
        <v>Rotenone</v>
      </c>
      <c r="AT92" s="199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H92" s="229" t="s">
        <v>27</v>
      </c>
      <c r="BI92" s="210"/>
      <c r="BJ92" s="237" t="str">
        <f>AS92</f>
        <v>Rotenone</v>
      </c>
      <c r="BK92" s="199"/>
      <c r="BL92" s="210"/>
      <c r="BM92" s="210"/>
      <c r="BN92" s="210"/>
      <c r="BO92" s="210"/>
      <c r="BP92" s="210"/>
      <c r="BQ92" s="210"/>
      <c r="BR92" s="210"/>
      <c r="BS92" s="210"/>
      <c r="BT92" s="210"/>
      <c r="BU92" s="210"/>
      <c r="BV92" s="210"/>
      <c r="BW92" s="210"/>
      <c r="BY92" s="229" t="s">
        <v>27</v>
      </c>
      <c r="BZ92" s="210"/>
      <c r="CA92" s="237" t="str">
        <f>BJ92</f>
        <v>Rotenone</v>
      </c>
      <c r="CB92" s="199"/>
      <c r="CC92" s="210"/>
      <c r="CD92" s="210"/>
      <c r="CE92" s="210"/>
      <c r="CF92" s="210"/>
      <c r="CG92" s="210"/>
      <c r="CH92" s="210"/>
      <c r="CI92" s="210"/>
      <c r="CJ92" s="210"/>
      <c r="CK92" s="210"/>
      <c r="CL92" s="210"/>
      <c r="CM92" s="210"/>
      <c r="CN92" s="210"/>
      <c r="CP92" s="229" t="s">
        <v>27</v>
      </c>
      <c r="CQ92" s="210"/>
      <c r="CR92" s="237" t="str">
        <f>CA92</f>
        <v>Rotenone</v>
      </c>
      <c r="CS92" s="199"/>
      <c r="CT92" s="210"/>
      <c r="CU92" s="210"/>
      <c r="CV92" s="210"/>
      <c r="CW92" s="210"/>
      <c r="CX92" s="210"/>
      <c r="CY92" s="210"/>
      <c r="CZ92" s="210"/>
      <c r="DA92" s="210"/>
      <c r="DB92" s="210"/>
      <c r="DC92" s="210"/>
      <c r="DD92" s="210"/>
      <c r="DE92" s="210"/>
      <c r="DG92" s="229" t="s">
        <v>27</v>
      </c>
      <c r="DH92" s="210"/>
      <c r="DI92" s="237" t="str">
        <f>CR92</f>
        <v>Rotenone</v>
      </c>
      <c r="DJ92" s="199"/>
      <c r="DK92" s="210"/>
      <c r="DL92" s="210"/>
      <c r="DM92" s="210"/>
      <c r="DN92" s="210"/>
      <c r="DO92" s="210"/>
      <c r="DP92" s="210"/>
      <c r="DQ92" s="210"/>
      <c r="DR92" s="210"/>
      <c r="DS92" s="210"/>
      <c r="DT92" s="210"/>
      <c r="DU92" s="210"/>
      <c r="DV92" s="210"/>
      <c r="DX92" s="229" t="s">
        <v>27</v>
      </c>
      <c r="DY92" s="210"/>
      <c r="DZ92" s="237" t="str">
        <f>DI92</f>
        <v>Rotenone</v>
      </c>
      <c r="EA92" s="199"/>
      <c r="EB92" s="210"/>
      <c r="EC92" s="210"/>
      <c r="ED92" s="210"/>
      <c r="EE92" s="210"/>
      <c r="EF92" s="210"/>
      <c r="EG92" s="210"/>
      <c r="EH92" s="210"/>
      <c r="EI92" s="210"/>
      <c r="EJ92" s="210"/>
      <c r="EK92" s="210"/>
      <c r="EL92" s="210"/>
      <c r="EM92" s="210"/>
      <c r="EO92" s="229" t="s">
        <v>27</v>
      </c>
      <c r="EP92" s="210"/>
      <c r="EQ92" s="237" t="str">
        <f>DZ92</f>
        <v>Rotenone</v>
      </c>
      <c r="ER92" s="199"/>
      <c r="ES92" s="210"/>
      <c r="ET92" s="210"/>
      <c r="EU92" s="210"/>
      <c r="EV92" s="210"/>
      <c r="EW92" s="210"/>
      <c r="EX92" s="210"/>
      <c r="EY92" s="210"/>
      <c r="EZ92" s="210"/>
      <c r="FA92" s="210"/>
      <c r="FB92" s="210"/>
      <c r="FC92" s="210"/>
      <c r="FD92" s="210"/>
      <c r="FF92" s="229" t="s">
        <v>27</v>
      </c>
      <c r="FG92" s="210"/>
      <c r="FH92" s="237" t="str">
        <f>EQ92</f>
        <v>Rotenone</v>
      </c>
      <c r="FI92" s="199"/>
      <c r="FJ92" s="210"/>
      <c r="FK92" s="210"/>
      <c r="FL92" s="210"/>
      <c r="FM92" s="210"/>
      <c r="FN92" s="210"/>
      <c r="FO92" s="210"/>
      <c r="FP92" s="210"/>
      <c r="FQ92" s="210"/>
      <c r="FR92" s="210"/>
      <c r="FS92" s="210"/>
      <c r="FT92" s="210"/>
      <c r="FU92" s="210"/>
      <c r="FW92" s="229" t="s">
        <v>27</v>
      </c>
      <c r="FX92" s="210"/>
      <c r="FY92" s="237" t="str">
        <f>FH92</f>
        <v>Rotenone</v>
      </c>
      <c r="FZ92" s="199"/>
      <c r="GA92" s="210"/>
      <c r="GB92" s="210"/>
      <c r="GC92" s="210"/>
      <c r="GD92" s="210"/>
      <c r="GE92" s="210"/>
      <c r="GF92" s="210"/>
      <c r="GG92" s="210"/>
      <c r="GH92" s="210"/>
      <c r="GI92" s="210"/>
      <c r="GJ92" s="210"/>
      <c r="GK92" s="210"/>
      <c r="GL92" s="210"/>
      <c r="GN92" s="229" t="s">
        <v>27</v>
      </c>
      <c r="GO92" s="210"/>
      <c r="GP92" s="237" t="str">
        <f>FY92</f>
        <v>Rotenone</v>
      </c>
      <c r="GQ92" s="199"/>
      <c r="GR92" s="210"/>
      <c r="GS92" s="210"/>
      <c r="GT92" s="210"/>
      <c r="GU92" s="210"/>
      <c r="GV92" s="210"/>
      <c r="GW92" s="210"/>
      <c r="GX92" s="210"/>
      <c r="GY92" s="210"/>
      <c r="GZ92" s="210"/>
      <c r="HA92" s="210"/>
      <c r="HB92" s="210"/>
      <c r="HC92" s="210"/>
      <c r="HE92" s="229" t="s">
        <v>27</v>
      </c>
      <c r="HF92" s="210"/>
      <c r="HG92" s="237" t="str">
        <f>GP92</f>
        <v>Rotenone</v>
      </c>
      <c r="HH92" s="199"/>
      <c r="HI92" s="210"/>
      <c r="HJ92" s="210"/>
      <c r="HK92" s="210"/>
      <c r="HL92" s="210"/>
      <c r="HM92" s="210"/>
      <c r="HN92" s="210"/>
      <c r="HO92" s="210"/>
      <c r="HP92" s="210"/>
      <c r="HQ92" s="210"/>
      <c r="HR92" s="210"/>
      <c r="HS92" s="210"/>
      <c r="HT92" s="210"/>
      <c r="HV92" s="229" t="s">
        <v>27</v>
      </c>
      <c r="HW92" s="210"/>
      <c r="HX92" s="237" t="str">
        <f>HG92</f>
        <v>Rotenone</v>
      </c>
      <c r="HY92" s="199"/>
      <c r="HZ92" s="210"/>
      <c r="IA92" s="210"/>
      <c r="IB92" s="210"/>
      <c r="IC92" s="210"/>
      <c r="ID92" s="210"/>
      <c r="IE92" s="210"/>
      <c r="IF92" s="210"/>
      <c r="IG92" s="210"/>
      <c r="IH92" s="210"/>
      <c r="II92" s="210"/>
      <c r="IJ92" s="210"/>
      <c r="IK92" s="210"/>
      <c r="IM92" s="229" t="s">
        <v>27</v>
      </c>
      <c r="IN92" s="210"/>
      <c r="IO92" s="237" t="str">
        <f>HX92</f>
        <v>Rotenone</v>
      </c>
      <c r="IP92" s="199"/>
      <c r="IQ92" s="210"/>
      <c r="IR92" s="210"/>
      <c r="IS92" s="210"/>
      <c r="IT92" s="210"/>
      <c r="IU92" s="210"/>
      <c r="IV92" s="210"/>
      <c r="IW92" s="210"/>
      <c r="IX92" s="210"/>
      <c r="IY92" s="210"/>
      <c r="IZ92" s="210"/>
      <c r="JA92" s="210"/>
      <c r="JB92" s="210"/>
      <c r="JD92" s="229" t="s">
        <v>27</v>
      </c>
      <c r="JE92" s="210"/>
      <c r="JF92" s="237" t="str">
        <f>IO92</f>
        <v>Rotenone</v>
      </c>
      <c r="JG92" s="199"/>
      <c r="JH92" s="210"/>
      <c r="JI92" s="210"/>
      <c r="JJ92" s="210"/>
      <c r="JK92" s="210"/>
      <c r="JL92" s="210"/>
      <c r="JM92" s="210"/>
      <c r="JN92" s="210"/>
      <c r="JO92" s="210"/>
      <c r="JP92" s="210"/>
      <c r="JQ92" s="210"/>
      <c r="JR92" s="210"/>
      <c r="JS92" s="210"/>
      <c r="JU92" s="229" t="s">
        <v>27</v>
      </c>
      <c r="JV92" s="210"/>
      <c r="JW92" s="237" t="str">
        <f>JF92</f>
        <v>Rotenone</v>
      </c>
      <c r="JX92" s="199"/>
      <c r="JY92" s="210"/>
      <c r="JZ92" s="210"/>
      <c r="KA92" s="210"/>
      <c r="KB92" s="210"/>
      <c r="KC92" s="210"/>
      <c r="KD92" s="210"/>
      <c r="KE92" s="210"/>
      <c r="KF92" s="210"/>
      <c r="KG92" s="210"/>
      <c r="KH92" s="210"/>
      <c r="KI92" s="210"/>
      <c r="KJ92" s="210"/>
      <c r="KL92" s="229" t="s">
        <v>27</v>
      </c>
      <c r="KM92" s="210"/>
      <c r="KN92" s="237" t="str">
        <f>JW92</f>
        <v>Rotenone</v>
      </c>
      <c r="KO92" s="199"/>
      <c r="KP92" s="210"/>
      <c r="KQ92" s="210"/>
      <c r="KR92" s="210"/>
      <c r="KS92" s="210"/>
      <c r="KT92" s="210"/>
      <c r="KU92" s="210"/>
      <c r="KV92" s="210"/>
      <c r="KW92" s="210"/>
      <c r="KX92" s="210"/>
      <c r="KY92" s="210"/>
      <c r="KZ92" s="210"/>
      <c r="LA92" s="210"/>
      <c r="LC92" s="229" t="s">
        <v>27</v>
      </c>
      <c r="LD92" s="210"/>
      <c r="LE92" s="237" t="str">
        <f>KN92</f>
        <v>Rotenone</v>
      </c>
      <c r="LF92" s="199"/>
      <c r="LG92" s="210"/>
      <c r="LH92" s="210"/>
      <c r="LI92" s="210"/>
      <c r="LJ92" s="210"/>
      <c r="LK92" s="210"/>
      <c r="LL92" s="210"/>
      <c r="LM92" s="210"/>
      <c r="LN92" s="210"/>
      <c r="LO92" s="210"/>
      <c r="LP92" s="210"/>
      <c r="LQ92" s="210"/>
      <c r="LR92" s="210"/>
      <c r="LT92" s="229" t="s">
        <v>27</v>
      </c>
      <c r="LU92" s="210"/>
      <c r="LV92" s="237" t="str">
        <f>LE92</f>
        <v>Rotenone</v>
      </c>
      <c r="LW92" s="199"/>
      <c r="LX92" s="210"/>
      <c r="LY92" s="210"/>
      <c r="LZ92" s="210"/>
      <c r="MA92" s="210"/>
      <c r="MB92" s="210"/>
      <c r="MC92" s="210"/>
      <c r="MD92" s="210"/>
      <c r="ME92" s="210"/>
      <c r="MF92" s="210"/>
      <c r="MG92" s="210"/>
      <c r="MH92" s="210"/>
      <c r="MI92" s="210"/>
    </row>
    <row r="93" spans="1:349" ht="14" hidden="1" customHeight="1" outlineLevel="1" thickBot="1">
      <c r="A93" s="12"/>
      <c r="B93" s="39" t="s">
        <v>15</v>
      </c>
      <c r="C93" s="12"/>
      <c r="D93" s="12"/>
      <c r="E93" s="12"/>
      <c r="F93" s="12"/>
      <c r="G93" s="12"/>
      <c r="H93" s="12"/>
      <c r="I93" s="228" t="s">
        <v>72</v>
      </c>
      <c r="J93" s="237"/>
      <c r="K93" s="237"/>
      <c r="L93" s="218"/>
      <c r="M93" s="237"/>
      <c r="N93" s="237"/>
      <c r="O93" s="237"/>
      <c r="P93" s="237"/>
      <c r="Q93" s="242"/>
      <c r="R93" s="242"/>
      <c r="S93" s="237"/>
      <c r="T93" s="237"/>
      <c r="U93" s="237"/>
      <c r="V93" s="237"/>
      <c r="W93" s="237"/>
      <c r="X93" s="237"/>
      <c r="Y93" s="237"/>
      <c r="Z93" s="228" t="s">
        <v>74</v>
      </c>
      <c r="AA93" s="237"/>
      <c r="AB93" s="237"/>
      <c r="AC93" s="218"/>
      <c r="AD93" s="237"/>
      <c r="AE93" s="237"/>
      <c r="AF93" s="237"/>
      <c r="AG93" s="237"/>
      <c r="AH93" s="242"/>
      <c r="AI93" s="242"/>
      <c r="AJ93" s="237"/>
      <c r="AK93" s="237"/>
      <c r="AL93" s="237"/>
      <c r="AM93" s="237"/>
      <c r="AN93" s="237"/>
      <c r="AO93" s="237"/>
      <c r="AP93" s="241"/>
      <c r="AQ93" s="228" t="s">
        <v>75</v>
      </c>
      <c r="AR93" s="237"/>
      <c r="AS93" s="237"/>
      <c r="AT93" s="218"/>
      <c r="AU93" s="237"/>
      <c r="AV93" s="237"/>
      <c r="AW93" s="237"/>
      <c r="AX93" s="237"/>
      <c r="AY93" s="242"/>
      <c r="AZ93" s="242"/>
      <c r="BA93" s="237"/>
      <c r="BB93" s="237"/>
      <c r="BC93" s="237"/>
      <c r="BD93" s="237"/>
      <c r="BE93" s="237"/>
      <c r="BF93" s="237"/>
      <c r="BG93" s="241"/>
      <c r="BH93" s="228" t="s">
        <v>89</v>
      </c>
      <c r="BI93" s="237"/>
      <c r="BJ93" s="237"/>
      <c r="BK93" s="218"/>
      <c r="BL93" s="237"/>
      <c r="BM93" s="237"/>
      <c r="BN93" s="237"/>
      <c r="BO93" s="237"/>
      <c r="BP93" s="242"/>
      <c r="BQ93" s="242"/>
      <c r="BR93" s="237"/>
      <c r="BS93" s="237"/>
      <c r="BT93" s="237"/>
      <c r="BU93" s="237"/>
      <c r="BV93" s="237"/>
      <c r="BW93" s="237"/>
      <c r="BX93" s="241"/>
      <c r="BY93" s="228" t="s">
        <v>76</v>
      </c>
      <c r="BZ93" s="237"/>
      <c r="CA93" s="237"/>
      <c r="CB93" s="218"/>
      <c r="CC93" s="237"/>
      <c r="CD93" s="237"/>
      <c r="CE93" s="237"/>
      <c r="CF93" s="237"/>
      <c r="CG93" s="242"/>
      <c r="CH93" s="242"/>
      <c r="CI93" s="237"/>
      <c r="CJ93" s="237"/>
      <c r="CK93" s="237"/>
      <c r="CL93" s="237"/>
      <c r="CM93" s="237"/>
      <c r="CN93" s="237"/>
      <c r="CO93" s="241"/>
      <c r="CP93" s="228" t="s">
        <v>77</v>
      </c>
      <c r="CQ93" s="237"/>
      <c r="CR93" s="237"/>
      <c r="CS93" s="218"/>
      <c r="CT93" s="237"/>
      <c r="CU93" s="237"/>
      <c r="CV93" s="237"/>
      <c r="CW93" s="237"/>
      <c r="CX93" s="242"/>
      <c r="CY93" s="242"/>
      <c r="CZ93" s="237"/>
      <c r="DA93" s="237"/>
      <c r="DB93" s="237"/>
      <c r="DC93" s="237"/>
      <c r="DD93" s="237"/>
      <c r="DE93" s="237"/>
      <c r="DF93" s="241"/>
      <c r="DG93" s="228" t="s">
        <v>78</v>
      </c>
      <c r="DH93" s="237"/>
      <c r="DI93" s="237"/>
      <c r="DJ93" s="218"/>
      <c r="DK93" s="237"/>
      <c r="DL93" s="237"/>
      <c r="DM93" s="237"/>
      <c r="DN93" s="237"/>
      <c r="DO93" s="242"/>
      <c r="DP93" s="242"/>
      <c r="DQ93" s="237"/>
      <c r="DR93" s="237"/>
      <c r="DS93" s="237"/>
      <c r="DT93" s="237"/>
      <c r="DU93" s="237"/>
      <c r="DV93" s="237"/>
      <c r="DW93" s="241"/>
      <c r="DX93" s="228" t="s">
        <v>90</v>
      </c>
      <c r="DY93" s="237"/>
      <c r="DZ93" s="237"/>
      <c r="EA93" s="218"/>
      <c r="EB93" s="237"/>
      <c r="EC93" s="237"/>
      <c r="ED93" s="237"/>
      <c r="EE93" s="237"/>
      <c r="EF93" s="242"/>
      <c r="EG93" s="242"/>
      <c r="EH93" s="237"/>
      <c r="EI93" s="237"/>
      <c r="EJ93" s="237"/>
      <c r="EK93" s="237"/>
      <c r="EL93" s="237"/>
      <c r="EM93" s="237"/>
      <c r="EN93" s="241"/>
      <c r="EO93" s="228" t="s">
        <v>91</v>
      </c>
      <c r="EP93" s="237"/>
      <c r="EQ93" s="237"/>
      <c r="ER93" s="218"/>
      <c r="ES93" s="237"/>
      <c r="ET93" s="237"/>
      <c r="EU93" s="237"/>
      <c r="EV93" s="237"/>
      <c r="EW93" s="242"/>
      <c r="EX93" s="242"/>
      <c r="EY93" s="237"/>
      <c r="EZ93" s="237"/>
      <c r="FA93" s="237"/>
      <c r="FB93" s="237"/>
      <c r="FC93" s="237"/>
      <c r="FD93" s="237"/>
      <c r="FE93" s="241"/>
      <c r="FF93" s="228" t="s">
        <v>79</v>
      </c>
      <c r="FG93" s="237"/>
      <c r="FH93" s="237"/>
      <c r="FI93" s="218"/>
      <c r="FJ93" s="237"/>
      <c r="FK93" s="237"/>
      <c r="FL93" s="237"/>
      <c r="FM93" s="237"/>
      <c r="FN93" s="242"/>
      <c r="FO93" s="242"/>
      <c r="FP93" s="237"/>
      <c r="FQ93" s="237"/>
      <c r="FR93" s="237"/>
      <c r="FS93" s="237"/>
      <c r="FT93" s="237"/>
      <c r="FU93" s="237"/>
      <c r="FV93" s="241"/>
      <c r="FW93" s="228" t="s">
        <v>92</v>
      </c>
      <c r="FX93" s="237"/>
      <c r="FY93" s="237"/>
      <c r="FZ93" s="218"/>
      <c r="GA93" s="237"/>
      <c r="GB93" s="237"/>
      <c r="GC93" s="237"/>
      <c r="GD93" s="237"/>
      <c r="GE93" s="242"/>
      <c r="GF93" s="242"/>
      <c r="GG93" s="237"/>
      <c r="GH93" s="237"/>
      <c r="GI93" s="237"/>
      <c r="GJ93" s="237"/>
      <c r="GK93" s="237"/>
      <c r="GL93" s="237"/>
      <c r="GM93" s="241"/>
      <c r="GN93" s="228" t="s">
        <v>93</v>
      </c>
      <c r="GO93" s="237"/>
      <c r="GP93" s="237"/>
      <c r="GQ93" s="218"/>
      <c r="GR93" s="237"/>
      <c r="GS93" s="237"/>
      <c r="GT93" s="237"/>
      <c r="GU93" s="237"/>
      <c r="GV93" s="242"/>
      <c r="GW93" s="242"/>
      <c r="GX93" s="237"/>
      <c r="GY93" s="237"/>
      <c r="GZ93" s="237"/>
      <c r="HA93" s="237"/>
      <c r="HB93" s="237"/>
      <c r="HC93" s="237"/>
      <c r="HD93" s="241"/>
      <c r="HE93" s="228" t="s">
        <v>84</v>
      </c>
      <c r="HF93" s="237"/>
      <c r="HG93" s="237"/>
      <c r="HH93" s="218"/>
      <c r="HI93" s="237"/>
      <c r="HJ93" s="237"/>
      <c r="HK93" s="237"/>
      <c r="HL93" s="237"/>
      <c r="HM93" s="242"/>
      <c r="HN93" s="242"/>
      <c r="HO93" s="237"/>
      <c r="HP93" s="237"/>
      <c r="HQ93" s="237"/>
      <c r="HR93" s="237"/>
      <c r="HS93" s="237"/>
      <c r="HT93" s="237"/>
      <c r="HU93" s="241"/>
      <c r="HV93" s="228" t="s">
        <v>94</v>
      </c>
      <c r="HW93" s="237"/>
      <c r="HX93" s="237"/>
      <c r="HY93" s="218"/>
      <c r="HZ93" s="237"/>
      <c r="IA93" s="237"/>
      <c r="IB93" s="237"/>
      <c r="IC93" s="237"/>
      <c r="ID93" s="242"/>
      <c r="IE93" s="242"/>
      <c r="IF93" s="237"/>
      <c r="IG93" s="237"/>
      <c r="IH93" s="237"/>
      <c r="II93" s="237"/>
      <c r="IJ93" s="237"/>
      <c r="IK93" s="237"/>
      <c r="IL93" s="241"/>
      <c r="IM93" s="228" t="s">
        <v>83</v>
      </c>
      <c r="IN93" s="237"/>
      <c r="IO93" s="237"/>
      <c r="IP93" s="218"/>
      <c r="IQ93" s="237"/>
      <c r="IR93" s="237"/>
      <c r="IS93" s="237"/>
      <c r="IT93" s="237"/>
      <c r="IU93" s="242"/>
      <c r="IV93" s="242"/>
      <c r="IW93" s="237"/>
      <c r="IX93" s="237"/>
      <c r="IY93" s="237"/>
      <c r="IZ93" s="237"/>
      <c r="JA93" s="237"/>
      <c r="JB93" s="237"/>
      <c r="JC93" s="241"/>
      <c r="JD93" s="228" t="s">
        <v>82</v>
      </c>
      <c r="JE93" s="237"/>
      <c r="JF93" s="237"/>
      <c r="JG93" s="218"/>
      <c r="JH93" s="237"/>
      <c r="JI93" s="237"/>
      <c r="JJ93" s="237"/>
      <c r="JK93" s="237"/>
      <c r="JL93" s="242"/>
      <c r="JM93" s="242"/>
      <c r="JN93" s="237"/>
      <c r="JO93" s="237"/>
      <c r="JP93" s="237"/>
      <c r="JQ93" s="237"/>
      <c r="JR93" s="237"/>
      <c r="JS93" s="237"/>
      <c r="JT93" s="241"/>
      <c r="JU93" s="228" t="s">
        <v>81</v>
      </c>
      <c r="JV93" s="237"/>
      <c r="JW93" s="237"/>
      <c r="JX93" s="218"/>
      <c r="JY93" s="237"/>
      <c r="JZ93" s="237"/>
      <c r="KA93" s="237"/>
      <c r="KB93" s="237"/>
      <c r="KC93" s="242"/>
      <c r="KD93" s="242"/>
      <c r="KE93" s="237"/>
      <c r="KF93" s="237"/>
      <c r="KG93" s="237"/>
      <c r="KH93" s="237"/>
      <c r="KI93" s="237"/>
      <c r="KJ93" s="237"/>
      <c r="KK93" s="241"/>
      <c r="KL93" s="228" t="s">
        <v>95</v>
      </c>
      <c r="KM93" s="237"/>
      <c r="KN93" s="237"/>
      <c r="KO93" s="218"/>
      <c r="KP93" s="237"/>
      <c r="KQ93" s="237"/>
      <c r="KR93" s="237"/>
      <c r="KS93" s="237"/>
      <c r="KT93" s="242"/>
      <c r="KU93" s="242"/>
      <c r="KV93" s="237"/>
      <c r="KW93" s="237"/>
      <c r="KX93" s="237"/>
      <c r="KY93" s="237"/>
      <c r="KZ93" s="237"/>
      <c r="LA93" s="237"/>
      <c r="LB93" s="241"/>
      <c r="LC93" s="228" t="s">
        <v>80</v>
      </c>
      <c r="LD93" s="237"/>
      <c r="LE93" s="237"/>
      <c r="LF93" s="218"/>
      <c r="LG93" s="237"/>
      <c r="LH93" s="237"/>
      <c r="LI93" s="237"/>
      <c r="LJ93" s="237"/>
      <c r="LK93" s="242"/>
      <c r="LL93" s="242"/>
      <c r="LM93" s="237"/>
      <c r="LN93" s="237"/>
      <c r="LO93" s="237"/>
      <c r="LP93" s="237"/>
      <c r="LQ93" s="237"/>
      <c r="LR93" s="237"/>
      <c r="LS93" s="241"/>
      <c r="LT93" s="228" t="s">
        <v>96</v>
      </c>
      <c r="LU93" s="237"/>
      <c r="LV93" s="237"/>
      <c r="LW93" s="218"/>
      <c r="LX93" s="237"/>
      <c r="LY93" s="237"/>
      <c r="LZ93" s="237"/>
      <c r="MA93" s="237"/>
      <c r="MB93" s="242"/>
      <c r="MC93" s="242"/>
      <c r="MD93" s="237"/>
      <c r="ME93" s="237"/>
      <c r="MF93" s="237"/>
      <c r="MG93" s="237"/>
      <c r="MH93" s="237"/>
      <c r="MI93" s="237"/>
    </row>
    <row r="94" spans="1:349" ht="24" hidden="1" customHeight="1" outlineLevel="1">
      <c r="A94" s="198" t="s">
        <v>103</v>
      </c>
      <c r="B94" s="345" t="s">
        <v>29</v>
      </c>
      <c r="C94" s="346" t="s">
        <v>9</v>
      </c>
      <c r="D94" s="347" t="s">
        <v>8</v>
      </c>
      <c r="E94" s="339" t="s">
        <v>32</v>
      </c>
      <c r="F94" s="340" t="s">
        <v>33</v>
      </c>
      <c r="G94" s="340" t="s">
        <v>34</v>
      </c>
      <c r="H94" s="36"/>
      <c r="I94" s="341" t="s">
        <v>99</v>
      </c>
      <c r="J94" s="341" t="s">
        <v>7</v>
      </c>
      <c r="K94" s="342" t="s">
        <v>13</v>
      </c>
      <c r="L94" s="342" t="s">
        <v>12</v>
      </c>
      <c r="M94" s="342" t="s">
        <v>14</v>
      </c>
      <c r="N94" s="342" t="s">
        <v>10</v>
      </c>
      <c r="O94" s="342" t="s">
        <v>11</v>
      </c>
      <c r="P94" s="342" t="s">
        <v>121</v>
      </c>
      <c r="Q94" s="342" t="s">
        <v>120</v>
      </c>
      <c r="R94" s="342" t="s">
        <v>119</v>
      </c>
      <c r="S94" s="343" t="s">
        <v>35</v>
      </c>
      <c r="T94" s="343" t="s">
        <v>36</v>
      </c>
      <c r="U94" s="343" t="s">
        <v>37</v>
      </c>
      <c r="V94" s="344" t="s">
        <v>87</v>
      </c>
      <c r="W94" s="314" t="s">
        <v>23</v>
      </c>
      <c r="X94" s="314" t="s">
        <v>28</v>
      </c>
      <c r="Y94" s="42"/>
      <c r="Z94" s="341" t="s">
        <v>99</v>
      </c>
      <c r="AA94" s="341" t="s">
        <v>7</v>
      </c>
      <c r="AB94" s="342" t="s">
        <v>13</v>
      </c>
      <c r="AC94" s="342" t="s">
        <v>12</v>
      </c>
      <c r="AD94" s="342" t="s">
        <v>14</v>
      </c>
      <c r="AE94" s="342" t="s">
        <v>10</v>
      </c>
      <c r="AF94" s="342" t="s">
        <v>11</v>
      </c>
      <c r="AG94" s="342" t="s">
        <v>30</v>
      </c>
      <c r="AH94" s="342" t="s">
        <v>120</v>
      </c>
      <c r="AI94" s="342" t="s">
        <v>119</v>
      </c>
      <c r="AJ94" s="343" t="s">
        <v>35</v>
      </c>
      <c r="AK94" s="343" t="s">
        <v>36</v>
      </c>
      <c r="AL94" s="343" t="s">
        <v>37</v>
      </c>
      <c r="AM94" s="344" t="s">
        <v>87</v>
      </c>
      <c r="AN94" s="314" t="s">
        <v>23</v>
      </c>
      <c r="AO94" s="314" t="s">
        <v>28</v>
      </c>
      <c r="AQ94" s="341" t="s">
        <v>99</v>
      </c>
      <c r="AR94" s="341" t="s">
        <v>7</v>
      </c>
      <c r="AS94" s="342" t="s">
        <v>13</v>
      </c>
      <c r="AT94" s="342" t="s">
        <v>12</v>
      </c>
      <c r="AU94" s="342" t="s">
        <v>14</v>
      </c>
      <c r="AV94" s="342" t="s">
        <v>10</v>
      </c>
      <c r="AW94" s="342" t="s">
        <v>11</v>
      </c>
      <c r="AX94" s="342" t="s">
        <v>30</v>
      </c>
      <c r="AY94" s="342" t="s">
        <v>120</v>
      </c>
      <c r="AZ94" s="342" t="s">
        <v>119</v>
      </c>
      <c r="BA94" s="343" t="s">
        <v>35</v>
      </c>
      <c r="BB94" s="343" t="s">
        <v>36</v>
      </c>
      <c r="BC94" s="343" t="s">
        <v>37</v>
      </c>
      <c r="BD94" s="344" t="s">
        <v>87</v>
      </c>
      <c r="BE94" s="314" t="s">
        <v>23</v>
      </c>
      <c r="BF94" s="314" t="s">
        <v>28</v>
      </c>
      <c r="BH94" s="341" t="s">
        <v>99</v>
      </c>
      <c r="BI94" s="341" t="s">
        <v>7</v>
      </c>
      <c r="BJ94" s="342" t="s">
        <v>13</v>
      </c>
      <c r="BK94" s="342" t="s">
        <v>12</v>
      </c>
      <c r="BL94" s="342" t="s">
        <v>14</v>
      </c>
      <c r="BM94" s="342" t="s">
        <v>10</v>
      </c>
      <c r="BN94" s="342" t="s">
        <v>11</v>
      </c>
      <c r="BO94" s="342" t="s">
        <v>30</v>
      </c>
      <c r="BP94" s="342" t="s">
        <v>120</v>
      </c>
      <c r="BQ94" s="342" t="s">
        <v>119</v>
      </c>
      <c r="BR94" s="343" t="s">
        <v>35</v>
      </c>
      <c r="BS94" s="343" t="s">
        <v>36</v>
      </c>
      <c r="BT94" s="343" t="s">
        <v>37</v>
      </c>
      <c r="BU94" s="344" t="s">
        <v>87</v>
      </c>
      <c r="BV94" s="314" t="s">
        <v>23</v>
      </c>
      <c r="BW94" s="314" t="s">
        <v>28</v>
      </c>
      <c r="BY94" s="341" t="s">
        <v>99</v>
      </c>
      <c r="BZ94" s="341" t="s">
        <v>7</v>
      </c>
      <c r="CA94" s="342" t="s">
        <v>13</v>
      </c>
      <c r="CB94" s="342" t="s">
        <v>12</v>
      </c>
      <c r="CC94" s="342" t="s">
        <v>14</v>
      </c>
      <c r="CD94" s="342" t="s">
        <v>10</v>
      </c>
      <c r="CE94" s="342" t="s">
        <v>11</v>
      </c>
      <c r="CF94" s="342" t="s">
        <v>30</v>
      </c>
      <c r="CG94" s="342" t="s">
        <v>120</v>
      </c>
      <c r="CH94" s="342" t="s">
        <v>119</v>
      </c>
      <c r="CI94" s="343" t="s">
        <v>35</v>
      </c>
      <c r="CJ94" s="343" t="s">
        <v>36</v>
      </c>
      <c r="CK94" s="343" t="s">
        <v>37</v>
      </c>
      <c r="CL94" s="344" t="s">
        <v>87</v>
      </c>
      <c r="CM94" s="314" t="s">
        <v>23</v>
      </c>
      <c r="CN94" s="314" t="s">
        <v>28</v>
      </c>
      <c r="CP94" s="341" t="s">
        <v>99</v>
      </c>
      <c r="CQ94" s="341" t="s">
        <v>7</v>
      </c>
      <c r="CR94" s="342" t="s">
        <v>13</v>
      </c>
      <c r="CS94" s="342" t="s">
        <v>12</v>
      </c>
      <c r="CT94" s="342" t="s">
        <v>14</v>
      </c>
      <c r="CU94" s="342" t="s">
        <v>10</v>
      </c>
      <c r="CV94" s="342" t="s">
        <v>11</v>
      </c>
      <c r="CW94" s="342" t="s">
        <v>30</v>
      </c>
      <c r="CX94" s="342" t="s">
        <v>120</v>
      </c>
      <c r="CY94" s="342" t="s">
        <v>119</v>
      </c>
      <c r="CZ94" s="343" t="s">
        <v>35</v>
      </c>
      <c r="DA94" s="343" t="s">
        <v>36</v>
      </c>
      <c r="DB94" s="343" t="s">
        <v>37</v>
      </c>
      <c r="DC94" s="344" t="s">
        <v>87</v>
      </c>
      <c r="DD94" s="314" t="s">
        <v>23</v>
      </c>
      <c r="DE94" s="314" t="s">
        <v>28</v>
      </c>
      <c r="DG94" s="341" t="s">
        <v>99</v>
      </c>
      <c r="DH94" s="341" t="s">
        <v>7</v>
      </c>
      <c r="DI94" s="342" t="s">
        <v>13</v>
      </c>
      <c r="DJ94" s="342" t="s">
        <v>12</v>
      </c>
      <c r="DK94" s="342" t="s">
        <v>14</v>
      </c>
      <c r="DL94" s="342" t="s">
        <v>10</v>
      </c>
      <c r="DM94" s="342" t="s">
        <v>11</v>
      </c>
      <c r="DN94" s="342" t="s">
        <v>30</v>
      </c>
      <c r="DO94" s="342" t="s">
        <v>120</v>
      </c>
      <c r="DP94" s="342" t="s">
        <v>119</v>
      </c>
      <c r="DQ94" s="343" t="s">
        <v>35</v>
      </c>
      <c r="DR94" s="343" t="s">
        <v>36</v>
      </c>
      <c r="DS94" s="343" t="s">
        <v>37</v>
      </c>
      <c r="DT94" s="344" t="s">
        <v>87</v>
      </c>
      <c r="DU94" s="314" t="s">
        <v>23</v>
      </c>
      <c r="DV94" s="314" t="s">
        <v>28</v>
      </c>
      <c r="DX94" s="341" t="s">
        <v>99</v>
      </c>
      <c r="DY94" s="341" t="s">
        <v>7</v>
      </c>
      <c r="DZ94" s="342" t="s">
        <v>13</v>
      </c>
      <c r="EA94" s="342" t="s">
        <v>12</v>
      </c>
      <c r="EB94" s="342" t="s">
        <v>14</v>
      </c>
      <c r="EC94" s="342" t="s">
        <v>10</v>
      </c>
      <c r="ED94" s="342" t="s">
        <v>11</v>
      </c>
      <c r="EE94" s="342" t="s">
        <v>30</v>
      </c>
      <c r="EF94" s="342" t="s">
        <v>120</v>
      </c>
      <c r="EG94" s="342" t="s">
        <v>119</v>
      </c>
      <c r="EH94" s="343" t="s">
        <v>35</v>
      </c>
      <c r="EI94" s="343" t="s">
        <v>36</v>
      </c>
      <c r="EJ94" s="343" t="s">
        <v>37</v>
      </c>
      <c r="EK94" s="344" t="s">
        <v>87</v>
      </c>
      <c r="EL94" s="314" t="s">
        <v>23</v>
      </c>
      <c r="EM94" s="314" t="s">
        <v>28</v>
      </c>
      <c r="EO94" s="341" t="s">
        <v>99</v>
      </c>
      <c r="EP94" s="341" t="s">
        <v>7</v>
      </c>
      <c r="EQ94" s="342" t="s">
        <v>13</v>
      </c>
      <c r="ER94" s="342" t="s">
        <v>12</v>
      </c>
      <c r="ES94" s="342" t="s">
        <v>14</v>
      </c>
      <c r="ET94" s="342" t="s">
        <v>10</v>
      </c>
      <c r="EU94" s="342" t="s">
        <v>11</v>
      </c>
      <c r="EV94" s="342" t="s">
        <v>30</v>
      </c>
      <c r="EW94" s="342" t="s">
        <v>120</v>
      </c>
      <c r="EX94" s="342" t="s">
        <v>119</v>
      </c>
      <c r="EY94" s="343" t="s">
        <v>35</v>
      </c>
      <c r="EZ94" s="343" t="s">
        <v>36</v>
      </c>
      <c r="FA94" s="343" t="s">
        <v>37</v>
      </c>
      <c r="FB94" s="344" t="s">
        <v>87</v>
      </c>
      <c r="FC94" s="314" t="s">
        <v>23</v>
      </c>
      <c r="FD94" s="314" t="s">
        <v>28</v>
      </c>
      <c r="FF94" s="341" t="s">
        <v>99</v>
      </c>
      <c r="FG94" s="341" t="s">
        <v>7</v>
      </c>
      <c r="FH94" s="342" t="s">
        <v>13</v>
      </c>
      <c r="FI94" s="342" t="s">
        <v>12</v>
      </c>
      <c r="FJ94" s="342" t="s">
        <v>14</v>
      </c>
      <c r="FK94" s="342" t="s">
        <v>10</v>
      </c>
      <c r="FL94" s="342" t="s">
        <v>11</v>
      </c>
      <c r="FM94" s="342" t="s">
        <v>30</v>
      </c>
      <c r="FN94" s="342" t="s">
        <v>120</v>
      </c>
      <c r="FO94" s="342" t="s">
        <v>119</v>
      </c>
      <c r="FP94" s="343" t="s">
        <v>35</v>
      </c>
      <c r="FQ94" s="343" t="s">
        <v>36</v>
      </c>
      <c r="FR94" s="343" t="s">
        <v>37</v>
      </c>
      <c r="FS94" s="344" t="s">
        <v>87</v>
      </c>
      <c r="FT94" s="314" t="s">
        <v>23</v>
      </c>
      <c r="FU94" s="314" t="s">
        <v>28</v>
      </c>
      <c r="FW94" s="341" t="s">
        <v>99</v>
      </c>
      <c r="FX94" s="341" t="s">
        <v>7</v>
      </c>
      <c r="FY94" s="342" t="s">
        <v>13</v>
      </c>
      <c r="FZ94" s="342" t="s">
        <v>12</v>
      </c>
      <c r="GA94" s="342" t="s">
        <v>14</v>
      </c>
      <c r="GB94" s="342" t="s">
        <v>10</v>
      </c>
      <c r="GC94" s="342" t="s">
        <v>11</v>
      </c>
      <c r="GD94" s="342" t="s">
        <v>30</v>
      </c>
      <c r="GE94" s="342" t="s">
        <v>120</v>
      </c>
      <c r="GF94" s="342" t="s">
        <v>119</v>
      </c>
      <c r="GG94" s="343" t="s">
        <v>35</v>
      </c>
      <c r="GH94" s="343" t="s">
        <v>36</v>
      </c>
      <c r="GI94" s="343" t="s">
        <v>37</v>
      </c>
      <c r="GJ94" s="344" t="s">
        <v>87</v>
      </c>
      <c r="GK94" s="314" t="s">
        <v>23</v>
      </c>
      <c r="GL94" s="314" t="s">
        <v>28</v>
      </c>
      <c r="GN94" s="341" t="s">
        <v>99</v>
      </c>
      <c r="GO94" s="341" t="s">
        <v>7</v>
      </c>
      <c r="GP94" s="342" t="s">
        <v>13</v>
      </c>
      <c r="GQ94" s="342" t="s">
        <v>12</v>
      </c>
      <c r="GR94" s="342" t="s">
        <v>14</v>
      </c>
      <c r="GS94" s="342" t="s">
        <v>10</v>
      </c>
      <c r="GT94" s="342" t="s">
        <v>11</v>
      </c>
      <c r="GU94" s="342" t="s">
        <v>30</v>
      </c>
      <c r="GV94" s="342" t="s">
        <v>120</v>
      </c>
      <c r="GW94" s="342" t="s">
        <v>119</v>
      </c>
      <c r="GX94" s="343" t="s">
        <v>35</v>
      </c>
      <c r="GY94" s="343" t="s">
        <v>36</v>
      </c>
      <c r="GZ94" s="343" t="s">
        <v>37</v>
      </c>
      <c r="HA94" s="344" t="s">
        <v>87</v>
      </c>
      <c r="HB94" s="314" t="s">
        <v>23</v>
      </c>
      <c r="HC94" s="314" t="s">
        <v>28</v>
      </c>
      <c r="HE94" s="341" t="s">
        <v>99</v>
      </c>
      <c r="HF94" s="341" t="s">
        <v>7</v>
      </c>
      <c r="HG94" s="342" t="s">
        <v>13</v>
      </c>
      <c r="HH94" s="342" t="s">
        <v>12</v>
      </c>
      <c r="HI94" s="342" t="s">
        <v>14</v>
      </c>
      <c r="HJ94" s="342" t="s">
        <v>10</v>
      </c>
      <c r="HK94" s="342" t="s">
        <v>11</v>
      </c>
      <c r="HL94" s="342" t="s">
        <v>30</v>
      </c>
      <c r="HM94" s="342" t="s">
        <v>120</v>
      </c>
      <c r="HN94" s="342" t="s">
        <v>119</v>
      </c>
      <c r="HO94" s="343" t="s">
        <v>35</v>
      </c>
      <c r="HP94" s="343" t="s">
        <v>36</v>
      </c>
      <c r="HQ94" s="343" t="s">
        <v>37</v>
      </c>
      <c r="HR94" s="344" t="s">
        <v>87</v>
      </c>
      <c r="HS94" s="314" t="s">
        <v>23</v>
      </c>
      <c r="HT94" s="314" t="s">
        <v>28</v>
      </c>
      <c r="HV94" s="341" t="s">
        <v>99</v>
      </c>
      <c r="HW94" s="341" t="s">
        <v>7</v>
      </c>
      <c r="HX94" s="342" t="s">
        <v>13</v>
      </c>
      <c r="HY94" s="342" t="s">
        <v>12</v>
      </c>
      <c r="HZ94" s="342" t="s">
        <v>14</v>
      </c>
      <c r="IA94" s="342" t="s">
        <v>10</v>
      </c>
      <c r="IB94" s="342" t="s">
        <v>11</v>
      </c>
      <c r="IC94" s="342" t="s">
        <v>30</v>
      </c>
      <c r="ID94" s="342" t="s">
        <v>120</v>
      </c>
      <c r="IE94" s="342" t="s">
        <v>119</v>
      </c>
      <c r="IF94" s="343" t="s">
        <v>35</v>
      </c>
      <c r="IG94" s="343" t="s">
        <v>36</v>
      </c>
      <c r="IH94" s="343" t="s">
        <v>37</v>
      </c>
      <c r="II94" s="344" t="s">
        <v>87</v>
      </c>
      <c r="IJ94" s="314" t="s">
        <v>23</v>
      </c>
      <c r="IK94" s="314" t="s">
        <v>28</v>
      </c>
      <c r="IM94" s="341" t="s">
        <v>99</v>
      </c>
      <c r="IN94" s="341" t="s">
        <v>7</v>
      </c>
      <c r="IO94" s="342" t="s">
        <v>13</v>
      </c>
      <c r="IP94" s="342" t="s">
        <v>12</v>
      </c>
      <c r="IQ94" s="342" t="s">
        <v>14</v>
      </c>
      <c r="IR94" s="342" t="s">
        <v>10</v>
      </c>
      <c r="IS94" s="342" t="s">
        <v>11</v>
      </c>
      <c r="IT94" s="342" t="s">
        <v>30</v>
      </c>
      <c r="IU94" s="342" t="s">
        <v>120</v>
      </c>
      <c r="IV94" s="342" t="s">
        <v>119</v>
      </c>
      <c r="IW94" s="343" t="s">
        <v>35</v>
      </c>
      <c r="IX94" s="343" t="s">
        <v>36</v>
      </c>
      <c r="IY94" s="343" t="s">
        <v>37</v>
      </c>
      <c r="IZ94" s="344" t="s">
        <v>87</v>
      </c>
      <c r="JA94" s="314" t="s">
        <v>23</v>
      </c>
      <c r="JB94" s="314" t="s">
        <v>28</v>
      </c>
      <c r="JD94" s="341" t="s">
        <v>99</v>
      </c>
      <c r="JE94" s="341" t="s">
        <v>7</v>
      </c>
      <c r="JF94" s="342" t="s">
        <v>13</v>
      </c>
      <c r="JG94" s="342" t="s">
        <v>12</v>
      </c>
      <c r="JH94" s="342" t="s">
        <v>14</v>
      </c>
      <c r="JI94" s="342" t="s">
        <v>10</v>
      </c>
      <c r="JJ94" s="342" t="s">
        <v>11</v>
      </c>
      <c r="JK94" s="342" t="s">
        <v>30</v>
      </c>
      <c r="JL94" s="342" t="s">
        <v>120</v>
      </c>
      <c r="JM94" s="342" t="s">
        <v>119</v>
      </c>
      <c r="JN94" s="343" t="s">
        <v>35</v>
      </c>
      <c r="JO94" s="343" t="s">
        <v>36</v>
      </c>
      <c r="JP94" s="343" t="s">
        <v>37</v>
      </c>
      <c r="JQ94" s="344" t="s">
        <v>87</v>
      </c>
      <c r="JR94" s="314" t="s">
        <v>23</v>
      </c>
      <c r="JS94" s="314" t="s">
        <v>28</v>
      </c>
      <c r="JU94" s="341" t="s">
        <v>99</v>
      </c>
      <c r="JV94" s="341" t="s">
        <v>7</v>
      </c>
      <c r="JW94" s="342" t="s">
        <v>13</v>
      </c>
      <c r="JX94" s="342" t="s">
        <v>12</v>
      </c>
      <c r="JY94" s="342" t="s">
        <v>14</v>
      </c>
      <c r="JZ94" s="342" t="s">
        <v>10</v>
      </c>
      <c r="KA94" s="342" t="s">
        <v>11</v>
      </c>
      <c r="KB94" s="342" t="s">
        <v>30</v>
      </c>
      <c r="KC94" s="342" t="s">
        <v>120</v>
      </c>
      <c r="KD94" s="342" t="s">
        <v>119</v>
      </c>
      <c r="KE94" s="343" t="s">
        <v>35</v>
      </c>
      <c r="KF94" s="343" t="s">
        <v>36</v>
      </c>
      <c r="KG94" s="343" t="s">
        <v>37</v>
      </c>
      <c r="KH94" s="344" t="s">
        <v>87</v>
      </c>
      <c r="KI94" s="314" t="s">
        <v>23</v>
      </c>
      <c r="KJ94" s="314" t="s">
        <v>28</v>
      </c>
      <c r="KL94" s="341" t="s">
        <v>99</v>
      </c>
      <c r="KM94" s="341" t="s">
        <v>7</v>
      </c>
      <c r="KN94" s="342" t="s">
        <v>13</v>
      </c>
      <c r="KO94" s="342" t="s">
        <v>12</v>
      </c>
      <c r="KP94" s="342" t="s">
        <v>14</v>
      </c>
      <c r="KQ94" s="342" t="s">
        <v>10</v>
      </c>
      <c r="KR94" s="342" t="s">
        <v>11</v>
      </c>
      <c r="KS94" s="342" t="s">
        <v>30</v>
      </c>
      <c r="KT94" s="342" t="s">
        <v>120</v>
      </c>
      <c r="KU94" s="342" t="s">
        <v>119</v>
      </c>
      <c r="KV94" s="343" t="s">
        <v>35</v>
      </c>
      <c r="KW94" s="343" t="s">
        <v>36</v>
      </c>
      <c r="KX94" s="343" t="s">
        <v>37</v>
      </c>
      <c r="KY94" s="344" t="s">
        <v>87</v>
      </c>
      <c r="KZ94" s="314" t="s">
        <v>23</v>
      </c>
      <c r="LA94" s="314" t="s">
        <v>28</v>
      </c>
      <c r="LC94" s="341" t="s">
        <v>99</v>
      </c>
      <c r="LD94" s="341" t="s">
        <v>7</v>
      </c>
      <c r="LE94" s="342" t="s">
        <v>13</v>
      </c>
      <c r="LF94" s="342" t="s">
        <v>12</v>
      </c>
      <c r="LG94" s="342" t="s">
        <v>14</v>
      </c>
      <c r="LH94" s="342" t="s">
        <v>10</v>
      </c>
      <c r="LI94" s="342" t="s">
        <v>11</v>
      </c>
      <c r="LJ94" s="342" t="s">
        <v>30</v>
      </c>
      <c r="LK94" s="342" t="s">
        <v>120</v>
      </c>
      <c r="LL94" s="342" t="s">
        <v>119</v>
      </c>
      <c r="LM94" s="343" t="s">
        <v>35</v>
      </c>
      <c r="LN94" s="343" t="s">
        <v>36</v>
      </c>
      <c r="LO94" s="343" t="s">
        <v>37</v>
      </c>
      <c r="LP94" s="344" t="s">
        <v>87</v>
      </c>
      <c r="LQ94" s="314" t="s">
        <v>23</v>
      </c>
      <c r="LR94" s="314" t="s">
        <v>28</v>
      </c>
      <c r="LT94" s="341" t="s">
        <v>99</v>
      </c>
      <c r="LU94" s="341" t="s">
        <v>7</v>
      </c>
      <c r="LV94" s="342" t="s">
        <v>13</v>
      </c>
      <c r="LW94" s="342" t="s">
        <v>12</v>
      </c>
      <c r="LX94" s="342" t="s">
        <v>14</v>
      </c>
      <c r="LY94" s="342" t="s">
        <v>10</v>
      </c>
      <c r="LZ94" s="342" t="s">
        <v>11</v>
      </c>
      <c r="MA94" s="342" t="s">
        <v>30</v>
      </c>
      <c r="MB94" s="342" t="s">
        <v>120</v>
      </c>
      <c r="MC94" s="342" t="s">
        <v>119</v>
      </c>
      <c r="MD94" s="343" t="s">
        <v>35</v>
      </c>
      <c r="ME94" s="343" t="s">
        <v>36</v>
      </c>
      <c r="MF94" s="343" t="s">
        <v>37</v>
      </c>
      <c r="MG94" s="344" t="s">
        <v>87</v>
      </c>
      <c r="MH94" s="314" t="s">
        <v>23</v>
      </c>
      <c r="MI94" s="314" t="s">
        <v>28</v>
      </c>
    </row>
    <row r="95" spans="1:349" ht="14" hidden="1" customHeight="1" outlineLevel="1">
      <c r="A95" s="13" t="s">
        <v>22</v>
      </c>
      <c r="B95" s="176">
        <v>0</v>
      </c>
      <c r="C95" s="50">
        <v>50</v>
      </c>
      <c r="D95" s="177">
        <v>0</v>
      </c>
      <c r="E95" s="21">
        <f>D95/C95</f>
        <v>0</v>
      </c>
      <c r="F95" s="12" t="s">
        <v>4</v>
      </c>
      <c r="G95" s="12" t="s">
        <v>4</v>
      </c>
      <c r="H95" s="12"/>
      <c r="I95" s="12"/>
      <c r="J95" s="54" t="s">
        <v>4</v>
      </c>
      <c r="K95" s="12"/>
      <c r="L95" s="15"/>
      <c r="M95" s="15"/>
      <c r="N95" s="15"/>
      <c r="O95" s="15"/>
      <c r="P95" s="32"/>
      <c r="Q95" s="14"/>
      <c r="R95" s="14"/>
      <c r="S95" s="15"/>
      <c r="T95" s="32"/>
      <c r="U95" s="32"/>
      <c r="V95" s="32"/>
      <c r="W95" s="32"/>
      <c r="X95" s="32"/>
      <c r="Y95" s="42"/>
      <c r="Z95" s="210"/>
      <c r="AA95" s="220" t="s">
        <v>4</v>
      </c>
      <c r="AB95" s="210"/>
      <c r="AC95" s="211"/>
      <c r="AD95" s="211"/>
      <c r="AE95" s="211"/>
      <c r="AF95" s="211"/>
      <c r="AG95" s="209"/>
      <c r="AH95" s="200"/>
      <c r="AI95" s="200"/>
      <c r="AJ95" s="211"/>
      <c r="AK95" s="209"/>
      <c r="AL95" s="209"/>
      <c r="AM95" s="209"/>
      <c r="AN95" s="209"/>
      <c r="AO95" s="209"/>
      <c r="AQ95" s="210"/>
      <c r="AR95" s="220" t="s">
        <v>4</v>
      </c>
      <c r="AS95" s="210"/>
      <c r="AT95" s="211"/>
      <c r="AU95" s="211"/>
      <c r="AV95" s="211"/>
      <c r="AW95" s="211"/>
      <c r="AX95" s="209"/>
      <c r="AY95" s="200"/>
      <c r="AZ95" s="200"/>
      <c r="BA95" s="211"/>
      <c r="BB95" s="209"/>
      <c r="BC95" s="209"/>
      <c r="BD95" s="209"/>
      <c r="BE95" s="209"/>
      <c r="BF95" s="209"/>
      <c r="BH95" s="210"/>
      <c r="BI95" s="220" t="s">
        <v>4</v>
      </c>
      <c r="BJ95" s="210"/>
      <c r="BK95" s="211"/>
      <c r="BL95" s="211"/>
      <c r="BM95" s="211"/>
      <c r="BN95" s="211"/>
      <c r="BO95" s="209"/>
      <c r="BP95" s="200"/>
      <c r="BQ95" s="200"/>
      <c r="BR95" s="211"/>
      <c r="BS95" s="209"/>
      <c r="BT95" s="209"/>
      <c r="BU95" s="209"/>
      <c r="BV95" s="209"/>
      <c r="BW95" s="209"/>
      <c r="BY95" s="210"/>
      <c r="BZ95" s="220" t="s">
        <v>4</v>
      </c>
      <c r="CA95" s="210"/>
      <c r="CB95" s="211"/>
      <c r="CC95" s="211"/>
      <c r="CD95" s="211"/>
      <c r="CE95" s="211"/>
      <c r="CF95" s="209"/>
      <c r="CG95" s="200"/>
      <c r="CH95" s="200"/>
      <c r="CI95" s="211"/>
      <c r="CJ95" s="209"/>
      <c r="CK95" s="209"/>
      <c r="CL95" s="209"/>
      <c r="CM95" s="209"/>
      <c r="CN95" s="209"/>
      <c r="CP95" s="210"/>
      <c r="CQ95" s="220" t="s">
        <v>4</v>
      </c>
      <c r="CR95" s="210"/>
      <c r="CS95" s="211"/>
      <c r="CT95" s="211"/>
      <c r="CU95" s="211"/>
      <c r="CV95" s="211"/>
      <c r="CW95" s="209"/>
      <c r="CX95" s="200"/>
      <c r="CY95" s="200"/>
      <c r="CZ95" s="211"/>
      <c r="DA95" s="209"/>
      <c r="DB95" s="209"/>
      <c r="DC95" s="209"/>
      <c r="DD95" s="209"/>
      <c r="DE95" s="209"/>
      <c r="DG95" s="210"/>
      <c r="DH95" s="220" t="s">
        <v>4</v>
      </c>
      <c r="DI95" s="210"/>
      <c r="DJ95" s="211"/>
      <c r="DK95" s="211"/>
      <c r="DL95" s="211"/>
      <c r="DM95" s="211"/>
      <c r="DN95" s="209"/>
      <c r="DO95" s="200"/>
      <c r="DP95" s="200"/>
      <c r="DQ95" s="211"/>
      <c r="DR95" s="209"/>
      <c r="DS95" s="209"/>
      <c r="DT95" s="209"/>
      <c r="DU95" s="209"/>
      <c r="DV95" s="209"/>
      <c r="DX95" s="210"/>
      <c r="DY95" s="220" t="s">
        <v>4</v>
      </c>
      <c r="DZ95" s="210"/>
      <c r="EA95" s="211"/>
      <c r="EB95" s="211"/>
      <c r="EC95" s="211"/>
      <c r="ED95" s="211"/>
      <c r="EE95" s="209"/>
      <c r="EF95" s="200"/>
      <c r="EG95" s="200"/>
      <c r="EH95" s="211"/>
      <c r="EI95" s="209"/>
      <c r="EJ95" s="209"/>
      <c r="EK95" s="209"/>
      <c r="EL95" s="209"/>
      <c r="EM95" s="209"/>
      <c r="EO95" s="210"/>
      <c r="EP95" s="220" t="s">
        <v>4</v>
      </c>
      <c r="EQ95" s="210"/>
      <c r="ER95" s="211"/>
      <c r="ES95" s="211"/>
      <c r="ET95" s="211"/>
      <c r="EU95" s="211"/>
      <c r="EV95" s="209"/>
      <c r="EW95" s="200"/>
      <c r="EX95" s="200"/>
      <c r="EY95" s="211"/>
      <c r="EZ95" s="209"/>
      <c r="FA95" s="209"/>
      <c r="FB95" s="209"/>
      <c r="FC95" s="209"/>
      <c r="FD95" s="209"/>
      <c r="FF95" s="210"/>
      <c r="FG95" s="220" t="s">
        <v>4</v>
      </c>
      <c r="FH95" s="210"/>
      <c r="FI95" s="211"/>
      <c r="FJ95" s="211"/>
      <c r="FK95" s="211"/>
      <c r="FL95" s="211"/>
      <c r="FM95" s="209"/>
      <c r="FN95" s="200"/>
      <c r="FO95" s="200"/>
      <c r="FP95" s="211"/>
      <c r="FQ95" s="209"/>
      <c r="FR95" s="209"/>
      <c r="FS95" s="209"/>
      <c r="FT95" s="209"/>
      <c r="FU95" s="209"/>
      <c r="FW95" s="210"/>
      <c r="FX95" s="220" t="s">
        <v>4</v>
      </c>
      <c r="FY95" s="210"/>
      <c r="FZ95" s="211"/>
      <c r="GA95" s="211"/>
      <c r="GB95" s="211"/>
      <c r="GC95" s="211"/>
      <c r="GD95" s="209"/>
      <c r="GE95" s="200"/>
      <c r="GF95" s="200"/>
      <c r="GG95" s="211"/>
      <c r="GH95" s="209"/>
      <c r="GI95" s="209"/>
      <c r="GJ95" s="209"/>
      <c r="GK95" s="209"/>
      <c r="GL95" s="209"/>
      <c r="GN95" s="210"/>
      <c r="GO95" s="220" t="s">
        <v>4</v>
      </c>
      <c r="GP95" s="210"/>
      <c r="GQ95" s="211"/>
      <c r="GR95" s="211"/>
      <c r="GS95" s="211"/>
      <c r="GT95" s="211"/>
      <c r="GU95" s="209"/>
      <c r="GV95" s="200"/>
      <c r="GW95" s="200"/>
      <c r="GX95" s="211"/>
      <c r="GY95" s="209"/>
      <c r="GZ95" s="209"/>
      <c r="HA95" s="209"/>
      <c r="HB95" s="209"/>
      <c r="HC95" s="209"/>
      <c r="HE95" s="210"/>
      <c r="HF95" s="220" t="s">
        <v>4</v>
      </c>
      <c r="HG95" s="210"/>
      <c r="HH95" s="211"/>
      <c r="HI95" s="211"/>
      <c r="HJ95" s="211"/>
      <c r="HK95" s="211"/>
      <c r="HL95" s="209"/>
      <c r="HM95" s="200"/>
      <c r="HN95" s="200"/>
      <c r="HO95" s="211"/>
      <c r="HP95" s="209"/>
      <c r="HQ95" s="209"/>
      <c r="HR95" s="209"/>
      <c r="HS95" s="209"/>
      <c r="HT95" s="209"/>
      <c r="HV95" s="210"/>
      <c r="HW95" s="220" t="s">
        <v>4</v>
      </c>
      <c r="HX95" s="210"/>
      <c r="HY95" s="211"/>
      <c r="HZ95" s="211"/>
      <c r="IA95" s="211"/>
      <c r="IB95" s="211"/>
      <c r="IC95" s="209"/>
      <c r="ID95" s="200"/>
      <c r="IE95" s="200"/>
      <c r="IF95" s="211"/>
      <c r="IG95" s="209"/>
      <c r="IH95" s="209"/>
      <c r="II95" s="209"/>
      <c r="IJ95" s="209"/>
      <c r="IK95" s="209"/>
      <c r="IM95" s="210"/>
      <c r="IN95" s="220" t="s">
        <v>4</v>
      </c>
      <c r="IO95" s="210"/>
      <c r="IP95" s="211"/>
      <c r="IQ95" s="211"/>
      <c r="IR95" s="211"/>
      <c r="IS95" s="211"/>
      <c r="IT95" s="209"/>
      <c r="IU95" s="200"/>
      <c r="IV95" s="200"/>
      <c r="IW95" s="211"/>
      <c r="IX95" s="209"/>
      <c r="IY95" s="209"/>
      <c r="IZ95" s="209"/>
      <c r="JA95" s="209"/>
      <c r="JB95" s="209"/>
      <c r="JD95" s="210"/>
      <c r="JE95" s="220" t="s">
        <v>4</v>
      </c>
      <c r="JF95" s="210"/>
      <c r="JG95" s="211"/>
      <c r="JH95" s="211"/>
      <c r="JI95" s="211"/>
      <c r="JJ95" s="211"/>
      <c r="JK95" s="209"/>
      <c r="JL95" s="200"/>
      <c r="JM95" s="200"/>
      <c r="JN95" s="211"/>
      <c r="JO95" s="209"/>
      <c r="JP95" s="209"/>
      <c r="JQ95" s="209"/>
      <c r="JR95" s="209"/>
      <c r="JS95" s="209"/>
      <c r="JU95" s="210"/>
      <c r="JV95" s="220" t="s">
        <v>4</v>
      </c>
      <c r="JW95" s="210"/>
      <c r="JX95" s="211"/>
      <c r="JY95" s="211"/>
      <c r="JZ95" s="211"/>
      <c r="KA95" s="211"/>
      <c r="KB95" s="209"/>
      <c r="KC95" s="200"/>
      <c r="KD95" s="200"/>
      <c r="KE95" s="211"/>
      <c r="KF95" s="209"/>
      <c r="KG95" s="209"/>
      <c r="KH95" s="209"/>
      <c r="KI95" s="209"/>
      <c r="KJ95" s="209"/>
      <c r="KL95" s="210"/>
      <c r="KM95" s="220" t="s">
        <v>4</v>
      </c>
      <c r="KN95" s="210"/>
      <c r="KO95" s="211"/>
      <c r="KP95" s="211"/>
      <c r="KQ95" s="211"/>
      <c r="KR95" s="211"/>
      <c r="KS95" s="209"/>
      <c r="KT95" s="200"/>
      <c r="KU95" s="200"/>
      <c r="KV95" s="211"/>
      <c r="KW95" s="209"/>
      <c r="KX95" s="209"/>
      <c r="KY95" s="209"/>
      <c r="KZ95" s="209"/>
      <c r="LA95" s="209"/>
      <c r="LC95" s="210"/>
      <c r="LD95" s="220" t="s">
        <v>4</v>
      </c>
      <c r="LE95" s="210"/>
      <c r="LF95" s="211"/>
      <c r="LG95" s="211"/>
      <c r="LH95" s="211"/>
      <c r="LI95" s="211"/>
      <c r="LJ95" s="209"/>
      <c r="LK95" s="200"/>
      <c r="LL95" s="200"/>
      <c r="LM95" s="211"/>
      <c r="LN95" s="209"/>
      <c r="LO95" s="209"/>
      <c r="LP95" s="209"/>
      <c r="LQ95" s="209"/>
      <c r="LR95" s="209"/>
      <c r="LT95" s="210"/>
      <c r="LU95" s="220" t="s">
        <v>4</v>
      </c>
      <c r="LV95" s="210"/>
      <c r="LW95" s="211"/>
      <c r="LX95" s="211"/>
      <c r="LY95" s="211"/>
      <c r="LZ95" s="211"/>
      <c r="MA95" s="209"/>
      <c r="MB95" s="200"/>
      <c r="MC95" s="200"/>
      <c r="MD95" s="211"/>
      <c r="ME95" s="209"/>
      <c r="MF95" s="209"/>
      <c r="MG95" s="209"/>
      <c r="MH95" s="209"/>
      <c r="MI95" s="209"/>
    </row>
    <row r="96" spans="1:349" ht="14" hidden="1" customHeight="1" outlineLevel="1">
      <c r="A96" s="12">
        <v>1</v>
      </c>
      <c r="B96" s="178">
        <v>2.6</v>
      </c>
      <c r="C96" s="48">
        <v>50</v>
      </c>
      <c r="D96" s="179">
        <v>6</v>
      </c>
      <c r="E96" s="15">
        <f t="shared" ref="E96:E105" si="681">IFERROR(D96/C96,"")</f>
        <v>0.12</v>
      </c>
      <c r="F96" s="32">
        <f>IFERROR((E96-E95)/(1-E95),"")</f>
        <v>0.12</v>
      </c>
      <c r="G96" s="15">
        <f t="shared" ref="G96:G105" si="682">IFERROR(_xlfn.NORM.S.INV(F96),"")</f>
        <v>-1.1749867920660904</v>
      </c>
      <c r="H96" s="15"/>
      <c r="I96" s="32"/>
      <c r="J96" s="16">
        <f>IFERROR(LOG10($B96),"")</f>
        <v>0.41497334797081797</v>
      </c>
      <c r="K96" s="15">
        <f>IFERROR(C110+B110*J96,"")</f>
        <v>-1.1339900141133528</v>
      </c>
      <c r="L96" s="35">
        <f>IFERROR((_xlfn.NORM.S.DIST(K96,TRUE))*(1-$E$95)+$E$95,"")</f>
        <v>0.12839936839286384</v>
      </c>
      <c r="M96" s="35">
        <f t="shared" ref="M96:M105" si="683">IFERROR(1/SQRT(2*PI())*EXP(-0.5*(K96)^2),"")</f>
        <v>0.209736099148462</v>
      </c>
      <c r="N96" s="35">
        <f>IFERROR(K96-L96/M96+$F96/M96,"")</f>
        <v>-1.174037332753137</v>
      </c>
      <c r="O96" s="35">
        <f>IFERROR(M96^2/((1-L96)*(L96+$E$95/(1-$E$95))),"")</f>
        <v>0.39306642522692048</v>
      </c>
      <c r="P96" s="15">
        <f>IFERROR($C96*O96,"")</f>
        <v>19.653321261346022</v>
      </c>
      <c r="Q96" s="15">
        <f t="shared" ref="Q96:Q105" si="684">IFERROR(P96*J96,"")</f>
        <v>8.1556045225668186</v>
      </c>
      <c r="R96" s="15">
        <f>IFERROR(P96*N96,"")</f>
        <v>-23.073732873411203</v>
      </c>
      <c r="S96" s="32">
        <f t="shared" ref="S96:S105" si="685">IFERROR(P96*(J96-J$107)^2,"")</f>
        <v>1.6577707279574423</v>
      </c>
      <c r="T96" s="32">
        <f>IFERROR(P96*(N96-N107)^2,"")</f>
        <v>31.131995633862882</v>
      </c>
      <c r="U96" s="32">
        <f>IFERROR(P96*(J96-E107)*(N96-N107),"")</f>
        <v>-10.264591295532581</v>
      </c>
      <c r="V96" s="32">
        <f>IFERROR($C96*($F96-L96)^2/(L96*(1-L96)),"")</f>
        <v>3.1519755497341158E-2</v>
      </c>
      <c r="W96" s="37">
        <f>IFERROR($D96-$C96*L96,"")</f>
        <v>-0.41996841964319209</v>
      </c>
      <c r="X96" s="32">
        <f>IFERROR(W96/SQRT($C96*L96*(1-L96)),"")</f>
        <v>-0.17753803957839895</v>
      </c>
      <c r="Y96" s="42"/>
      <c r="Z96" s="209"/>
      <c r="AA96" s="201">
        <f>IFERROR(LOG10($B96),"")</f>
        <v>0.41497334797081797</v>
      </c>
      <c r="AB96" s="211">
        <f>IFERROR(J110+I110*AA96,"")</f>
        <v>-1.1391628711269932</v>
      </c>
      <c r="AC96" s="202">
        <f>IFERROR((_xlfn.NORM.S.DIST(AB96,TRUE))*(1-$E$95)+$E$95,"")</f>
        <v>0.12731761424239851</v>
      </c>
      <c r="AD96" s="202">
        <f t="shared" ref="AD96:AD105" si="686">IFERROR(1/SQRT(2*PI())*EXP(-0.5*(AB96)^2),"")</f>
        <v>0.20850660560595038</v>
      </c>
      <c r="AE96" s="202">
        <f>IFERROR(AB96-AC96/AD96+$F96/AD96,"")</f>
        <v>-1.1742582304377089</v>
      </c>
      <c r="AF96" s="202">
        <f>IFERROR(AD96^2/((1-AC96)*(AC96+$E$95/(1-$E$95))),"")</f>
        <v>0.39128656301128723</v>
      </c>
      <c r="AG96" s="211">
        <f>IFERROR($C96*AF96,"")</f>
        <v>19.564328150564361</v>
      </c>
      <c r="AH96" s="211">
        <f t="shared" ref="AH96:AH105" si="687">IFERROR(AG96*AA96,"")</f>
        <v>8.1186747534394144</v>
      </c>
      <c r="AI96" s="211">
        <f>IFERROR(AG96*AE96,"")</f>
        <v>-22.97357335378436</v>
      </c>
      <c r="AJ96" s="209">
        <f t="shared" ref="AJ96:AJ105" si="688">IFERROR(AG96*(AA96-AA$107)^2,"")</f>
        <v>1.6417173116498842</v>
      </c>
      <c r="AK96" s="209">
        <f>IFERROR(AG96*(AE96-AE107)^2,"")</f>
        <v>30.845389077471044</v>
      </c>
      <c r="AL96" s="209">
        <f>IFERROR(AG96*(AA96-L107)*(AE96-AE107),"")</f>
        <v>-10.194074433193645</v>
      </c>
      <c r="AM96" s="209">
        <f>IFERROR($C96*($F96-AC96)^2/(AC96*(1-AC96)),"")</f>
        <v>2.4097074749960316E-2</v>
      </c>
      <c r="AN96" s="227">
        <f>IFERROR($D96-$C96*AC96,"")</f>
        <v>-0.36588071211992546</v>
      </c>
      <c r="AO96" s="209">
        <f>IFERROR(AN96/SQRT($C96*AC96*(1-AC96)),"")</f>
        <v>-0.15523232508070042</v>
      </c>
      <c r="AQ96" s="209"/>
      <c r="AR96" s="201">
        <f>IFERROR(LOG10($B96),"")</f>
        <v>0.41497334797081797</v>
      </c>
      <c r="AS96" s="211">
        <f>IFERROR(AA110+Z110*AR96,"")</f>
        <v>-1.139098437376745</v>
      </c>
      <c r="AT96" s="202">
        <f>IFERROR((_xlfn.NORM.S.DIST(AS96,TRUE))*(1-$E$95)+$E$95,"")</f>
        <v>0.12733104959801503</v>
      </c>
      <c r="AU96" s="202">
        <f t="shared" ref="AU96:AU105" si="689">IFERROR(1/SQRT(2*PI())*EXP(-0.5*(AS96)^2),"")</f>
        <v>0.20852191023137864</v>
      </c>
      <c r="AV96" s="202">
        <f>IFERROR(AS96-AT96/AU96+$F96/AU96,"")</f>
        <v>-1.1742556522223235</v>
      </c>
      <c r="AW96" s="202">
        <f>IFERROR(AU96^2/((1-AT96)*(AT96+$E$95/(1-$E$95))),"")</f>
        <v>0.39130873854772102</v>
      </c>
      <c r="AX96" s="211">
        <f>IFERROR($C96*AW96,"")</f>
        <v>19.565436927386052</v>
      </c>
      <c r="AY96" s="211">
        <f t="shared" ref="AY96:AY105" si="690">IFERROR(AX96*AR96,"")</f>
        <v>8.1191348662692633</v>
      </c>
      <c r="AZ96" s="211">
        <f>IFERROR(AX96*AV96,"")</f>
        <v>-22.974824900182444</v>
      </c>
      <c r="BA96" s="209">
        <f t="shared" ref="BA96:BA105" si="691">IFERROR(AX96*(AR96-AR$107)^2,"")</f>
        <v>1.6418339102829704</v>
      </c>
      <c r="BB96" s="209">
        <f>IFERROR(AX96*(AV96-AV107)^2,"")</f>
        <v>30.847456722030387</v>
      </c>
      <c r="BC96" s="209">
        <f>IFERROR(AX96*(AR96-AC107)*(AV96-AV107),"")</f>
        <v>-10.194704966755857</v>
      </c>
      <c r="BD96" s="209">
        <f>IFERROR($C96*($F96-AT96)^2/(AT96*(1-AT96)),"")</f>
        <v>2.4183462225484974E-2</v>
      </c>
      <c r="BE96" s="227">
        <f>IFERROR($D96-$C96*AT96,"")</f>
        <v>-0.36655247990075157</v>
      </c>
      <c r="BF96" s="209">
        <f>IFERROR(BE96/SQRT($C96*AT96*(1-AT96)),"")</f>
        <v>-0.15551032835630232</v>
      </c>
      <c r="BH96" s="209"/>
      <c r="BI96" s="201">
        <f>IFERROR(LOG10($B96),"")</f>
        <v>0.41497334797081797</v>
      </c>
      <c r="BJ96" s="211">
        <f>IFERROR(AR110+AQ110*BI96,"")</f>
        <v>-1.1390989003933072</v>
      </c>
      <c r="BK96" s="202">
        <f>IFERROR((_xlfn.NORM.S.DIST(BJ96,TRUE))*(1-$E$95)+$E$95,"")</f>
        <v>0.12733095304894251</v>
      </c>
      <c r="BL96" s="202">
        <f t="shared" ref="BL96:BL105" si="692">IFERROR(1/SQRT(2*PI())*EXP(-0.5*(BJ96)^2),"")</f>
        <v>0.20852180025245862</v>
      </c>
      <c r="BM96" s="202">
        <f>IFERROR(BJ96-BK96/BL96+$F96/BL96,"")</f>
        <v>-1.1742556707648792</v>
      </c>
      <c r="BN96" s="202">
        <f>IFERROR(BL96^2/((1-BK96)*(BK96+$E$95/(1-$E$95))),"")</f>
        <v>0.39130857919628698</v>
      </c>
      <c r="BO96" s="211">
        <f>IFERROR($C96*BN96,"")</f>
        <v>19.565428959814348</v>
      </c>
      <c r="BP96" s="211">
        <f t="shared" ref="BP96:BP105" si="693">IFERROR(BO96*BI96,"")</f>
        <v>8.1191315599393583</v>
      </c>
      <c r="BQ96" s="211">
        <f>IFERROR(BO96*BM96,"")</f>
        <v>-22.97481590700939</v>
      </c>
      <c r="BR96" s="209">
        <f t="shared" ref="BR96:BR105" si="694">IFERROR(BO96*(BI96-BI$107)^2,"")</f>
        <v>1.6418326708234379</v>
      </c>
      <c r="BS96" s="209">
        <f>IFERROR(BO96*(BM96-BM107)^2,"")</f>
        <v>30.84743448746174</v>
      </c>
      <c r="BT96" s="209">
        <f>IFERROR(BO96*(BI96-AT107)*(BM96-BM107),"")</f>
        <v>-10.194699216851113</v>
      </c>
      <c r="BU96" s="209">
        <f>IFERROR($C96*($F96-BK96)^2/(BK96*(1-BK96)),"")</f>
        <v>2.4182840904090033E-2</v>
      </c>
      <c r="BV96" s="227">
        <f>IFERROR($D96-$C96*BK96,"")</f>
        <v>-0.36654765244712539</v>
      </c>
      <c r="BW96" s="209">
        <f>IFERROR(BV96/SQRT($C96*BK96*(1-BK96)),"")</f>
        <v>-0.15550833065816755</v>
      </c>
      <c r="BY96" s="209"/>
      <c r="BZ96" s="201">
        <f>IFERROR(LOG10($B96),"")</f>
        <v>0.41497334797081797</v>
      </c>
      <c r="CA96" s="211">
        <f>IFERROR(BI110+BH110*BZ96,"")</f>
        <v>-1.1390988927270196</v>
      </c>
      <c r="CB96" s="202">
        <f>IFERROR((_xlfn.NORM.S.DIST(CA96,TRUE))*(1-$E$95)+$E$95,"")</f>
        <v>0.12733095464753061</v>
      </c>
      <c r="CC96" s="202">
        <f t="shared" ref="CC96:CC105" si="695">IFERROR(1/SQRT(2*PI())*EXP(-0.5*(CA96)^2),"")</f>
        <v>0.20852180207340854</v>
      </c>
      <c r="CD96" s="202">
        <f>IFERROR(CA96-CB96/CC96+$F96/CC96,"")</f>
        <v>-1.1742556704578671</v>
      </c>
      <c r="CE96" s="202">
        <f>IFERROR(CC96^2/((1-CB96)*(CB96+$E$95/(1-$E$95))),"")</f>
        <v>0.39130858183471079</v>
      </c>
      <c r="CF96" s="211">
        <f>IFERROR($C96*CE96,"")</f>
        <v>19.565429091735538</v>
      </c>
      <c r="CG96" s="211">
        <f t="shared" ref="CG96:CG105" si="696">IFERROR(CF96*BZ96,"")</f>
        <v>8.1191316146831358</v>
      </c>
      <c r="CH96" s="211">
        <f>IFERROR(CF96*CD96,"")</f>
        <v>-22.97481605591177</v>
      </c>
      <c r="CI96" s="209">
        <f t="shared" ref="CI96:CI105" si="697">IFERROR(CF96*(BZ96-BZ$107)^2,"")</f>
        <v>1.6418326880396692</v>
      </c>
      <c r="CJ96" s="209">
        <f>IFERROR(CF96*(CD96-CD107)^2,"")</f>
        <v>30.847434794874061</v>
      </c>
      <c r="CK96" s="209">
        <f>IFERROR(CF96*(BZ96-BK107)*(CD96-CD107),"")</f>
        <v>-10.19469930201833</v>
      </c>
      <c r="CL96" s="209">
        <f>IFERROR($C96*($F96-CB96)^2/(CB96*(1-CB96)),"")</f>
        <v>2.4182851191408127E-2</v>
      </c>
      <c r="CM96" s="227">
        <f>IFERROR($D96-$C96*CB96,"")</f>
        <v>-0.36654773237653071</v>
      </c>
      <c r="CN96" s="209">
        <f>IFERROR(CM96/SQRT($C96*CB96*(1-CB96)),"")</f>
        <v>-0.15550836373458546</v>
      </c>
      <c r="CP96" s="209"/>
      <c r="CQ96" s="201">
        <f>IFERROR(LOG10($B96),"")</f>
        <v>0.41497334797081797</v>
      </c>
      <c r="CR96" s="211">
        <f>IFERROR(BZ110+BY110*CQ96,"")</f>
        <v>-1.1390988928180952</v>
      </c>
      <c r="CS96" s="202">
        <f>IFERROR((_xlfn.NORM.S.DIST(CR96,TRUE))*(1-$E$95)+$E$95,"")</f>
        <v>0.12733095462853936</v>
      </c>
      <c r="CT96" s="202">
        <f t="shared" ref="CT96:CT105" si="698">IFERROR(1/SQRT(2*PI())*EXP(-0.5*(CR96)^2),"")</f>
        <v>0.20852180205177565</v>
      </c>
      <c r="CU96" s="202">
        <f>IFERROR(CR96-CS96/CT96+$F96/CT96,"")</f>
        <v>-1.1742556704615144</v>
      </c>
      <c r="CV96" s="202">
        <f>IFERROR(CT96^2/((1-CS96)*(CS96+$E$95/(1-$E$95))),"")</f>
        <v>0.39130858180336631</v>
      </c>
      <c r="CW96" s="211">
        <f>IFERROR($C96*CV96,"")</f>
        <v>19.565429090168315</v>
      </c>
      <c r="CX96" s="211">
        <f t="shared" ref="CX96:CX105" si="699">IFERROR(CW96*CQ96,"")</f>
        <v>8.1191316140327814</v>
      </c>
      <c r="CY96" s="211">
        <f>IFERROR(CW96*CU96,"")</f>
        <v>-22.974816054142813</v>
      </c>
      <c r="CZ96" s="209">
        <f t="shared" ref="CZ96:CZ105" si="700">IFERROR(CW96*(CQ96-CQ$107)^2,"")</f>
        <v>1.6418326878232845</v>
      </c>
      <c r="DA96" s="209">
        <f>IFERROR(CW96*(CU96-CU107)^2,"")</f>
        <v>30.847434791004233</v>
      </c>
      <c r="DB96" s="209">
        <f>IFERROR(CW96*(CQ96-CB107)*(CU96-CU107),"")</f>
        <v>-10.19469930097056</v>
      </c>
      <c r="DC96" s="209">
        <f>IFERROR($C96*($F96-CS96)^2/(CS96*(1-CS96)),"")</f>
        <v>2.4182851069194607E-2</v>
      </c>
      <c r="DD96" s="227">
        <f>IFERROR($D96-$C96*CS96,"")</f>
        <v>-0.36654773142696762</v>
      </c>
      <c r="DE96" s="209">
        <f>IFERROR(DD96/SQRT($C96*CS96*(1-CS96)),"")</f>
        <v>-0.15550836334163687</v>
      </c>
      <c r="DG96" s="209"/>
      <c r="DH96" s="201">
        <f>IFERROR(LOG10($B96),"")</f>
        <v>0.41497334797081797</v>
      </c>
      <c r="DI96" s="211">
        <f>IFERROR(CQ110+CP110*DH96,"")</f>
        <v>-1.1390988928168839</v>
      </c>
      <c r="DJ96" s="202">
        <f>IFERROR((_xlfn.NORM.S.DIST(DI96,TRUE))*(1-$E$95)+$E$95,"")</f>
        <v>0.1273309546287919</v>
      </c>
      <c r="DK96" s="202">
        <f t="shared" ref="DK96:DK105" si="701">IFERROR(1/SQRT(2*PI())*EXP(-0.5*(DI96)^2),"")</f>
        <v>0.20852180205206336</v>
      </c>
      <c r="DL96" s="202">
        <f>IFERROR(DI96-DJ96/DK96+$F96/DK96,"")</f>
        <v>-1.174255670461466</v>
      </c>
      <c r="DM96" s="202">
        <f>IFERROR(DK96^2/((1-DJ96)*(DJ96+$E$95/(1-$E$95))),"")</f>
        <v>0.39130858180378336</v>
      </c>
      <c r="DN96" s="211">
        <f>IFERROR($C96*DM96,"")</f>
        <v>19.56542909018917</v>
      </c>
      <c r="DO96" s="211">
        <f t="shared" ref="DO96:DO105" si="702">IFERROR(DN96*DH96,"")</f>
        <v>8.1191316140414358</v>
      </c>
      <c r="DP96" s="211">
        <f>IFERROR(DN96*DL96,"")</f>
        <v>-22.974816054166354</v>
      </c>
      <c r="DQ96" s="209">
        <f t="shared" ref="DQ96:DQ105" si="703">IFERROR(DN96*(DH96-DH$107)^2,"")</f>
        <v>1.6418326878261016</v>
      </c>
      <c r="DR96" s="209">
        <f>IFERROR(DN96*(DL96-DL107)^2,"")</f>
        <v>30.847434791054603</v>
      </c>
      <c r="DS96" s="209">
        <f>IFERROR(DN96*(DH96-CS107)*(DL96-DL107),"")</f>
        <v>-10.194699300984317</v>
      </c>
      <c r="DT96" s="209">
        <f>IFERROR($C96*($F96-DJ96)^2/(DJ96*(1-DJ96)),"")</f>
        <v>2.418285107081982E-2</v>
      </c>
      <c r="DU96" s="227">
        <f>IFERROR($D96-$C96*DJ96,"")</f>
        <v>-0.36654773143959485</v>
      </c>
      <c r="DV96" s="209">
        <f>IFERROR(DU96/SQRT($C96*DJ96*(1-DJ96)),"")</f>
        <v>-0.1555083633468623</v>
      </c>
      <c r="DX96" s="209"/>
      <c r="DY96" s="201">
        <f>IFERROR(LOG10($B96),"")</f>
        <v>0.41497334797081797</v>
      </c>
      <c r="DZ96" s="211">
        <f>IFERROR(DH110+DG110*DY96,"")</f>
        <v>-1.1390988928168988</v>
      </c>
      <c r="EA96" s="202">
        <f>IFERROR((_xlfn.NORM.S.DIST(DZ96,TRUE))*(1-$E$95)+$E$95,"")</f>
        <v>0.12733095462878882</v>
      </c>
      <c r="EB96" s="202">
        <f t="shared" ref="EB96:EB105" si="704">IFERROR(1/SQRT(2*PI())*EXP(-0.5*(DZ96)^2),"")</f>
        <v>0.20852180205205983</v>
      </c>
      <c r="EC96" s="202">
        <f>IFERROR(DZ96-EA96/EB96+$F96/EB96,"")</f>
        <v>-1.1742556704614664</v>
      </c>
      <c r="ED96" s="202">
        <f>IFERROR(EB96^2/((1-EA96)*(EA96+$E$95/(1-$E$95))),"")</f>
        <v>0.3913085818037782</v>
      </c>
      <c r="EE96" s="211">
        <f>IFERROR($C96*ED96,"")</f>
        <v>19.565429090188911</v>
      </c>
      <c r="EF96" s="211">
        <f t="shared" ref="EF96:EF105" si="705">IFERROR(EE96*DY96,"")</f>
        <v>8.1191316140413274</v>
      </c>
      <c r="EG96" s="211">
        <f>IFERROR(EE96*EC96,"")</f>
        <v>-22.974816054166059</v>
      </c>
      <c r="EH96" s="209">
        <f t="shared" ref="EH96:EH105" si="706">IFERROR(EE96*(DY96-DY$107)^2,"")</f>
        <v>1.6418326878260634</v>
      </c>
      <c r="EI96" s="209">
        <f>IFERROR(EE96*(EC96-EC107)^2,"")</f>
        <v>30.847434791053942</v>
      </c>
      <c r="EJ96" s="209">
        <f>IFERROR(EE96*(DY96-DJ107)*(EC96-EC107),"")</f>
        <v>-10.194699300984139</v>
      </c>
      <c r="EK96" s="209">
        <f>IFERROR($C96*($F96-EA96)^2/(EA96*(1-EA96)),"")</f>
        <v>2.4182851070799993E-2</v>
      </c>
      <c r="EL96" s="227">
        <f>IFERROR($D96-$C96*EA96,"")</f>
        <v>-0.36654773143944119</v>
      </c>
      <c r="EM96" s="209">
        <f>IFERROR(EL96/SQRT($C96*EA96*(1-EA96)),"")</f>
        <v>-0.15550836334679871</v>
      </c>
      <c r="EO96" s="209"/>
      <c r="EP96" s="201">
        <f>IFERROR(LOG10($B96),"")</f>
        <v>0.41497334797081797</v>
      </c>
      <c r="EQ96" s="211">
        <f>IFERROR(DY110+DX110*EP96,"")</f>
        <v>-1.1390988928168981</v>
      </c>
      <c r="ER96" s="202">
        <f>IFERROR((_xlfn.NORM.S.DIST(EQ96,TRUE))*(1-$E$95)+$E$95,"")</f>
        <v>0.12733095462878896</v>
      </c>
      <c r="ES96" s="202">
        <f t="shared" ref="ES96:ES105" si="707">IFERROR(1/SQRT(2*PI())*EXP(-0.5*(EQ96)^2),"")</f>
        <v>0.20852180205205997</v>
      </c>
      <c r="ET96" s="202">
        <f>IFERROR(EQ96-ER96/ES96+$F96/ES96,"")</f>
        <v>-1.1742556704614664</v>
      </c>
      <c r="EU96" s="202">
        <f>IFERROR(ES96^2/((1-ER96)*(ER96+$E$95/(1-$E$95))),"")</f>
        <v>0.39130858180377831</v>
      </c>
      <c r="EV96" s="211">
        <f>IFERROR($C96*EU96,"")</f>
        <v>19.565429090188914</v>
      </c>
      <c r="EW96" s="211">
        <f t="shared" ref="EW96:EW105" si="708">IFERROR(EV96*EP96,"")</f>
        <v>8.1191316140413292</v>
      </c>
      <c r="EX96" s="211">
        <f>IFERROR(EV96*ET96,"")</f>
        <v>-22.974816054166062</v>
      </c>
      <c r="EY96" s="209">
        <f t="shared" ref="EY96:EY105" si="709">IFERROR(EV96*(EP96-EP$107)^2,"")</f>
        <v>1.6418326878260652</v>
      </c>
      <c r="EZ96" s="209">
        <f>IFERROR(EV96*(ET96-ET107)^2,"")</f>
        <v>30.847434791053946</v>
      </c>
      <c r="FA96" s="209">
        <f>IFERROR(EV96*(EP96-EA107)*(ET96-ET107),"")</f>
        <v>-10.194699300984141</v>
      </c>
      <c r="FB96" s="209">
        <f>IFERROR($C96*($F96-ER96)^2/(ER96*(1-ER96)),"")</f>
        <v>2.4182851070800881E-2</v>
      </c>
      <c r="FC96" s="227">
        <f>IFERROR($D96-$C96*ER96,"")</f>
        <v>-0.3665477314394483</v>
      </c>
      <c r="FD96" s="209">
        <f>IFERROR(FC96/SQRT($C96*ER96*(1-ER96)),"")</f>
        <v>-0.15550836334680163</v>
      </c>
      <c r="FF96" s="209"/>
      <c r="FG96" s="201">
        <f>IFERROR(LOG10($B96),"")</f>
        <v>0.41497334797081797</v>
      </c>
      <c r="FH96" s="211">
        <f>IFERROR(EP110+EO110*FG96,"")</f>
        <v>-1.1390988928168986</v>
      </c>
      <c r="FI96" s="202">
        <f>IFERROR((_xlfn.NORM.S.DIST(FH96,TRUE))*(1-$E$95)+$E$95,"")</f>
        <v>0.12733095462878891</v>
      </c>
      <c r="FJ96" s="202">
        <f t="shared" ref="FJ96:FJ105" si="710">IFERROR(1/SQRT(2*PI())*EXP(-0.5*(FH96)^2),"")</f>
        <v>0.20852180205205986</v>
      </c>
      <c r="FK96" s="202">
        <f>IFERROR(FH96-FI96/FJ96+$F96/FJ96,"")</f>
        <v>-1.1742556704614668</v>
      </c>
      <c r="FL96" s="202">
        <f>IFERROR(FJ96^2/((1-FI96)*(FI96+$E$95/(1-$E$95))),"")</f>
        <v>0.39130858180377798</v>
      </c>
      <c r="FM96" s="211">
        <f>IFERROR($C96*FL96,"")</f>
        <v>19.5654290901889</v>
      </c>
      <c r="FN96" s="211">
        <f t="shared" ref="FN96:FN105" si="711">IFERROR(FM96*FG96,"")</f>
        <v>8.1191316140413221</v>
      </c>
      <c r="FO96" s="211">
        <f>IFERROR(FM96*FK96,"")</f>
        <v>-22.974816054166055</v>
      </c>
      <c r="FP96" s="209">
        <f t="shared" ref="FP96:FP105" si="712">IFERROR(FM96*(FG96-FG$107)^2,"")</f>
        <v>1.641832687826065</v>
      </c>
      <c r="FQ96" s="209">
        <f>IFERROR(FM96*(FK96-FK107)^2,"")</f>
        <v>30.847434791053946</v>
      </c>
      <c r="FR96" s="209">
        <f>IFERROR(FM96*(FG96-ER107)*(FK96-FK107),"")</f>
        <v>-10.194699300984135</v>
      </c>
      <c r="FS96" s="209">
        <f>IFERROR($C96*($F96-FI96)^2/(FI96*(1-FI96)),"")</f>
        <v>2.4182851070800523E-2</v>
      </c>
      <c r="FT96" s="227">
        <f>IFERROR($D96-$C96*FI96,"")</f>
        <v>-0.36654773143944563</v>
      </c>
      <c r="FU96" s="209">
        <f>IFERROR(FT96/SQRT($C96*FI96*(1-FI96)),"")</f>
        <v>-0.15550836334680052</v>
      </c>
      <c r="FW96" s="209"/>
      <c r="FX96" s="201">
        <f>IFERROR(LOG10($B96),"")</f>
        <v>0.41497334797081797</v>
      </c>
      <c r="FY96" s="211">
        <f>IFERROR(FG110+FF110*FX96,"")</f>
        <v>-1.1390988928168997</v>
      </c>
      <c r="FZ96" s="202">
        <f>IFERROR((_xlfn.NORM.S.DIST(FY96,TRUE))*(1-$E$95)+$E$95,"")</f>
        <v>0.12733095462878866</v>
      </c>
      <c r="GA96" s="202">
        <f t="shared" ref="GA96:GA105" si="713">IFERROR(1/SQRT(2*PI())*EXP(-0.5*(FY96)^2),"")</f>
        <v>0.20852180205205961</v>
      </c>
      <c r="GB96" s="202">
        <f>IFERROR(FY96-FZ96/GA96+$F96/GA96,"")</f>
        <v>-1.1742556704614666</v>
      </c>
      <c r="GC96" s="202">
        <f>IFERROR(GA96^2/((1-FZ96)*(FZ96+$E$95/(1-$E$95))),"")</f>
        <v>0.3913085818037777</v>
      </c>
      <c r="GD96" s="211">
        <f>IFERROR($C96*GC96,"")</f>
        <v>19.565429090188886</v>
      </c>
      <c r="GE96" s="211">
        <f t="shared" ref="GE96:GE105" si="714">IFERROR(GD96*FX96,"")</f>
        <v>8.1191316140413168</v>
      </c>
      <c r="GF96" s="211">
        <f>IFERROR(GD96*GB96,"")</f>
        <v>-22.974816054166034</v>
      </c>
      <c r="GG96" s="209">
        <f t="shared" ref="GG96:GG105" si="715">IFERROR(GD96*(FX96-FX$107)^2,"")</f>
        <v>1.6418326878260665</v>
      </c>
      <c r="GH96" s="209">
        <f>IFERROR(GD96*(GB96-GB107)^2,"")</f>
        <v>30.847434791053924</v>
      </c>
      <c r="GI96" s="209">
        <f>IFERROR(GD96*(FX96-FI107)*(GB96-GB107),"")</f>
        <v>-10.19469930098413</v>
      </c>
      <c r="GJ96" s="209">
        <f>IFERROR($C96*($F96-FZ96)^2/(FZ96*(1-FZ96)),"")</f>
        <v>2.4182851070798914E-2</v>
      </c>
      <c r="GK96" s="227">
        <f>IFERROR($D96-$C96*FZ96,"")</f>
        <v>-0.3665477314394332</v>
      </c>
      <c r="GL96" s="209">
        <f>IFERROR(GK96/SQRT($C96*FZ96*(1-FZ96)),"")</f>
        <v>-0.15550836334679541</v>
      </c>
      <c r="GN96" s="209"/>
      <c r="GO96" s="201">
        <f>IFERROR(LOG10($B96),"")</f>
        <v>0.41497334797081797</v>
      </c>
      <c r="GP96" s="211">
        <f>IFERROR(FX110+FW110*GO96,"")</f>
        <v>-1.1390988928168995</v>
      </c>
      <c r="GQ96" s="202">
        <f>IFERROR((_xlfn.NORM.S.DIST(GP96,TRUE))*(1-$E$95)+$E$95,"")</f>
        <v>0.12733095462878868</v>
      </c>
      <c r="GR96" s="202">
        <f t="shared" ref="GR96:GR105" si="716">IFERROR(1/SQRT(2*PI())*EXP(-0.5*(GP96)^2),"")</f>
        <v>0.20852180205205964</v>
      </c>
      <c r="GS96" s="202">
        <f>IFERROR(GP96-GQ96/GR96+$F96/GR96,"")</f>
        <v>-1.1742556704614666</v>
      </c>
      <c r="GT96" s="202">
        <f>IFERROR(GR96^2/((1-GQ96)*(GQ96+$E$95/(1-$E$95))),"")</f>
        <v>0.39130858180377776</v>
      </c>
      <c r="GU96" s="211">
        <f>IFERROR($C96*GT96,"")</f>
        <v>19.565429090188889</v>
      </c>
      <c r="GV96" s="211">
        <f t="shared" ref="GV96:GV105" si="717">IFERROR(GU96*GO96,"")</f>
        <v>8.1191316140413186</v>
      </c>
      <c r="GW96" s="211">
        <f>IFERROR(GU96*GS96,"")</f>
        <v>-22.974816054166038</v>
      </c>
      <c r="GX96" s="209">
        <f t="shared" ref="GX96:GX105" si="718">IFERROR(GU96*(GO96-GO$107)^2,"")</f>
        <v>1.6418326878260669</v>
      </c>
      <c r="GY96" s="209">
        <f>IFERROR(GU96*(GS96-GS107)^2,"")</f>
        <v>30.847434791053953</v>
      </c>
      <c r="GZ96" s="209">
        <f>IFERROR(GU96*(GO96-FZ107)*(GS96-GS107),"")</f>
        <v>-10.194699300984135</v>
      </c>
      <c r="HA96" s="209">
        <f>IFERROR($C96*($F96-GQ96)^2/(GQ96*(1-GQ96)),"")</f>
        <v>2.4182851070799094E-2</v>
      </c>
      <c r="HB96" s="227">
        <f>IFERROR($D96-$C96*GQ96,"")</f>
        <v>-0.36654773143943409</v>
      </c>
      <c r="HC96" s="209">
        <f>IFERROR(HB96/SQRT($C96*GQ96*(1-GQ96)),"")</f>
        <v>-0.15550836334679577</v>
      </c>
      <c r="HE96" s="209"/>
      <c r="HF96" s="201">
        <f>IFERROR(LOG10($B96),"")</f>
        <v>0.41497334797081797</v>
      </c>
      <c r="HG96" s="211">
        <f>IFERROR(GO110+GN110*HF96,"")</f>
        <v>-1.139098892816899</v>
      </c>
      <c r="HH96" s="202">
        <f>IFERROR((_xlfn.NORM.S.DIST(HG96,TRUE))*(1-$E$95)+$E$95,"")</f>
        <v>0.1273309546287888</v>
      </c>
      <c r="HI96" s="202">
        <f t="shared" ref="HI96:HI105" si="719">IFERROR(1/SQRT(2*PI())*EXP(-0.5*(HG96)^2),"")</f>
        <v>0.20852180205205975</v>
      </c>
      <c r="HJ96" s="202">
        <f>IFERROR(HG96-HH96/HI96+$F96/HI96,"")</f>
        <v>-1.1742556704614664</v>
      </c>
      <c r="HK96" s="202">
        <f>IFERROR(HI96^2/((1-HH96)*(HH96+$E$95/(1-$E$95))),"")</f>
        <v>0.39130858180377798</v>
      </c>
      <c r="HL96" s="211">
        <f>IFERROR($C96*HK96,"")</f>
        <v>19.5654290901889</v>
      </c>
      <c r="HM96" s="211">
        <f t="shared" ref="HM96:HM105" si="720">IFERROR(HL96*HF96,"")</f>
        <v>8.1191316140413221</v>
      </c>
      <c r="HN96" s="211">
        <f>IFERROR(HL96*HJ96,"")</f>
        <v>-22.974816054166045</v>
      </c>
      <c r="HO96" s="209">
        <f t="shared" ref="HO96:HO105" si="721">IFERROR(HL96*(HF96-HF$107)^2,"")</f>
        <v>1.6418326878260663</v>
      </c>
      <c r="HP96" s="209">
        <f>IFERROR(HL96*(HJ96-HJ107)^2,"")</f>
        <v>30.847434791053946</v>
      </c>
      <c r="HQ96" s="209">
        <f>IFERROR(HL96*(HF96-GQ107)*(HJ96-HJ107),"")</f>
        <v>-10.194699300984135</v>
      </c>
      <c r="HR96" s="209">
        <f>IFERROR($C96*($F96-HH96)^2/(HH96*(1-HH96)),"")</f>
        <v>2.4182851070799812E-2</v>
      </c>
      <c r="HS96" s="227">
        <f>IFERROR($D96-$C96*HH96,"")</f>
        <v>-0.36654773143943942</v>
      </c>
      <c r="HT96" s="209">
        <f>IFERROR(HS96/SQRT($C96*HH96*(1-HH96)),"")</f>
        <v>-0.15550836334679796</v>
      </c>
      <c r="HV96" s="209"/>
      <c r="HW96" s="201">
        <f>IFERROR(LOG10($B96),"")</f>
        <v>0.41497334797081797</v>
      </c>
      <c r="HX96" s="211">
        <f>IFERROR(HF110+HE110*HW96,"")</f>
        <v>-1.139098892816899</v>
      </c>
      <c r="HY96" s="202">
        <f>IFERROR((_xlfn.NORM.S.DIST(HX96,TRUE))*(1-$E$95)+$E$95,"")</f>
        <v>0.1273309546287888</v>
      </c>
      <c r="HZ96" s="202">
        <f t="shared" ref="HZ96:HZ105" si="722">IFERROR(1/SQRT(2*PI())*EXP(-0.5*(HX96)^2),"")</f>
        <v>0.20852180205205975</v>
      </c>
      <c r="IA96" s="202">
        <f>IFERROR(HX96-HY96/HZ96+$F96/HZ96,"")</f>
        <v>-1.1742556704614664</v>
      </c>
      <c r="IB96" s="202">
        <f>IFERROR(HZ96^2/((1-HY96)*(HY96+$E$95/(1-$E$95))),"")</f>
        <v>0.39130858180377798</v>
      </c>
      <c r="IC96" s="211">
        <f>IFERROR($C96*IB96,"")</f>
        <v>19.5654290901889</v>
      </c>
      <c r="ID96" s="211">
        <f t="shared" ref="ID96:ID105" si="723">IFERROR(IC96*HW96,"")</f>
        <v>8.1191316140413221</v>
      </c>
      <c r="IE96" s="211">
        <f>IFERROR(IC96*IA96,"")</f>
        <v>-22.974816054166045</v>
      </c>
      <c r="IF96" s="209">
        <f t="shared" ref="IF96:IF105" si="724">IFERROR(IC96*(HW96-HW$107)^2,"")</f>
        <v>1.6418326878260663</v>
      </c>
      <c r="IG96" s="209">
        <f>IFERROR(IC96*(IA96-IA107)^2,"")</f>
        <v>30.847434791053946</v>
      </c>
      <c r="IH96" s="209">
        <f>IFERROR(IC96*(HW96-HH107)*(IA96-IA107),"")</f>
        <v>-10.194699300984135</v>
      </c>
      <c r="II96" s="209">
        <f>IFERROR($C96*($F96-HY96)^2/(HY96*(1-HY96)),"")</f>
        <v>2.4182851070799812E-2</v>
      </c>
      <c r="IJ96" s="227">
        <f>IFERROR($D96-$C96*HY96,"")</f>
        <v>-0.36654773143943942</v>
      </c>
      <c r="IK96" s="209">
        <f>IFERROR(IJ96/SQRT($C96*HY96*(1-HY96)),"")</f>
        <v>-0.15550836334679796</v>
      </c>
      <c r="IM96" s="209"/>
      <c r="IN96" s="201">
        <f>IFERROR(LOG10($B96),"")</f>
        <v>0.41497334797081797</v>
      </c>
      <c r="IO96" s="211">
        <f>IFERROR(HW110+HV110*IN96,"")</f>
        <v>-1.139098892816899</v>
      </c>
      <c r="IP96" s="202">
        <f>IFERROR((_xlfn.NORM.S.DIST(IO96,TRUE))*(1-$E$95)+$E$95,"")</f>
        <v>0.1273309546287888</v>
      </c>
      <c r="IQ96" s="202">
        <f t="shared" ref="IQ96:IQ105" si="725">IFERROR(1/SQRT(2*PI())*EXP(-0.5*(IO96)^2),"")</f>
        <v>0.20852180205205975</v>
      </c>
      <c r="IR96" s="202">
        <f>IFERROR(IO96-IP96/IQ96+$F96/IQ96,"")</f>
        <v>-1.1742556704614664</v>
      </c>
      <c r="IS96" s="202">
        <f>IFERROR(IQ96^2/((1-IP96)*(IP96+$E$95/(1-$E$95))),"")</f>
        <v>0.39130858180377798</v>
      </c>
      <c r="IT96" s="211">
        <f>IFERROR($C96*IS96,"")</f>
        <v>19.5654290901889</v>
      </c>
      <c r="IU96" s="211">
        <f t="shared" ref="IU96:IU105" si="726">IFERROR(IT96*IN96,"")</f>
        <v>8.1191316140413221</v>
      </c>
      <c r="IV96" s="211">
        <f>IFERROR(IT96*IR96,"")</f>
        <v>-22.974816054166045</v>
      </c>
      <c r="IW96" s="209">
        <f t="shared" ref="IW96:IW105" si="727">IFERROR(IT96*(IN96-IN$107)^2,"")</f>
        <v>1.6418326878260663</v>
      </c>
      <c r="IX96" s="209">
        <f>IFERROR(IT96*(IR96-IR107)^2,"")</f>
        <v>30.847434791053946</v>
      </c>
      <c r="IY96" s="209">
        <f>IFERROR(IT96*(IN96-HY107)*(IR96-IR107),"")</f>
        <v>-10.194699300984135</v>
      </c>
      <c r="IZ96" s="209">
        <f>IFERROR($C96*($F96-IP96)^2/(IP96*(1-IP96)),"")</f>
        <v>2.4182851070799812E-2</v>
      </c>
      <c r="JA96" s="227">
        <f>IFERROR($D96-$C96*IP96,"")</f>
        <v>-0.36654773143943942</v>
      </c>
      <c r="JB96" s="209">
        <f>IFERROR(JA96/SQRT($C96*IP96*(1-IP96)),"")</f>
        <v>-0.15550836334679796</v>
      </c>
      <c r="JD96" s="209"/>
      <c r="JE96" s="201">
        <f>IFERROR(LOG10($B96),"")</f>
        <v>0.41497334797081797</v>
      </c>
      <c r="JF96" s="211">
        <f>IFERROR(IN110+IM110*JE96,"")</f>
        <v>-1.139098892816899</v>
      </c>
      <c r="JG96" s="202">
        <f>IFERROR((_xlfn.NORM.S.DIST(JF96,TRUE))*(1-$E$95)+$E$95,"")</f>
        <v>0.1273309546287888</v>
      </c>
      <c r="JH96" s="202">
        <f t="shared" ref="JH96:JH105" si="728">IFERROR(1/SQRT(2*PI())*EXP(-0.5*(JF96)^2),"")</f>
        <v>0.20852180205205975</v>
      </c>
      <c r="JI96" s="202">
        <f>IFERROR(JF96-JG96/JH96+$F96/JH96,"")</f>
        <v>-1.1742556704614664</v>
      </c>
      <c r="JJ96" s="202">
        <f>IFERROR(JH96^2/((1-JG96)*(JG96+$E$95/(1-$E$95))),"")</f>
        <v>0.39130858180377798</v>
      </c>
      <c r="JK96" s="211">
        <f>IFERROR($C96*JJ96,"")</f>
        <v>19.5654290901889</v>
      </c>
      <c r="JL96" s="211">
        <f t="shared" ref="JL96:JL105" si="729">IFERROR(JK96*JE96,"")</f>
        <v>8.1191316140413221</v>
      </c>
      <c r="JM96" s="211">
        <f>IFERROR(JK96*JI96,"")</f>
        <v>-22.974816054166045</v>
      </c>
      <c r="JN96" s="209">
        <f t="shared" ref="JN96:JN105" si="730">IFERROR(JK96*(JE96-JE$107)^2,"")</f>
        <v>1.6418326878260663</v>
      </c>
      <c r="JO96" s="209">
        <f>IFERROR(JK96*(JI96-JI107)^2,"")</f>
        <v>30.847434791053946</v>
      </c>
      <c r="JP96" s="209">
        <f>IFERROR(JK96*(JE96-IP107)*(JI96-JI107),"")</f>
        <v>-10.194699300984135</v>
      </c>
      <c r="JQ96" s="209">
        <f>IFERROR($C96*($F96-JG96)^2/(JG96*(1-JG96)),"")</f>
        <v>2.4182851070799812E-2</v>
      </c>
      <c r="JR96" s="227">
        <f>IFERROR($D96-$C96*JG96,"")</f>
        <v>-0.36654773143943942</v>
      </c>
      <c r="JS96" s="209">
        <f>IFERROR(JR96/SQRT($C96*JG96*(1-JG96)),"")</f>
        <v>-0.15550836334679796</v>
      </c>
      <c r="JU96" s="209"/>
      <c r="JV96" s="201">
        <f>IFERROR(LOG10($B96),"")</f>
        <v>0.41497334797081797</v>
      </c>
      <c r="JW96" s="211">
        <f>IFERROR(JE110+JD110*JV96,"")</f>
        <v>-1.139098892816899</v>
      </c>
      <c r="JX96" s="202">
        <f>IFERROR((_xlfn.NORM.S.DIST(JW96,TRUE))*(1-$E$95)+$E$95,"")</f>
        <v>0.1273309546287888</v>
      </c>
      <c r="JY96" s="202">
        <f t="shared" ref="JY96:JY105" si="731">IFERROR(1/SQRT(2*PI())*EXP(-0.5*(JW96)^2),"")</f>
        <v>0.20852180205205975</v>
      </c>
      <c r="JZ96" s="202">
        <f>IFERROR(JW96-JX96/JY96+$F96/JY96,"")</f>
        <v>-1.1742556704614664</v>
      </c>
      <c r="KA96" s="202">
        <f>IFERROR(JY96^2/((1-JX96)*(JX96+$E$95/(1-$E$95))),"")</f>
        <v>0.39130858180377798</v>
      </c>
      <c r="KB96" s="211">
        <f>IFERROR($C96*KA96,"")</f>
        <v>19.5654290901889</v>
      </c>
      <c r="KC96" s="211">
        <f t="shared" ref="KC96:KC105" si="732">IFERROR(KB96*JV96,"")</f>
        <v>8.1191316140413221</v>
      </c>
      <c r="KD96" s="211">
        <f>IFERROR(KB96*JZ96,"")</f>
        <v>-22.974816054166045</v>
      </c>
      <c r="KE96" s="209">
        <f t="shared" ref="KE96:KE105" si="733">IFERROR(KB96*(JV96-JV$107)^2,"")</f>
        <v>1.6418326878260663</v>
      </c>
      <c r="KF96" s="209">
        <f>IFERROR(KB96*(JZ96-JZ107)^2,"")</f>
        <v>30.847434791053946</v>
      </c>
      <c r="KG96" s="209">
        <f>IFERROR(KB96*(JV96-JG107)*(JZ96-JZ107),"")</f>
        <v>-10.194699300984135</v>
      </c>
      <c r="KH96" s="209">
        <f>IFERROR($C96*($F96-JX96)^2/(JX96*(1-JX96)),"")</f>
        <v>2.4182851070799812E-2</v>
      </c>
      <c r="KI96" s="227">
        <f>IFERROR($D96-$C96*JX96,"")</f>
        <v>-0.36654773143943942</v>
      </c>
      <c r="KJ96" s="209">
        <f>IFERROR(KI96/SQRT($C96*JX96*(1-JX96)),"")</f>
        <v>-0.15550836334679796</v>
      </c>
      <c r="KL96" s="209"/>
      <c r="KM96" s="201">
        <f>IFERROR(LOG10($B96),"")</f>
        <v>0.41497334797081797</v>
      </c>
      <c r="KN96" s="211">
        <f>IFERROR(JV110+JU110*KM96,"")</f>
        <v>-1.139098892816899</v>
      </c>
      <c r="KO96" s="202">
        <f>IFERROR((_xlfn.NORM.S.DIST(KN96,TRUE))*(1-$E$95)+$E$95,"")</f>
        <v>0.1273309546287888</v>
      </c>
      <c r="KP96" s="202">
        <f t="shared" ref="KP96:KP105" si="734">IFERROR(1/SQRT(2*PI())*EXP(-0.5*(KN96)^2),"")</f>
        <v>0.20852180205205975</v>
      </c>
      <c r="KQ96" s="202">
        <f>IFERROR(KN96-KO96/KP96+$F96/KP96,"")</f>
        <v>-1.1742556704614664</v>
      </c>
      <c r="KR96" s="202">
        <f>IFERROR(KP96^2/((1-KO96)*(KO96+$E$95/(1-$E$95))),"")</f>
        <v>0.39130858180377798</v>
      </c>
      <c r="KS96" s="211">
        <f>IFERROR($C96*KR96,"")</f>
        <v>19.5654290901889</v>
      </c>
      <c r="KT96" s="211">
        <f t="shared" ref="KT96:KT105" si="735">IFERROR(KS96*KM96,"")</f>
        <v>8.1191316140413221</v>
      </c>
      <c r="KU96" s="211">
        <f>IFERROR(KS96*KQ96,"")</f>
        <v>-22.974816054166045</v>
      </c>
      <c r="KV96" s="209">
        <f t="shared" ref="KV96:KV105" si="736">IFERROR(KS96*(KM96-KM$107)^2,"")</f>
        <v>1.6418326878260663</v>
      </c>
      <c r="KW96" s="209">
        <f>IFERROR(KS96*(KQ96-KQ107)^2,"")</f>
        <v>30.847434791053946</v>
      </c>
      <c r="KX96" s="209">
        <f>IFERROR(KS96*(KM96-JX107)*(KQ96-KQ107),"")</f>
        <v>-10.194699300984135</v>
      </c>
      <c r="KY96" s="209">
        <f>IFERROR($C96*($F96-KO96)^2/(KO96*(1-KO96)),"")</f>
        <v>2.4182851070799812E-2</v>
      </c>
      <c r="KZ96" s="227">
        <f>IFERROR($D96-$C96*KO96,"")</f>
        <v>-0.36654773143943942</v>
      </c>
      <c r="LA96" s="209">
        <f>IFERROR(KZ96/SQRT($C96*KO96*(1-KO96)),"")</f>
        <v>-0.15550836334679796</v>
      </c>
      <c r="LC96" s="209"/>
      <c r="LD96" s="201">
        <f>IFERROR(LOG10($B96),"")</f>
        <v>0.41497334797081797</v>
      </c>
      <c r="LE96" s="211">
        <f>IFERROR(KM110+KL110*LD96,"")</f>
        <v>-1.139098892816899</v>
      </c>
      <c r="LF96" s="202">
        <f>IFERROR((_xlfn.NORM.S.DIST(LE96,TRUE))*(1-$E$95)+$E$95,"")</f>
        <v>0.1273309546287888</v>
      </c>
      <c r="LG96" s="202">
        <f t="shared" ref="LG96:LG105" si="737">IFERROR(1/SQRT(2*PI())*EXP(-0.5*(LE96)^2),"")</f>
        <v>0.20852180205205975</v>
      </c>
      <c r="LH96" s="202">
        <f>IFERROR(LE96-LF96/LG96+$F96/LG96,"")</f>
        <v>-1.1742556704614664</v>
      </c>
      <c r="LI96" s="202">
        <f>IFERROR(LG96^2/((1-LF96)*(LF96+$E$95/(1-$E$95))),"")</f>
        <v>0.39130858180377798</v>
      </c>
      <c r="LJ96" s="211">
        <f>IFERROR($C96*LI96,"")</f>
        <v>19.5654290901889</v>
      </c>
      <c r="LK96" s="211">
        <f t="shared" ref="LK96:LK105" si="738">IFERROR(LJ96*LD96,"")</f>
        <v>8.1191316140413221</v>
      </c>
      <c r="LL96" s="211">
        <f>IFERROR(LJ96*LH96,"")</f>
        <v>-22.974816054166045</v>
      </c>
      <c r="LM96" s="209">
        <f t="shared" ref="LM96:LM105" si="739">IFERROR(LJ96*(LD96-LD$107)^2,"")</f>
        <v>1.6418326878260663</v>
      </c>
      <c r="LN96" s="209">
        <f>IFERROR(LJ96*(LH96-LH107)^2,"")</f>
        <v>30.847434791053946</v>
      </c>
      <c r="LO96" s="209">
        <f>IFERROR(LJ96*(LD96-KO107)*(LH96-LH107),"")</f>
        <v>-10.194699300984135</v>
      </c>
      <c r="LP96" s="209">
        <f>IFERROR($C96*($F96-LF96)^2/(LF96*(1-LF96)),"")</f>
        <v>2.4182851070799812E-2</v>
      </c>
      <c r="LQ96" s="227">
        <f>IFERROR($D96-$C96*LF96,"")</f>
        <v>-0.36654773143943942</v>
      </c>
      <c r="LR96" s="209">
        <f>IFERROR(LQ96/SQRT($C96*LF96*(1-LF96)),"")</f>
        <v>-0.15550836334679796</v>
      </c>
      <c r="LT96" s="209"/>
      <c r="LU96" s="371">
        <f>IFERROR(LOG10($B96),"")</f>
        <v>0.41497334797081797</v>
      </c>
      <c r="LV96" s="370">
        <f>IFERROR(LD110+LC110*LU96,"")</f>
        <v>-1.139098892816899</v>
      </c>
      <c r="LW96" s="373">
        <f>IFERROR((_xlfn.NORM.S.DIST(LV96,TRUE))*(1-$E$95)+$E$95,"")</f>
        <v>0.1273309546287888</v>
      </c>
      <c r="LX96" s="202">
        <f t="shared" ref="LX96:LX105" si="740">IFERROR(1/SQRT(2*PI())*EXP(-0.5*(LV96)^2),"")</f>
        <v>0.20852180205205975</v>
      </c>
      <c r="LY96" s="202">
        <f>IFERROR(LV96-LW96/LX96+$F96/LX96,"")</f>
        <v>-1.1742556704614664</v>
      </c>
      <c r="LZ96" s="202">
        <f>IFERROR(LX96^2/((1-LW96)*(LW96+$E$95/(1-$E$95))),"")</f>
        <v>0.39130858180377798</v>
      </c>
      <c r="MA96" s="211">
        <f>IFERROR($C96*LZ96,"")</f>
        <v>19.5654290901889</v>
      </c>
      <c r="MB96" s="211">
        <f t="shared" ref="MB96:MB105" si="741">IFERROR(MA96*LU96,"")</f>
        <v>8.1191316140413221</v>
      </c>
      <c r="MC96" s="211">
        <f>IFERROR(MA96*LY96,"")</f>
        <v>-22.974816054166045</v>
      </c>
      <c r="MD96" s="209">
        <f t="shared" ref="MD96:MD105" si="742">IFERROR(MA96*(LU96-LU$107)^2,"")</f>
        <v>1.6418326878260663</v>
      </c>
      <c r="ME96" s="209">
        <f>IFERROR(MA96*(LY96-LY107)^2,"")</f>
        <v>30.847434791053946</v>
      </c>
      <c r="MF96" s="209">
        <f>IFERROR(MA96*(LU96-LF107)*(LY96-LY107),"")</f>
        <v>-10.194699300984135</v>
      </c>
      <c r="MG96" s="209">
        <f>IFERROR($C96*($F96-LW96)^2/(LW96*(1-LW96)),"")</f>
        <v>2.4182851070799812E-2</v>
      </c>
      <c r="MH96" s="227">
        <f>IFERROR($D96-$C96*LW96,"")</f>
        <v>-0.36654773143943942</v>
      </c>
      <c r="MI96" s="372">
        <f>IFERROR(MH96/SQRT($C96*LW96*(1-LW96)),"")</f>
        <v>-0.15550836334679796</v>
      </c>
    </row>
    <row r="97" spans="1:347" ht="14" hidden="1" customHeight="1" outlineLevel="1">
      <c r="A97" s="12">
        <v>2</v>
      </c>
      <c r="B97" s="178">
        <v>3.8</v>
      </c>
      <c r="C97" s="48">
        <v>48</v>
      </c>
      <c r="D97" s="179">
        <v>16</v>
      </c>
      <c r="E97" s="15">
        <f t="shared" si="681"/>
        <v>0.33333333333333331</v>
      </c>
      <c r="F97" s="32">
        <f>IFERROR((E97-E95)/(1-E95),"")</f>
        <v>0.33333333333333331</v>
      </c>
      <c r="G97" s="15">
        <f t="shared" si="682"/>
        <v>-0.43072729929545767</v>
      </c>
      <c r="H97" s="15"/>
      <c r="I97" s="32"/>
      <c r="J97" s="16">
        <f t="shared" ref="J97:J105" si="743">IFERROR(LOG10($B97),"")</f>
        <v>0.57978359661681012</v>
      </c>
      <c r="K97" s="15">
        <f>IFERROR(C110+B110*J97,"")</f>
        <v>-0.44540273146834863</v>
      </c>
      <c r="L97" s="35">
        <f t="shared" ref="L97:L105" si="744">IFERROR((_xlfn.NORM.S.DIST(K97,TRUE))*(1-$E$95)+$E$95,"")</f>
        <v>0.32801436931378358</v>
      </c>
      <c r="M97" s="35">
        <f t="shared" si="683"/>
        <v>0.36126976443822989</v>
      </c>
      <c r="N97" s="35">
        <f t="shared" ref="N97:N105" si="745">IFERROR(K97-L97/M97+$F97/M97,"")</f>
        <v>-0.43067976114776085</v>
      </c>
      <c r="O97" s="35">
        <f t="shared" ref="O97:O105" si="746">IFERROR(M97^2/((1-L97)*(L97+$E$95/(1-$E$95))),"")</f>
        <v>0.59212088024455478</v>
      </c>
      <c r="P97" s="15">
        <f t="shared" ref="P97:P105" si="747">IFERROR($C97*O97,"")</f>
        <v>28.42180225173863</v>
      </c>
      <c r="Q97" s="15">
        <f t="shared" si="684"/>
        <v>16.478494731844776</v>
      </c>
      <c r="R97" s="15">
        <f t="shared" ref="R97:R105" si="748">IFERROR(P97*N97,"")</f>
        <v>-12.240695005167684</v>
      </c>
      <c r="S97" s="32">
        <f t="shared" si="685"/>
        <v>0.44851847372697617</v>
      </c>
      <c r="T97" s="32">
        <f>IFERROR(P97*(N97-N107)^2,"")</f>
        <v>7.5450823931815201</v>
      </c>
      <c r="U97" s="32">
        <f>IFERROR(P97*(J97-E107)*(N97-N107),"")</f>
        <v>-8.4903134507566804</v>
      </c>
      <c r="V97" s="32">
        <f t="shared" ref="V97:V105" si="749">IFERROR($C97*($F97-L97)^2/(L97*(1-L97)),"")</f>
        <v>6.1608762674700323E-3</v>
      </c>
      <c r="W97" s="37">
        <f t="shared" ref="W97:W105" si="750">IFERROR($D97-$C97*L97,"")</f>
        <v>0.25531027293838804</v>
      </c>
      <c r="X97" s="32">
        <f t="shared" ref="X97:X105" si="751">IFERROR(W97/SQRT($C97*L97*(1-L97)),"")</f>
        <v>7.8491249623573178E-2</v>
      </c>
      <c r="Y97" s="42"/>
      <c r="Z97" s="209"/>
      <c r="AA97" s="201">
        <f t="shared" ref="AA97:AA105" si="752">IFERROR(LOG10($B97),"")</f>
        <v>0.57978359661681012</v>
      </c>
      <c r="AB97" s="211">
        <f>IFERROR(J110+I110*AA97,"")</f>
        <v>-0.44474371226886955</v>
      </c>
      <c r="AC97" s="202">
        <f t="shared" ref="AC97:AC105" si="753">IFERROR((_xlfn.NORM.S.DIST(AB97,TRUE))*(1-$E$95)+$E$95,"")</f>
        <v>0.32825248795315248</v>
      </c>
      <c r="AD97" s="202">
        <f t="shared" si="686"/>
        <v>0.36137574466440514</v>
      </c>
      <c r="AE97" s="202">
        <f t="shared" ref="AE97:AE105" si="754">IFERROR(AB97-AC97/AD97+$F97/AD97,"")</f>
        <v>-0.43068398231964655</v>
      </c>
      <c r="AF97" s="202">
        <f t="shared" ref="AF97:AF105" si="755">IFERROR(AD97^2/((1-AC97)*(AC97+$E$95/(1-$E$95))),"")</f>
        <v>0.59224841365791892</v>
      </c>
      <c r="AG97" s="211">
        <f t="shared" ref="AG97:AG105" si="756">IFERROR($C97*AF97,"")</f>
        <v>28.427923855580108</v>
      </c>
      <c r="AH97" s="211">
        <f t="shared" si="687"/>
        <v>16.48204393733705</v>
      </c>
      <c r="AI97" s="211">
        <f t="shared" ref="AI97:AI105" si="757">IFERROR(AG97*AE97,"")</f>
        <v>-12.243451455200921</v>
      </c>
      <c r="AJ97" s="209">
        <f t="shared" si="688"/>
        <v>0.44325263087732014</v>
      </c>
      <c r="AK97" s="209">
        <f>IFERROR(AG97*(AE97-AE107)^2,"")</f>
        <v>7.453914656492679</v>
      </c>
      <c r="AL97" s="209">
        <f>IFERROR(AG97*(AA97-L107)*(AE97-AE107),"")</f>
        <v>-8.4397717947177799</v>
      </c>
      <c r="AM97" s="209">
        <f t="shared" ref="AM97:AM105" si="758">IFERROR($C97*($F97-AC97)^2/(AC97*(1-AC97)),"")</f>
        <v>5.6195184536101082E-3</v>
      </c>
      <c r="AN97" s="227">
        <f t="shared" ref="AN97:AN105" si="759">IFERROR($D97-$C97*AC97,"")</f>
        <v>0.2438805782486817</v>
      </c>
      <c r="AO97" s="209">
        <f t="shared" ref="AO97:AO105" si="760">IFERROR(AN97/SQRT($C97*AC97*(1-AC97)),"")</f>
        <v>7.4963447450141926E-2</v>
      </c>
      <c r="AQ97" s="209"/>
      <c r="AR97" s="201">
        <f t="shared" ref="AR97:AR105" si="761">IFERROR(LOG10($B97),"")</f>
        <v>0.57978359661681012</v>
      </c>
      <c r="AS97" s="211">
        <f>IFERROR(AA110+Z110*AR97,"")</f>
        <v>-0.44472087503693247</v>
      </c>
      <c r="AT97" s="202">
        <f t="shared" ref="AT97:AT105" si="762">IFERROR((_xlfn.NORM.S.DIST(AS97,TRUE))*(1-$E$95)+$E$95,"")</f>
        <v>0.32826074081676004</v>
      </c>
      <c r="AU97" s="202">
        <f t="shared" si="689"/>
        <v>0.36137941497936638</v>
      </c>
      <c r="AV97" s="202">
        <f t="shared" ref="AV97:AV105" si="763">IFERROR(AS97-AT97/AU97+$F97/AU97,"")</f>
        <v>-0.43068412499995856</v>
      </c>
      <c r="AW97" s="202">
        <f t="shared" ref="AW97:AW105" si="764">IFERROR(AU97^2/((1-AT97)*(AT97+$E$95/(1-$E$95))),"")</f>
        <v>0.59225283015835273</v>
      </c>
      <c r="AX97" s="211">
        <f t="shared" ref="AX97:AX105" si="765">IFERROR($C97*AW97,"")</f>
        <v>28.428135847600931</v>
      </c>
      <c r="AY97" s="211">
        <f t="shared" si="690"/>
        <v>16.482166846833337</v>
      </c>
      <c r="AZ97" s="211">
        <f t="shared" ref="AZ97:AZ105" si="766">IFERROR(AX97*AV97,"")</f>
        <v>-12.243546812903963</v>
      </c>
      <c r="BA97" s="209">
        <f t="shared" si="691"/>
        <v>0.44327069050948098</v>
      </c>
      <c r="BB97" s="209">
        <f>IFERROR(AX97*(AV97-AV107)^2,"")</f>
        <v>7.4542387935610304</v>
      </c>
      <c r="BC97" s="209">
        <f>IFERROR(AX97*(AR97-AC107)*(AV97-AV107),"")</f>
        <v>-8.4399867655490493</v>
      </c>
      <c r="BD97" s="209">
        <f t="shared" ref="BD97:BD105" si="767">IFERROR($C97*($F97-AT97)^2/(AT97*(1-AT97)),"")</f>
        <v>5.6012056013993103E-3</v>
      </c>
      <c r="BE97" s="227">
        <f t="shared" ref="BE97:BE105" si="768">IFERROR($D97-$C97*AT97,"")</f>
        <v>0.2434844407955179</v>
      </c>
      <c r="BF97" s="209">
        <f t="shared" ref="BF97:BF105" si="769">IFERROR(BE97/SQRT($C97*AT97*(1-AT97)),"")</f>
        <v>7.4841202565160261E-2</v>
      </c>
      <c r="BH97" s="209"/>
      <c r="BI97" s="201">
        <f t="shared" ref="BI97:BI105" si="770">IFERROR(LOG10($B97),"")</f>
        <v>0.57978359661681012</v>
      </c>
      <c r="BJ97" s="211">
        <f>IFERROR(AR110+AQ110*BI97,"")</f>
        <v>-0.44472088930396314</v>
      </c>
      <c r="BK97" s="202">
        <f t="shared" ref="BK97:BK105" si="771">IFERROR((_xlfn.NORM.S.DIST(BJ97,TRUE))*(1-$E$95)+$E$95,"")</f>
        <v>0.32826073566094888</v>
      </c>
      <c r="BL97" s="202">
        <f t="shared" si="692"/>
        <v>0.36137941268646945</v>
      </c>
      <c r="BM97" s="202">
        <f t="shared" ref="BM97:BM105" si="772">IFERROR(BJ97-BK97/BL97+$F97/BL97,"")</f>
        <v>-0.43068412491089736</v>
      </c>
      <c r="BN97" s="202">
        <f t="shared" ref="BN97:BN105" si="773">IFERROR(BL97^2/((1-BK97)*(BK97+$E$95/(1-$E$95))),"")</f>
        <v>0.5922528273993084</v>
      </c>
      <c r="BO97" s="211">
        <f t="shared" ref="BO97:BO105" si="774">IFERROR($C97*BN97,"")</f>
        <v>28.428135715166803</v>
      </c>
      <c r="BP97" s="211">
        <f t="shared" si="693"/>
        <v>16.482166770050203</v>
      </c>
      <c r="BQ97" s="211">
        <f t="shared" ref="BQ97:BQ105" si="775">IFERROR(BO97*BM97,"")</f>
        <v>-12.243546753334842</v>
      </c>
      <c r="BR97" s="209">
        <f t="shared" si="694"/>
        <v>0.44327033090044082</v>
      </c>
      <c r="BS97" s="209">
        <f>IFERROR(BO97*(BM97-BM107)^2,"")</f>
        <v>7.4542324849035975</v>
      </c>
      <c r="BT97" s="209">
        <f>IFERROR(BO97*(BI97-AT107)*(BM97-BM107),"")</f>
        <v>-8.4399831744323102</v>
      </c>
      <c r="BU97" s="209">
        <f t="shared" ref="BU97:BU105" si="776">IFERROR($C97*($F97-BK97)^2/(BK97*(1-BK97)),"")</f>
        <v>5.6012170325821014E-3</v>
      </c>
      <c r="BV97" s="227">
        <f t="shared" ref="BV97:BV105" si="777">IFERROR($D97-$C97*BK97,"")</f>
        <v>0.24348468827445302</v>
      </c>
      <c r="BW97" s="209">
        <f t="shared" ref="BW97:BW105" si="778">IFERROR(BV97/SQRT($C97*BK97*(1-BK97)),"")</f>
        <v>7.4841278934703548E-2</v>
      </c>
      <c r="BY97" s="209"/>
      <c r="BZ97" s="201">
        <f t="shared" ref="BZ97:BZ105" si="779">IFERROR(LOG10($B97),"")</f>
        <v>0.57978359661681012</v>
      </c>
      <c r="CA97" s="211">
        <f>IFERROR(BI110+BH110*BZ97,"")</f>
        <v>-0.444720887834265</v>
      </c>
      <c r="CB97" s="202">
        <f t="shared" ref="CB97:CB105" si="780">IFERROR((_xlfn.NORM.S.DIST(CA97,TRUE))*(1-$E$95)+$E$95,"")</f>
        <v>0.32826073619206753</v>
      </c>
      <c r="CC97" s="202">
        <f t="shared" si="695"/>
        <v>0.36137941292266901</v>
      </c>
      <c r="CD97" s="202">
        <f t="shared" ref="CD97:CD105" si="781">IFERROR(CA97-CB97/CC97+$F97/CC97,"")</f>
        <v>-0.43068412492007202</v>
      </c>
      <c r="CE97" s="202">
        <f t="shared" ref="CE97:CE105" si="782">IFERROR(CC97^2/((1-CB97)*(CB97+$E$95/(1-$E$95))),"")</f>
        <v>0.59225282768352738</v>
      </c>
      <c r="CF97" s="211">
        <f t="shared" ref="CF97:CF105" si="783">IFERROR($C97*CE97,"")</f>
        <v>28.428135728809316</v>
      </c>
      <c r="CG97" s="211">
        <f t="shared" si="696"/>
        <v>16.482166777959907</v>
      </c>
      <c r="CH97" s="211">
        <f t="shared" ref="CH97:CH105" si="784">IFERROR(CF97*CD97,"")</f>
        <v>-12.243546759471274</v>
      </c>
      <c r="CI97" s="209">
        <f t="shared" si="697"/>
        <v>0.44327033496259594</v>
      </c>
      <c r="CJ97" s="209">
        <f>IFERROR(CF97*(CD97-CD107)^2,"")</f>
        <v>7.4542325565981047</v>
      </c>
      <c r="CK97" s="209">
        <f>IFERROR(CF97*(BZ97-BK107)*(CD97-CD107),"")</f>
        <v>-8.439983217045171</v>
      </c>
      <c r="CL97" s="209">
        <f t="shared" ref="CL97:CL105" si="785">IFERROR($C97*($F97-CB97)^2/(CB97*(1-CB97)),"")</f>
        <v>5.6012158550143116E-3</v>
      </c>
      <c r="CM97" s="227">
        <f t="shared" ref="CM97:CM105" si="786">IFERROR($D97-$C97*CB97,"")</f>
        <v>0.24348466278075875</v>
      </c>
      <c r="CN97" s="209">
        <f t="shared" ref="CN97:CN105" si="787">IFERROR(CM97/SQRT($C97*CB97*(1-CB97)),"")</f>
        <v>7.4841271067602494E-2</v>
      </c>
      <c r="CP97" s="209"/>
      <c r="CQ97" s="201">
        <f t="shared" ref="CQ97:CQ105" si="788">IFERROR(LOG10($B97),"")</f>
        <v>0.57978359661681012</v>
      </c>
      <c r="CR97" s="211">
        <f>IFERROR(BZ110+BY110*CQ97,"")</f>
        <v>-0.44472088784730168</v>
      </c>
      <c r="CS97" s="202">
        <f t="shared" ref="CS97:CS105" si="789">IFERROR((_xlfn.NORM.S.DIST(CR97,TRUE))*(1-$E$95)+$E$95,"")</f>
        <v>0.32826073618735629</v>
      </c>
      <c r="CT97" s="202">
        <f t="shared" si="698"/>
        <v>0.36137941292057385</v>
      </c>
      <c r="CU97" s="202">
        <f t="shared" ref="CU97:CU105" si="790">IFERROR(CR97-CS97/CT97+$F97/CT97,"")</f>
        <v>-0.43068412491999031</v>
      </c>
      <c r="CV97" s="202">
        <f t="shared" ref="CV97:CV105" si="791">IFERROR(CT97^2/((1-CS97)*(CS97+$E$95/(1-$E$95))),"")</f>
        <v>0.5922528276810064</v>
      </c>
      <c r="CW97" s="211">
        <f t="shared" ref="CW97:CW105" si="792">IFERROR($C97*CV97,"")</f>
        <v>28.428135728688307</v>
      </c>
      <c r="CX97" s="211">
        <f t="shared" si="699"/>
        <v>16.482166777889748</v>
      </c>
      <c r="CY97" s="211">
        <f t="shared" ref="CY97:CY105" si="793">IFERROR(CW97*CU97,"")</f>
        <v>-12.243546759416835</v>
      </c>
      <c r="CZ97" s="209">
        <f t="shared" si="700"/>
        <v>0.44327033490755224</v>
      </c>
      <c r="DA97" s="209">
        <f>IFERROR(CW97*(CU97-CU107)^2,"")</f>
        <v>7.454232555628888</v>
      </c>
      <c r="DB97" s="209">
        <f>IFERROR(CW97*(CQ97-CB107)*(CU97-CU107),"")</f>
        <v>-8.4399832164785149</v>
      </c>
      <c r="DC97" s="209">
        <f t="shared" ref="DC97:DC105" si="794">IFERROR($C97*($F97-CS97)^2/(CS97*(1-CS97)),"")</f>
        <v>5.6012158654597998E-3</v>
      </c>
      <c r="DD97" s="227">
        <f t="shared" ref="DD97:DD105" si="795">IFERROR($D97-$C97*CS97,"")</f>
        <v>0.24348466300689786</v>
      </c>
      <c r="DE97" s="209">
        <f t="shared" ref="DE97:DE105" si="796">IFERROR(DD97/SQRT($C97*CS97*(1-CS97)),"")</f>
        <v>7.484127113738677E-2</v>
      </c>
      <c r="DG97" s="209"/>
      <c r="DH97" s="201">
        <f t="shared" ref="DH97:DH105" si="797">IFERROR(LOG10($B97),"")</f>
        <v>0.57978359661681012</v>
      </c>
      <c r="DI97" s="211">
        <f>IFERROR(CQ110+CP110*DH97,"")</f>
        <v>-0.44472088784710584</v>
      </c>
      <c r="DJ97" s="202">
        <f t="shared" ref="DJ97:DJ105" si="798">IFERROR((_xlfn.NORM.S.DIST(DI97,TRUE))*(1-$E$95)+$E$95,"")</f>
        <v>0.32826073618742707</v>
      </c>
      <c r="DK97" s="202">
        <f t="shared" si="701"/>
        <v>0.36137941292060533</v>
      </c>
      <c r="DL97" s="202">
        <f t="shared" ref="DL97:DL105" si="799">IFERROR(DI97-DJ97/DK97+$F97/DK97,"")</f>
        <v>-0.43068412491999164</v>
      </c>
      <c r="DM97" s="202">
        <f t="shared" ref="DM97:DM105" si="800">IFERROR(DK97^2/((1-DJ97)*(DJ97+$E$95/(1-$E$95))),"")</f>
        <v>0.59225282768104426</v>
      </c>
      <c r="DN97" s="211">
        <f t="shared" ref="DN97:DN105" si="801">IFERROR($C97*DM97,"")</f>
        <v>28.428135728690123</v>
      </c>
      <c r="DO97" s="211">
        <f t="shared" si="702"/>
        <v>16.4821667778908</v>
      </c>
      <c r="DP97" s="211">
        <f t="shared" ref="DP97:DP105" si="802">IFERROR(DN97*DL97,"")</f>
        <v>-12.243546759417654</v>
      </c>
      <c r="DQ97" s="209">
        <f t="shared" si="703"/>
        <v>0.44327033490824891</v>
      </c>
      <c r="DR97" s="209">
        <f>IFERROR(DN97*(DL97-DL107)^2,"")</f>
        <v>7.4542325556411777</v>
      </c>
      <c r="DS97" s="209">
        <f>IFERROR(DN97*(DH97-CS107)*(DL97-DL107),"")</f>
        <v>-8.4399832164857411</v>
      </c>
      <c r="DT97" s="209">
        <f t="shared" ref="DT97:DT105" si="803">IFERROR($C97*($F97-DJ97)^2/(DJ97*(1-DJ97)),"")</f>
        <v>5.6012158653028785E-3</v>
      </c>
      <c r="DU97" s="227">
        <f t="shared" ref="DU97:DU105" si="804">IFERROR($D97-$C97*DJ97,"")</f>
        <v>0.24348466300349969</v>
      </c>
      <c r="DV97" s="209">
        <f t="shared" ref="DV97:DV105" si="805">IFERROR(DU97/SQRT($C97*DJ97*(1-DJ97)),"")</f>
        <v>7.4841271136338122E-2</v>
      </c>
      <c r="DX97" s="209"/>
      <c r="DY97" s="201">
        <f t="shared" ref="DY97:DY105" si="806">IFERROR(LOG10($B97),"")</f>
        <v>0.57978359661681012</v>
      </c>
      <c r="DZ97" s="211">
        <f>IFERROR(DH110+DG110*DY97,"")</f>
        <v>-0.44472088784710717</v>
      </c>
      <c r="EA97" s="202">
        <f t="shared" ref="EA97:EA105" si="807">IFERROR((_xlfn.NORM.S.DIST(DZ97,TRUE))*(1-$E$95)+$E$95,"")</f>
        <v>0.32826073618742663</v>
      </c>
      <c r="EB97" s="202">
        <f t="shared" si="704"/>
        <v>0.3613794129206051</v>
      </c>
      <c r="EC97" s="202">
        <f t="shared" ref="EC97:EC105" si="808">IFERROR(DZ97-EA97/EB97+$F97/EB97,"")</f>
        <v>-0.43068412491999175</v>
      </c>
      <c r="ED97" s="202">
        <f t="shared" ref="ED97:ED105" si="809">IFERROR(EB97^2/((1-EA97)*(EA97+$E$95/(1-$E$95))),"")</f>
        <v>0.59225282768104393</v>
      </c>
      <c r="EE97" s="211">
        <f t="shared" ref="EE97:EE105" si="810">IFERROR($C97*ED97,"")</f>
        <v>28.428135728690108</v>
      </c>
      <c r="EF97" s="211">
        <f t="shared" si="705"/>
        <v>16.482166777890793</v>
      </c>
      <c r="EG97" s="211">
        <f t="shared" ref="EG97:EG105" si="811">IFERROR(EE97*EC97,"")</f>
        <v>-12.243546759417651</v>
      </c>
      <c r="EH97" s="209">
        <f t="shared" si="706"/>
        <v>0.44327033490823847</v>
      </c>
      <c r="EI97" s="209">
        <f>IFERROR(EE97*(EC97-EC107)^2,"")</f>
        <v>7.4542325556410134</v>
      </c>
      <c r="EJ97" s="209">
        <f>IFERROR(EE97*(DY97-DJ107)*(EC97-EC107),"")</f>
        <v>-8.439983216485647</v>
      </c>
      <c r="EK97" s="209">
        <f t="shared" ref="EK97:EK105" si="812">IFERROR($C97*($F97-EA97)^2/(EA97*(1-EA97)),"")</f>
        <v>5.6012158653038621E-3</v>
      </c>
      <c r="EL97" s="227">
        <f t="shared" ref="EL97:EL105" si="813">IFERROR($D97-$C97*EA97,"")</f>
        <v>0.24348466300352101</v>
      </c>
      <c r="EM97" s="209">
        <f t="shared" ref="EM97:EM105" si="814">IFERROR(EL97/SQRT($C97*EA97*(1-EA97)),"")</f>
        <v>7.48412711363447E-2</v>
      </c>
      <c r="EO97" s="209"/>
      <c r="EP97" s="201">
        <f t="shared" ref="EP97:EP105" si="815">IFERROR(LOG10($B97),"")</f>
        <v>0.57978359661681012</v>
      </c>
      <c r="EQ97" s="211">
        <f>IFERROR(DY110+DX110*EP97,"")</f>
        <v>-0.44472088784710673</v>
      </c>
      <c r="ER97" s="202">
        <f t="shared" ref="ER97:ER105" si="816">IFERROR((_xlfn.NORM.S.DIST(EQ97,TRUE))*(1-$E$95)+$E$95,"")</f>
        <v>0.32826073618742679</v>
      </c>
      <c r="ES97" s="202">
        <f t="shared" si="707"/>
        <v>0.36137941292060516</v>
      </c>
      <c r="ET97" s="202">
        <f t="shared" ref="ET97:ET105" si="817">IFERROR(EQ97-ER97/ES97+$F97/ES97,"")</f>
        <v>-0.43068412491999164</v>
      </c>
      <c r="EU97" s="202">
        <f t="shared" ref="EU97:EU105" si="818">IFERROR(ES97^2/((1-ER97)*(ER97+$E$95/(1-$E$95))),"")</f>
        <v>0.59225282768104393</v>
      </c>
      <c r="EV97" s="211">
        <f t="shared" ref="EV97:EV105" si="819">IFERROR($C97*EU97,"")</f>
        <v>28.428135728690108</v>
      </c>
      <c r="EW97" s="211">
        <f t="shared" si="708"/>
        <v>16.482166777890793</v>
      </c>
      <c r="EX97" s="211">
        <f t="shared" ref="EX97:EX105" si="820">IFERROR(EV97*ET97,"")</f>
        <v>-12.243546759417649</v>
      </c>
      <c r="EY97" s="209">
        <f t="shared" si="709"/>
        <v>0.44327033490823925</v>
      </c>
      <c r="EZ97" s="209">
        <f>IFERROR(EV97*(ET97-ET107)^2,"")</f>
        <v>7.4542325556410098</v>
      </c>
      <c r="FA97" s="209">
        <f>IFERROR(EV97*(EP97-EA107)*(ET97-ET107),"")</f>
        <v>-8.4399832164856452</v>
      </c>
      <c r="FB97" s="209">
        <f t="shared" ref="FB97:FB105" si="821">IFERROR($C97*($F97-ER97)^2/(ER97*(1-ER97)),"")</f>
        <v>5.6012158653034943E-3</v>
      </c>
      <c r="FC97" s="227">
        <f t="shared" ref="FC97:FC105" si="822">IFERROR($D97-$C97*ER97,"")</f>
        <v>0.2434846630035139</v>
      </c>
      <c r="FD97" s="209">
        <f t="shared" ref="FD97:FD105" si="823">IFERROR(FC97/SQRT($C97*ER97*(1-ER97)),"")</f>
        <v>7.4841271136342508E-2</v>
      </c>
      <c r="FF97" s="209"/>
      <c r="FG97" s="201">
        <f t="shared" ref="FG97:FG105" si="824">IFERROR(LOG10($B97),"")</f>
        <v>0.57978359661681012</v>
      </c>
      <c r="FH97" s="211">
        <f>IFERROR(EP110+EO110*FG97,"")</f>
        <v>-0.44472088784710762</v>
      </c>
      <c r="FI97" s="202">
        <f t="shared" ref="FI97:FI105" si="825">IFERROR((_xlfn.NORM.S.DIST(FH97,TRUE))*(1-$E$95)+$E$95,"")</f>
        <v>0.32826073618742646</v>
      </c>
      <c r="FJ97" s="202">
        <f t="shared" si="710"/>
        <v>0.36137941292060505</v>
      </c>
      <c r="FK97" s="202">
        <f t="shared" ref="FK97:FK105" si="826">IFERROR(FH97-FI97/FJ97+$F97/FJ97,"")</f>
        <v>-0.43068412491999186</v>
      </c>
      <c r="FL97" s="202">
        <f t="shared" ref="FL97:FL105" si="827">IFERROR(FJ97^2/((1-FI97)*(FI97+$E$95/(1-$E$95))),"")</f>
        <v>0.59225282768104393</v>
      </c>
      <c r="FM97" s="211">
        <f t="shared" ref="FM97:FM105" si="828">IFERROR($C97*FL97,"")</f>
        <v>28.428135728690108</v>
      </c>
      <c r="FN97" s="211">
        <f t="shared" si="711"/>
        <v>16.482166777890793</v>
      </c>
      <c r="FO97" s="211">
        <f t="shared" ref="FO97:FO105" si="829">IFERROR(FM97*FK97,"")</f>
        <v>-12.243546759417654</v>
      </c>
      <c r="FP97" s="209">
        <f t="shared" si="712"/>
        <v>0.44327033490824003</v>
      </c>
      <c r="FQ97" s="209">
        <f>IFERROR(FM97*(FK97-FK107)^2,"")</f>
        <v>7.4542325556410196</v>
      </c>
      <c r="FR97" s="209">
        <f>IFERROR(FM97*(FG97-ER107)*(FK97-FK107),"")</f>
        <v>-8.4399832164856505</v>
      </c>
      <c r="FS97" s="209">
        <f t="shared" ref="FS97:FS105" si="830">IFERROR($C97*($F97-FI97)^2/(FI97*(1-FI97)),"")</f>
        <v>5.6012158653042324E-3</v>
      </c>
      <c r="FT97" s="227">
        <f t="shared" ref="FT97:FT105" si="831">IFERROR($D97-$C97*FI97,"")</f>
        <v>0.24348466300352989</v>
      </c>
      <c r="FU97" s="209">
        <f t="shared" ref="FU97:FU105" si="832">IFERROR(FT97/SQRT($C97*FI97*(1-FI97)),"")</f>
        <v>7.4841271136347448E-2</v>
      </c>
      <c r="FW97" s="209"/>
      <c r="FX97" s="201">
        <f t="shared" ref="FX97:FX105" si="833">IFERROR(LOG10($B97),"")</f>
        <v>0.57978359661681012</v>
      </c>
      <c r="FY97" s="211">
        <f>IFERROR(FG110+FF110*FX97,"")</f>
        <v>-0.44472088784710806</v>
      </c>
      <c r="FZ97" s="202">
        <f t="shared" ref="FZ97:FZ105" si="834">IFERROR((_xlfn.NORM.S.DIST(FY97,TRUE))*(1-$E$95)+$E$95,"")</f>
        <v>0.32826073618742624</v>
      </c>
      <c r="GA97" s="202">
        <f t="shared" si="713"/>
        <v>0.36137941292060494</v>
      </c>
      <c r="GB97" s="202">
        <f t="shared" ref="GB97:GB105" si="835">IFERROR(FY97-FZ97/GA97+$F97/GA97,"")</f>
        <v>-0.43068412491999153</v>
      </c>
      <c r="GC97" s="202">
        <f t="shared" ref="GC97:GC105" si="836">IFERROR(GA97^2/((1-FZ97)*(FZ97+$E$95/(1-$E$95))),"")</f>
        <v>0.59225282768104381</v>
      </c>
      <c r="GD97" s="211">
        <f t="shared" ref="GD97:GD105" si="837">IFERROR($C97*GC97,"")</f>
        <v>28.428135728690101</v>
      </c>
      <c r="GE97" s="211">
        <f t="shared" si="714"/>
        <v>16.482166777890789</v>
      </c>
      <c r="GF97" s="211">
        <f t="shared" ref="GF97:GF105" si="838">IFERROR(GD97*GB97,"")</f>
        <v>-12.243546759417642</v>
      </c>
      <c r="GG97" s="209">
        <f t="shared" si="715"/>
        <v>0.44327033490824153</v>
      </c>
      <c r="GH97" s="209">
        <f>IFERROR(GD97*(GB97-GB107)^2,"")</f>
        <v>7.4542325556410143</v>
      </c>
      <c r="GI97" s="209">
        <f>IFERROR(GD97*(FX97-FI107)*(GB97-GB107),"")</f>
        <v>-8.439983216485647</v>
      </c>
      <c r="GJ97" s="209">
        <f t="shared" ref="GJ97:GJ105" si="839">IFERROR($C97*($F97-FZ97)^2/(FZ97*(1-FZ97)),"")</f>
        <v>5.6012158653047242E-3</v>
      </c>
      <c r="GK97" s="227">
        <f t="shared" ref="GK97:GK105" si="840">IFERROR($D97-$C97*FZ97,"")</f>
        <v>0.24348466300354055</v>
      </c>
      <c r="GL97" s="209">
        <f t="shared" ref="GL97:GL105" si="841">IFERROR(GK97/SQRT($C97*FZ97*(1-FZ97)),"")</f>
        <v>7.4841271136350737E-2</v>
      </c>
      <c r="GN97" s="209"/>
      <c r="GO97" s="201">
        <f t="shared" ref="GO97:GO105" si="842">IFERROR(LOG10($B97),"")</f>
        <v>0.57978359661681012</v>
      </c>
      <c r="GP97" s="211">
        <f>IFERROR(FX110+FW110*GO97,"")</f>
        <v>-0.4447208878471085</v>
      </c>
      <c r="GQ97" s="202">
        <f t="shared" ref="GQ97:GQ105" si="843">IFERROR((_xlfn.NORM.S.DIST(GP97,TRUE))*(1-$E$95)+$E$95,"")</f>
        <v>0.32826073618742613</v>
      </c>
      <c r="GR97" s="202">
        <f t="shared" si="716"/>
        <v>0.36137941292060494</v>
      </c>
      <c r="GS97" s="202">
        <f t="shared" ref="GS97:GS105" si="844">IFERROR(GP97-GQ97/GR97+$F97/GR97,"")</f>
        <v>-0.43068412491999153</v>
      </c>
      <c r="GT97" s="202">
        <f t="shared" ref="GT97:GT105" si="845">IFERROR(GR97^2/((1-GQ97)*(GQ97+$E$95/(1-$E$95))),"")</f>
        <v>0.59225282768104393</v>
      </c>
      <c r="GU97" s="211">
        <f t="shared" ref="GU97:GU105" si="846">IFERROR($C97*GT97,"")</f>
        <v>28.428135728690108</v>
      </c>
      <c r="GV97" s="211">
        <f t="shared" si="717"/>
        <v>16.482166777890793</v>
      </c>
      <c r="GW97" s="211">
        <f t="shared" ref="GW97:GW105" si="847">IFERROR(GU97*GS97,"")</f>
        <v>-12.243546759417645</v>
      </c>
      <c r="GX97" s="209">
        <f t="shared" si="718"/>
        <v>0.44327033490824164</v>
      </c>
      <c r="GY97" s="209">
        <f>IFERROR(GU97*(GS97-GS107)^2,"")</f>
        <v>7.4542325556410285</v>
      </c>
      <c r="GZ97" s="209">
        <f>IFERROR(GU97*(GO97-FZ107)*(GS97-GS107),"")</f>
        <v>-8.4399832164856559</v>
      </c>
      <c r="HA97" s="209">
        <f t="shared" ref="HA97:HA105" si="848">IFERROR($C97*($F97-GQ97)^2/(GQ97*(1-GQ97)),"")</f>
        <v>5.6012158653049706E-3</v>
      </c>
      <c r="HB97" s="227">
        <f t="shared" ref="HB97:HB105" si="849">IFERROR($D97-$C97*GQ97,"")</f>
        <v>0.24348466300354588</v>
      </c>
      <c r="HC97" s="209">
        <f t="shared" ref="HC97:HC105" si="850">IFERROR(HB97/SQRT($C97*GQ97*(1-GQ97)),"")</f>
        <v>7.4841271136352375E-2</v>
      </c>
      <c r="HE97" s="209"/>
      <c r="HF97" s="201">
        <f t="shared" ref="HF97:HF105" si="851">IFERROR(LOG10($B97),"")</f>
        <v>0.57978359661681012</v>
      </c>
      <c r="HG97" s="211">
        <f>IFERROR(GO110+GN110*HF97,"")</f>
        <v>-0.44472088784710806</v>
      </c>
      <c r="HH97" s="202">
        <f t="shared" ref="HH97:HH105" si="852">IFERROR((_xlfn.NORM.S.DIST(HG97,TRUE))*(1-$E$95)+$E$95,"")</f>
        <v>0.32826073618742624</v>
      </c>
      <c r="HI97" s="202">
        <f t="shared" si="719"/>
        <v>0.36137941292060494</v>
      </c>
      <c r="HJ97" s="202">
        <f t="shared" ref="HJ97:HJ105" si="853">IFERROR(HG97-HH97/HI97+$F97/HI97,"")</f>
        <v>-0.43068412491999153</v>
      </c>
      <c r="HK97" s="202">
        <f t="shared" ref="HK97:HK105" si="854">IFERROR(HI97^2/((1-HH97)*(HH97+$E$95/(1-$E$95))),"")</f>
        <v>0.59225282768104381</v>
      </c>
      <c r="HL97" s="211">
        <f t="shared" ref="HL97:HL105" si="855">IFERROR($C97*HK97,"")</f>
        <v>28.428135728690101</v>
      </c>
      <c r="HM97" s="211">
        <f t="shared" si="720"/>
        <v>16.482166777890789</v>
      </c>
      <c r="HN97" s="211">
        <f t="shared" ref="HN97:HN105" si="856">IFERROR(HL97*HJ97,"")</f>
        <v>-12.243546759417642</v>
      </c>
      <c r="HO97" s="209">
        <f t="shared" si="721"/>
        <v>0.44327033490824069</v>
      </c>
      <c r="HP97" s="209">
        <f>IFERROR(HL97*(HJ97-HJ107)^2,"")</f>
        <v>7.4542325556410205</v>
      </c>
      <c r="HQ97" s="209">
        <f>IFERROR(HL97*(HF97-GQ107)*(HJ97-HJ107),"")</f>
        <v>-8.4399832164856505</v>
      </c>
      <c r="HR97" s="209">
        <f t="shared" ref="HR97:HR105" si="857">IFERROR($C97*($F97-HH97)^2/(HH97*(1-HH97)),"")</f>
        <v>5.6012158653047242E-3</v>
      </c>
      <c r="HS97" s="227">
        <f t="shared" ref="HS97:HS105" si="858">IFERROR($D97-$C97*HH97,"")</f>
        <v>0.24348466300354055</v>
      </c>
      <c r="HT97" s="209">
        <f t="shared" ref="HT97:HT105" si="859">IFERROR(HS97/SQRT($C97*HH97*(1-HH97)),"")</f>
        <v>7.4841271136350737E-2</v>
      </c>
      <c r="HV97" s="209"/>
      <c r="HW97" s="201">
        <f t="shared" ref="HW97:HW105" si="860">IFERROR(LOG10($B97),"")</f>
        <v>0.57978359661681012</v>
      </c>
      <c r="HX97" s="211">
        <f>IFERROR(HF110+HE110*HW97,"")</f>
        <v>-0.44472088784710806</v>
      </c>
      <c r="HY97" s="202">
        <f t="shared" ref="HY97:HY105" si="861">IFERROR((_xlfn.NORM.S.DIST(HX97,TRUE))*(1-$E$95)+$E$95,"")</f>
        <v>0.32826073618742624</v>
      </c>
      <c r="HZ97" s="202">
        <f t="shared" si="722"/>
        <v>0.36137941292060494</v>
      </c>
      <c r="IA97" s="202">
        <f t="shared" ref="IA97:IA105" si="862">IFERROR(HX97-HY97/HZ97+$F97/HZ97,"")</f>
        <v>-0.43068412491999153</v>
      </c>
      <c r="IB97" s="202">
        <f t="shared" ref="IB97:IB105" si="863">IFERROR(HZ97^2/((1-HY97)*(HY97+$E$95/(1-$E$95))),"")</f>
        <v>0.59225282768104381</v>
      </c>
      <c r="IC97" s="211">
        <f t="shared" ref="IC97:IC105" si="864">IFERROR($C97*IB97,"")</f>
        <v>28.428135728690101</v>
      </c>
      <c r="ID97" s="211">
        <f t="shared" si="723"/>
        <v>16.482166777890789</v>
      </c>
      <c r="IE97" s="211">
        <f t="shared" ref="IE97:IE105" si="865">IFERROR(IC97*IA97,"")</f>
        <v>-12.243546759417642</v>
      </c>
      <c r="IF97" s="209">
        <f t="shared" si="724"/>
        <v>0.44327033490824069</v>
      </c>
      <c r="IG97" s="209">
        <f>IFERROR(IC97*(IA97-IA107)^2,"")</f>
        <v>7.4542325556410205</v>
      </c>
      <c r="IH97" s="209">
        <f>IFERROR(IC97*(HW97-HH107)*(IA97-IA107),"")</f>
        <v>-8.4399832164856505</v>
      </c>
      <c r="II97" s="209">
        <f t="shared" ref="II97:II105" si="866">IFERROR($C97*($F97-HY97)^2/(HY97*(1-HY97)),"")</f>
        <v>5.6012158653047242E-3</v>
      </c>
      <c r="IJ97" s="227">
        <f t="shared" ref="IJ97:IJ105" si="867">IFERROR($D97-$C97*HY97,"")</f>
        <v>0.24348466300354055</v>
      </c>
      <c r="IK97" s="209">
        <f t="shared" ref="IK97:IK105" si="868">IFERROR(IJ97/SQRT($C97*HY97*(1-HY97)),"")</f>
        <v>7.4841271136350737E-2</v>
      </c>
      <c r="IM97" s="209"/>
      <c r="IN97" s="201">
        <f t="shared" ref="IN97:IN105" si="869">IFERROR(LOG10($B97),"")</f>
        <v>0.57978359661681012</v>
      </c>
      <c r="IO97" s="211">
        <f>IFERROR(HW110+HV110*IN97,"")</f>
        <v>-0.44472088784710806</v>
      </c>
      <c r="IP97" s="202">
        <f t="shared" ref="IP97:IP105" si="870">IFERROR((_xlfn.NORM.S.DIST(IO97,TRUE))*(1-$E$95)+$E$95,"")</f>
        <v>0.32826073618742624</v>
      </c>
      <c r="IQ97" s="202">
        <f t="shared" si="725"/>
        <v>0.36137941292060494</v>
      </c>
      <c r="IR97" s="202">
        <f t="shared" ref="IR97:IR105" si="871">IFERROR(IO97-IP97/IQ97+$F97/IQ97,"")</f>
        <v>-0.43068412491999153</v>
      </c>
      <c r="IS97" s="202">
        <f t="shared" ref="IS97:IS105" si="872">IFERROR(IQ97^2/((1-IP97)*(IP97+$E$95/(1-$E$95))),"")</f>
        <v>0.59225282768104381</v>
      </c>
      <c r="IT97" s="211">
        <f t="shared" ref="IT97:IT105" si="873">IFERROR($C97*IS97,"")</f>
        <v>28.428135728690101</v>
      </c>
      <c r="IU97" s="211">
        <f t="shared" si="726"/>
        <v>16.482166777890789</v>
      </c>
      <c r="IV97" s="211">
        <f t="shared" ref="IV97:IV105" si="874">IFERROR(IT97*IR97,"")</f>
        <v>-12.243546759417642</v>
      </c>
      <c r="IW97" s="209">
        <f t="shared" si="727"/>
        <v>0.44327033490824069</v>
      </c>
      <c r="IX97" s="209">
        <f>IFERROR(IT97*(IR97-IR107)^2,"")</f>
        <v>7.4542325556410205</v>
      </c>
      <c r="IY97" s="209">
        <f>IFERROR(IT97*(IN97-HY107)*(IR97-IR107),"")</f>
        <v>-8.4399832164856505</v>
      </c>
      <c r="IZ97" s="209">
        <f t="shared" ref="IZ97:IZ105" si="875">IFERROR($C97*($F97-IP97)^2/(IP97*(1-IP97)),"")</f>
        <v>5.6012158653047242E-3</v>
      </c>
      <c r="JA97" s="227">
        <f t="shared" ref="JA97:JA105" si="876">IFERROR($D97-$C97*IP97,"")</f>
        <v>0.24348466300354055</v>
      </c>
      <c r="JB97" s="209">
        <f t="shared" ref="JB97:JB105" si="877">IFERROR(JA97/SQRT($C97*IP97*(1-IP97)),"")</f>
        <v>7.4841271136350737E-2</v>
      </c>
      <c r="JD97" s="209"/>
      <c r="JE97" s="201">
        <f t="shared" ref="JE97:JE105" si="878">IFERROR(LOG10($B97),"")</f>
        <v>0.57978359661681012</v>
      </c>
      <c r="JF97" s="211">
        <f>IFERROR(IN110+IM110*JE97,"")</f>
        <v>-0.44472088784710806</v>
      </c>
      <c r="JG97" s="202">
        <f t="shared" ref="JG97:JG105" si="879">IFERROR((_xlfn.NORM.S.DIST(JF97,TRUE))*(1-$E$95)+$E$95,"")</f>
        <v>0.32826073618742624</v>
      </c>
      <c r="JH97" s="202">
        <f t="shared" si="728"/>
        <v>0.36137941292060494</v>
      </c>
      <c r="JI97" s="202">
        <f t="shared" ref="JI97:JI105" si="880">IFERROR(JF97-JG97/JH97+$F97/JH97,"")</f>
        <v>-0.43068412491999153</v>
      </c>
      <c r="JJ97" s="202">
        <f t="shared" ref="JJ97:JJ105" si="881">IFERROR(JH97^2/((1-JG97)*(JG97+$E$95/(1-$E$95))),"")</f>
        <v>0.59225282768104381</v>
      </c>
      <c r="JK97" s="211">
        <f t="shared" ref="JK97:JK105" si="882">IFERROR($C97*JJ97,"")</f>
        <v>28.428135728690101</v>
      </c>
      <c r="JL97" s="211">
        <f t="shared" si="729"/>
        <v>16.482166777890789</v>
      </c>
      <c r="JM97" s="211">
        <f t="shared" ref="JM97:JM105" si="883">IFERROR(JK97*JI97,"")</f>
        <v>-12.243546759417642</v>
      </c>
      <c r="JN97" s="209">
        <f t="shared" si="730"/>
        <v>0.44327033490824069</v>
      </c>
      <c r="JO97" s="209">
        <f>IFERROR(JK97*(JI97-JI107)^2,"")</f>
        <v>7.4542325556410205</v>
      </c>
      <c r="JP97" s="209">
        <f>IFERROR(JK97*(JE97-IP107)*(JI97-JI107),"")</f>
        <v>-8.4399832164856505</v>
      </c>
      <c r="JQ97" s="209">
        <f t="shared" ref="JQ97:JQ105" si="884">IFERROR($C97*($F97-JG97)^2/(JG97*(1-JG97)),"")</f>
        <v>5.6012158653047242E-3</v>
      </c>
      <c r="JR97" s="227">
        <f t="shared" ref="JR97:JR105" si="885">IFERROR($D97-$C97*JG97,"")</f>
        <v>0.24348466300354055</v>
      </c>
      <c r="JS97" s="209">
        <f t="shared" ref="JS97:JS105" si="886">IFERROR(JR97/SQRT($C97*JG97*(1-JG97)),"")</f>
        <v>7.4841271136350737E-2</v>
      </c>
      <c r="JU97" s="209"/>
      <c r="JV97" s="201">
        <f t="shared" ref="JV97:JV105" si="887">IFERROR(LOG10($B97),"")</f>
        <v>0.57978359661681012</v>
      </c>
      <c r="JW97" s="211">
        <f>IFERROR(JE110+JD110*JV97,"")</f>
        <v>-0.44472088784710806</v>
      </c>
      <c r="JX97" s="202">
        <f t="shared" ref="JX97:JX105" si="888">IFERROR((_xlfn.NORM.S.DIST(JW97,TRUE))*(1-$E$95)+$E$95,"")</f>
        <v>0.32826073618742624</v>
      </c>
      <c r="JY97" s="202">
        <f t="shared" si="731"/>
        <v>0.36137941292060494</v>
      </c>
      <c r="JZ97" s="202">
        <f t="shared" ref="JZ97:JZ105" si="889">IFERROR(JW97-JX97/JY97+$F97/JY97,"")</f>
        <v>-0.43068412491999153</v>
      </c>
      <c r="KA97" s="202">
        <f t="shared" ref="KA97:KA105" si="890">IFERROR(JY97^2/((1-JX97)*(JX97+$E$95/(1-$E$95))),"")</f>
        <v>0.59225282768104381</v>
      </c>
      <c r="KB97" s="211">
        <f t="shared" ref="KB97:KB105" si="891">IFERROR($C97*KA97,"")</f>
        <v>28.428135728690101</v>
      </c>
      <c r="KC97" s="211">
        <f t="shared" si="732"/>
        <v>16.482166777890789</v>
      </c>
      <c r="KD97" s="211">
        <f t="shared" ref="KD97:KD105" si="892">IFERROR(KB97*JZ97,"")</f>
        <v>-12.243546759417642</v>
      </c>
      <c r="KE97" s="209">
        <f t="shared" si="733"/>
        <v>0.44327033490824069</v>
      </c>
      <c r="KF97" s="209">
        <f>IFERROR(KB97*(JZ97-JZ107)^2,"")</f>
        <v>7.4542325556410205</v>
      </c>
      <c r="KG97" s="209">
        <f>IFERROR(KB97*(JV97-JG107)*(JZ97-JZ107),"")</f>
        <v>-8.4399832164856505</v>
      </c>
      <c r="KH97" s="209">
        <f t="shared" ref="KH97:KH105" si="893">IFERROR($C97*($F97-JX97)^2/(JX97*(1-JX97)),"")</f>
        <v>5.6012158653047242E-3</v>
      </c>
      <c r="KI97" s="227">
        <f t="shared" ref="KI97:KI105" si="894">IFERROR($D97-$C97*JX97,"")</f>
        <v>0.24348466300354055</v>
      </c>
      <c r="KJ97" s="209">
        <f t="shared" ref="KJ97:KJ105" si="895">IFERROR(KI97/SQRT($C97*JX97*(1-JX97)),"")</f>
        <v>7.4841271136350737E-2</v>
      </c>
      <c r="KL97" s="209"/>
      <c r="KM97" s="201">
        <f t="shared" ref="KM97:KM105" si="896">IFERROR(LOG10($B97),"")</f>
        <v>0.57978359661681012</v>
      </c>
      <c r="KN97" s="211">
        <f>IFERROR(JV110+JU110*KM97,"")</f>
        <v>-0.44472088784710806</v>
      </c>
      <c r="KO97" s="202">
        <f t="shared" ref="KO97:KO105" si="897">IFERROR((_xlfn.NORM.S.DIST(KN97,TRUE))*(1-$E$95)+$E$95,"")</f>
        <v>0.32826073618742624</v>
      </c>
      <c r="KP97" s="202">
        <f t="shared" si="734"/>
        <v>0.36137941292060494</v>
      </c>
      <c r="KQ97" s="202">
        <f t="shared" ref="KQ97:KQ105" si="898">IFERROR(KN97-KO97/KP97+$F97/KP97,"")</f>
        <v>-0.43068412491999153</v>
      </c>
      <c r="KR97" s="202">
        <f t="shared" ref="KR97:KR105" si="899">IFERROR(KP97^2/((1-KO97)*(KO97+$E$95/(1-$E$95))),"")</f>
        <v>0.59225282768104381</v>
      </c>
      <c r="KS97" s="211">
        <f t="shared" ref="KS97:KS105" si="900">IFERROR($C97*KR97,"")</f>
        <v>28.428135728690101</v>
      </c>
      <c r="KT97" s="211">
        <f t="shared" si="735"/>
        <v>16.482166777890789</v>
      </c>
      <c r="KU97" s="211">
        <f t="shared" ref="KU97:KU105" si="901">IFERROR(KS97*KQ97,"")</f>
        <v>-12.243546759417642</v>
      </c>
      <c r="KV97" s="209">
        <f t="shared" si="736"/>
        <v>0.44327033490824069</v>
      </c>
      <c r="KW97" s="209">
        <f>IFERROR(KS97*(KQ97-KQ107)^2,"")</f>
        <v>7.4542325556410205</v>
      </c>
      <c r="KX97" s="209">
        <f>IFERROR(KS97*(KM97-JX107)*(KQ97-KQ107),"")</f>
        <v>-8.4399832164856505</v>
      </c>
      <c r="KY97" s="209">
        <f t="shared" ref="KY97:KY105" si="902">IFERROR($C97*($F97-KO97)^2/(KO97*(1-KO97)),"")</f>
        <v>5.6012158653047242E-3</v>
      </c>
      <c r="KZ97" s="227">
        <f t="shared" ref="KZ97:KZ105" si="903">IFERROR($D97-$C97*KO97,"")</f>
        <v>0.24348466300354055</v>
      </c>
      <c r="LA97" s="209">
        <f t="shared" ref="LA97:LA105" si="904">IFERROR(KZ97/SQRT($C97*KO97*(1-KO97)),"")</f>
        <v>7.4841271136350737E-2</v>
      </c>
      <c r="LC97" s="209"/>
      <c r="LD97" s="201">
        <f t="shared" ref="LD97:LD105" si="905">IFERROR(LOG10($B97),"")</f>
        <v>0.57978359661681012</v>
      </c>
      <c r="LE97" s="211">
        <f>IFERROR(KM110+KL110*LD97,"")</f>
        <v>-0.44472088784710806</v>
      </c>
      <c r="LF97" s="202">
        <f t="shared" ref="LF97:LF105" si="906">IFERROR((_xlfn.NORM.S.DIST(LE97,TRUE))*(1-$E$95)+$E$95,"")</f>
        <v>0.32826073618742624</v>
      </c>
      <c r="LG97" s="202">
        <f t="shared" si="737"/>
        <v>0.36137941292060494</v>
      </c>
      <c r="LH97" s="202">
        <f t="shared" ref="LH97:LH105" si="907">IFERROR(LE97-LF97/LG97+$F97/LG97,"")</f>
        <v>-0.43068412491999153</v>
      </c>
      <c r="LI97" s="202">
        <f t="shared" ref="LI97:LI105" si="908">IFERROR(LG97^2/((1-LF97)*(LF97+$E$95/(1-$E$95))),"")</f>
        <v>0.59225282768104381</v>
      </c>
      <c r="LJ97" s="211">
        <f t="shared" ref="LJ97:LJ105" si="909">IFERROR($C97*LI97,"")</f>
        <v>28.428135728690101</v>
      </c>
      <c r="LK97" s="211">
        <f t="shared" si="738"/>
        <v>16.482166777890789</v>
      </c>
      <c r="LL97" s="211">
        <f t="shared" ref="LL97:LL105" si="910">IFERROR(LJ97*LH97,"")</f>
        <v>-12.243546759417642</v>
      </c>
      <c r="LM97" s="209">
        <f t="shared" si="739"/>
        <v>0.44327033490824069</v>
      </c>
      <c r="LN97" s="209">
        <f>IFERROR(LJ97*(LH97-LH107)^2,"")</f>
        <v>7.4542325556410205</v>
      </c>
      <c r="LO97" s="209">
        <f>IFERROR(LJ97*(LD97-KO107)*(LH97-LH107),"")</f>
        <v>-8.4399832164856505</v>
      </c>
      <c r="LP97" s="209">
        <f t="shared" ref="LP97:LP105" si="911">IFERROR($C97*($F97-LF97)^2/(LF97*(1-LF97)),"")</f>
        <v>5.6012158653047242E-3</v>
      </c>
      <c r="LQ97" s="227">
        <f t="shared" ref="LQ97:LQ105" si="912">IFERROR($D97-$C97*LF97,"")</f>
        <v>0.24348466300354055</v>
      </c>
      <c r="LR97" s="209">
        <f t="shared" ref="LR97:LR105" si="913">IFERROR(LQ97/SQRT($C97*LF97*(1-LF97)),"")</f>
        <v>7.4841271136350737E-2</v>
      </c>
      <c r="LT97" s="209"/>
      <c r="LU97" s="371">
        <f t="shared" ref="LU97:LU105" si="914">IFERROR(LOG10($B97),"")</f>
        <v>0.57978359661681012</v>
      </c>
      <c r="LV97" s="370">
        <f>IFERROR(LD110+LC110*LU97,"")</f>
        <v>-0.44472088784710806</v>
      </c>
      <c r="LW97" s="373">
        <f t="shared" ref="LW97:LW105" si="915">IFERROR((_xlfn.NORM.S.DIST(LV97,TRUE))*(1-$E$95)+$E$95,"")</f>
        <v>0.32826073618742624</v>
      </c>
      <c r="LX97" s="202">
        <f t="shared" si="740"/>
        <v>0.36137941292060494</v>
      </c>
      <c r="LY97" s="202">
        <f t="shared" ref="LY97:LY105" si="916">IFERROR(LV97-LW97/LX97+$F97/LX97,"")</f>
        <v>-0.43068412491999153</v>
      </c>
      <c r="LZ97" s="202">
        <f t="shared" ref="LZ97:LZ105" si="917">IFERROR(LX97^2/((1-LW97)*(LW97+$E$95/(1-$E$95))),"")</f>
        <v>0.59225282768104381</v>
      </c>
      <c r="MA97" s="211">
        <f t="shared" ref="MA97:MA105" si="918">IFERROR($C97*LZ97,"")</f>
        <v>28.428135728690101</v>
      </c>
      <c r="MB97" s="211">
        <f t="shared" si="741"/>
        <v>16.482166777890789</v>
      </c>
      <c r="MC97" s="211">
        <f t="shared" ref="MC97:MC105" si="919">IFERROR(MA97*LY97,"")</f>
        <v>-12.243546759417642</v>
      </c>
      <c r="MD97" s="209">
        <f t="shared" si="742"/>
        <v>0.44327033490824069</v>
      </c>
      <c r="ME97" s="209">
        <f>IFERROR(MA97*(LY97-LY107)^2,"")</f>
        <v>7.4542325556410205</v>
      </c>
      <c r="MF97" s="209">
        <f>IFERROR(MA97*(LU97-LF107)*(LY97-LY107),"")</f>
        <v>-8.4399832164856505</v>
      </c>
      <c r="MG97" s="209">
        <f t="shared" ref="MG97:MG105" si="920">IFERROR($C97*($F97-LW97)^2/(LW97*(1-LW97)),"")</f>
        <v>5.6012158653047242E-3</v>
      </c>
      <c r="MH97" s="227">
        <f t="shared" ref="MH97:MH105" si="921">IFERROR($D97-$C97*LW97,"")</f>
        <v>0.24348466300354055</v>
      </c>
      <c r="MI97" s="372">
        <f t="shared" ref="MI97:MI105" si="922">IFERROR(MH97/SQRT($C97*LW97*(1-LW97)),"")</f>
        <v>7.4841271136350737E-2</v>
      </c>
    </row>
    <row r="98" spans="1:347" ht="14" hidden="1" customHeight="1" outlineLevel="1">
      <c r="A98" s="12">
        <v>3</v>
      </c>
      <c r="B98" s="178">
        <v>5.0999999999999996</v>
      </c>
      <c r="C98" s="48">
        <v>46</v>
      </c>
      <c r="D98" s="179">
        <v>24</v>
      </c>
      <c r="E98" s="15">
        <f t="shared" si="681"/>
        <v>0.52173913043478259</v>
      </c>
      <c r="F98" s="32">
        <f>IFERROR((E98-E95)/(1-E95),"")</f>
        <v>0.52173913043478259</v>
      </c>
      <c r="G98" s="15">
        <f t="shared" si="682"/>
        <v>5.4518914848101077E-2</v>
      </c>
      <c r="H98" s="15"/>
      <c r="I98" s="32"/>
      <c r="J98" s="16">
        <f t="shared" si="743"/>
        <v>0.70757017609793638</v>
      </c>
      <c r="K98" s="15">
        <f>IFERROR(C110+B110*J98,"")</f>
        <v>8.8497400630920264E-2</v>
      </c>
      <c r="L98" s="35">
        <f t="shared" si="744"/>
        <v>0.53525932488459504</v>
      </c>
      <c r="M98" s="35">
        <f t="shared" si="683"/>
        <v>0.39738311908493912</v>
      </c>
      <c r="N98" s="35">
        <f t="shared" si="745"/>
        <v>5.4474328687286633E-2</v>
      </c>
      <c r="O98" s="35">
        <f t="shared" si="746"/>
        <v>0.63481020830130996</v>
      </c>
      <c r="P98" s="15">
        <f t="shared" si="747"/>
        <v>29.201269581860259</v>
      </c>
      <c r="Q98" s="15">
        <f t="shared" si="684"/>
        <v>20.661947460320178</v>
      </c>
      <c r="R98" s="15">
        <f t="shared" si="748"/>
        <v>1.5907195572883208</v>
      </c>
      <c r="S98" s="32">
        <f t="shared" si="685"/>
        <v>1.3686884484689454E-4</v>
      </c>
      <c r="T98" s="32">
        <f>IFERROR(P98*(N98-N107)^2,"")</f>
        <v>2.6424823575583237E-2</v>
      </c>
      <c r="U98" s="32">
        <f>IFERROR(P98*(J98-E107)*(N98-N107),"")</f>
        <v>-0.6215505201986119</v>
      </c>
      <c r="V98" s="32">
        <f t="shared" si="749"/>
        <v>3.3802496824008252E-2</v>
      </c>
      <c r="W98" s="37">
        <f t="shared" si="750"/>
        <v>-0.62192894469137272</v>
      </c>
      <c r="X98" s="32">
        <f t="shared" si="751"/>
        <v>-0.18385455344920956</v>
      </c>
      <c r="Y98" s="42"/>
      <c r="Z98" s="209"/>
      <c r="AA98" s="201">
        <f t="shared" si="752"/>
        <v>0.70757017609793638</v>
      </c>
      <c r="AB98" s="211">
        <f>IFERROR(J110+I110*AA98,"")</f>
        <v>9.3678198781371513E-2</v>
      </c>
      <c r="AC98" s="202">
        <f t="shared" si="753"/>
        <v>0.53731760552061902</v>
      </c>
      <c r="AD98" s="202">
        <f t="shared" si="686"/>
        <v>0.39719563524997581</v>
      </c>
      <c r="AE98" s="202">
        <f t="shared" si="754"/>
        <v>5.4457034943475646E-2</v>
      </c>
      <c r="AF98" s="202">
        <f t="shared" si="755"/>
        <v>0.63459243368487628</v>
      </c>
      <c r="AG98" s="211">
        <f t="shared" si="756"/>
        <v>29.191251949504309</v>
      </c>
      <c r="AH98" s="211">
        <f t="shared" si="687"/>
        <v>20.654859282429992</v>
      </c>
      <c r="AI98" s="211">
        <f t="shared" si="757"/>
        <v>1.5896690274579577</v>
      </c>
      <c r="AJ98" s="209">
        <f t="shared" si="688"/>
        <v>2.485594664139986E-4</v>
      </c>
      <c r="AK98" s="209">
        <f>IFERROR(AG98*(AE98-AE107)^2,"")</f>
        <v>2.115065200580276E-2</v>
      </c>
      <c r="AL98" s="209">
        <f>IFERROR(AG98*(AA98-L107)*(AE98-AE107),"")</f>
        <v>-0.55597819569435858</v>
      </c>
      <c r="AM98" s="209">
        <f t="shared" si="758"/>
        <v>4.4904893906342752E-2</v>
      </c>
      <c r="AN98" s="227">
        <f t="shared" si="759"/>
        <v>-0.71660985394847643</v>
      </c>
      <c r="AO98" s="209">
        <f t="shared" si="760"/>
        <v>-0.21190774857551303</v>
      </c>
      <c r="AQ98" s="209"/>
      <c r="AR98" s="201">
        <f t="shared" si="761"/>
        <v>0.70757017609793638</v>
      </c>
      <c r="AS98" s="211">
        <f>IFERROR(AA110+Z110*AR98,"")</f>
        <v>9.366878391225919E-2</v>
      </c>
      <c r="AT98" s="202">
        <f t="shared" si="762"/>
        <v>0.53731386597405206</v>
      </c>
      <c r="AU98" s="202">
        <f t="shared" si="689"/>
        <v>0.39719598554635877</v>
      </c>
      <c r="AV98" s="202">
        <f t="shared" si="763"/>
        <v>5.4457069529381341E-2</v>
      </c>
      <c r="AW98" s="202">
        <f t="shared" si="764"/>
        <v>0.63459284061304144</v>
      </c>
      <c r="AX98" s="211">
        <f t="shared" si="765"/>
        <v>29.191270668199905</v>
      </c>
      <c r="AY98" s="211">
        <f t="shared" si="690"/>
        <v>20.654872527220732</v>
      </c>
      <c r="AZ98" s="211">
        <f t="shared" si="766"/>
        <v>1.5896710564291523</v>
      </c>
      <c r="BA98" s="209">
        <f t="shared" si="691"/>
        <v>2.4820571137126586E-4</v>
      </c>
      <c r="BB98" s="209">
        <f>IFERROR(AX98*(AV98-AV107)^2,"")</f>
        <v>2.1164885269938035E-2</v>
      </c>
      <c r="BC98" s="209">
        <f>IFERROR(AX98*(AR98-AC107)*(AV98-AV107),"")</f>
        <v>-0.55616541443224266</v>
      </c>
      <c r="BD98" s="209">
        <f t="shared" si="767"/>
        <v>4.4883287650755999E-2</v>
      </c>
      <c r="BE98" s="227">
        <f t="shared" si="768"/>
        <v>-0.71643783480639556</v>
      </c>
      <c r="BF98" s="209">
        <f t="shared" si="769"/>
        <v>-0.21185676210769386</v>
      </c>
      <c r="BH98" s="209"/>
      <c r="BI98" s="201">
        <f t="shared" si="770"/>
        <v>0.70757017609793638</v>
      </c>
      <c r="BJ98" s="211">
        <f>IFERROR(AR110+AQ110*BI98,"")</f>
        <v>9.3669117585772899E-2</v>
      </c>
      <c r="BK98" s="202">
        <f t="shared" si="771"/>
        <v>0.53731399850783013</v>
      </c>
      <c r="BL98" s="202">
        <f t="shared" si="692"/>
        <v>0.39719597313205884</v>
      </c>
      <c r="BM98" s="202">
        <f t="shared" si="772"/>
        <v>5.4457068303819911E-2</v>
      </c>
      <c r="BN98" s="202">
        <f t="shared" si="773"/>
        <v>0.63459282619174651</v>
      </c>
      <c r="BO98" s="211">
        <f t="shared" si="774"/>
        <v>29.191270004820339</v>
      </c>
      <c r="BP98" s="211">
        <f t="shared" si="693"/>
        <v>20.654872057833135</v>
      </c>
      <c r="BQ98" s="211">
        <f t="shared" si="775"/>
        <v>1.5896709845277506</v>
      </c>
      <c r="BR98" s="209">
        <f t="shared" si="694"/>
        <v>2.4821427920909266E-4</v>
      </c>
      <c r="BS98" s="209">
        <f>IFERROR(BO98*(BM98-BM107)^2,"")</f>
        <v>2.1164548091993911E-2</v>
      </c>
      <c r="BT98" s="209">
        <f>IFERROR(BO98*(BI98-AT107)*(BM98-BM107),"")</f>
        <v>-0.55616097795747343</v>
      </c>
      <c r="BU98" s="209">
        <f t="shared" si="776"/>
        <v>4.4884053311626912E-2</v>
      </c>
      <c r="BV98" s="227">
        <f t="shared" si="777"/>
        <v>-0.71644393136018536</v>
      </c>
      <c r="BW98" s="209">
        <f t="shared" si="778"/>
        <v>-0.21185856912484513</v>
      </c>
      <c r="BY98" s="209"/>
      <c r="BZ98" s="201">
        <f t="shared" si="779"/>
        <v>0.70757017609793638</v>
      </c>
      <c r="CA98" s="211">
        <f>IFERROR(BI110+BH110*BZ98,"")</f>
        <v>9.3669114250909846E-2</v>
      </c>
      <c r="CB98" s="202">
        <f t="shared" si="780"/>
        <v>0.53731399718323591</v>
      </c>
      <c r="CC98" s="202">
        <f t="shared" si="695"/>
        <v>0.39719597325613243</v>
      </c>
      <c r="CD98" s="202">
        <f t="shared" si="781"/>
        <v>5.4457068316069002E-2</v>
      </c>
      <c r="CE98" s="202">
        <f t="shared" si="782"/>
        <v>0.63459282633587877</v>
      </c>
      <c r="CF98" s="211">
        <f t="shared" si="783"/>
        <v>29.191270011450424</v>
      </c>
      <c r="CG98" s="211">
        <f t="shared" si="696"/>
        <v>20.654872062524387</v>
      </c>
      <c r="CH98" s="211">
        <f t="shared" si="784"/>
        <v>1.5896709852463722</v>
      </c>
      <c r="CI98" s="209">
        <f t="shared" si="697"/>
        <v>2.4821418695988498E-4</v>
      </c>
      <c r="CJ98" s="209">
        <f>IFERROR(CF98*(CD98-CD107)^2,"")</f>
        <v>2.1164551741128853E-2</v>
      </c>
      <c r="CK98" s="209">
        <f>IFERROR(CF98*(BZ98-BK107)*(CD98-CD107),"")</f>
        <v>-0.55616102596652695</v>
      </c>
      <c r="CL98" s="209">
        <f t="shared" si="785"/>
        <v>4.4884045659281384E-2</v>
      </c>
      <c r="CM98" s="227">
        <f t="shared" si="786"/>
        <v>-0.71644387042885072</v>
      </c>
      <c r="CN98" s="209">
        <f t="shared" si="787"/>
        <v>-0.21185855106481102</v>
      </c>
      <c r="CP98" s="209"/>
      <c r="CQ98" s="201">
        <f t="shared" si="788"/>
        <v>0.70757017609793638</v>
      </c>
      <c r="CR98" s="211">
        <f>IFERROR(BZ110+BY110*CQ98,"")</f>
        <v>9.3669114298380762E-2</v>
      </c>
      <c r="CS98" s="202">
        <f t="shared" si="789"/>
        <v>0.53731399720209116</v>
      </c>
      <c r="CT98" s="202">
        <f t="shared" si="698"/>
        <v>0.39719597325436623</v>
      </c>
      <c r="CU98" s="202">
        <f t="shared" si="790"/>
        <v>5.4457068315894475E-2</v>
      </c>
      <c r="CV98" s="202">
        <f t="shared" si="791"/>
        <v>0.63459282633382696</v>
      </c>
      <c r="CW98" s="211">
        <f t="shared" si="792"/>
        <v>29.191270011356039</v>
      </c>
      <c r="CX98" s="211">
        <f t="shared" si="699"/>
        <v>20.654872062457603</v>
      </c>
      <c r="CY98" s="211">
        <f t="shared" si="793"/>
        <v>1.5896709852361375</v>
      </c>
      <c r="CZ98" s="209">
        <f t="shared" si="700"/>
        <v>2.4821418823373298E-4</v>
      </c>
      <c r="DA98" s="209">
        <f>IFERROR(CW98*(CU98-CU107)^2,"")</f>
        <v>2.116455169084349E-2</v>
      </c>
      <c r="DB98" s="209">
        <f>IFERROR(CW98*(CQ98-CB107)*(CU98-CU107),"")</f>
        <v>-0.55616102530492972</v>
      </c>
      <c r="DC98" s="209">
        <f t="shared" si="794"/>
        <v>4.4884045768210513E-2</v>
      </c>
      <c r="DD98" s="227">
        <f t="shared" si="795"/>
        <v>-0.71644387129619247</v>
      </c>
      <c r="DE98" s="209">
        <f t="shared" si="796"/>
        <v>-0.21185855132189091</v>
      </c>
      <c r="DG98" s="209"/>
      <c r="DH98" s="201">
        <f t="shared" si="797"/>
        <v>0.70757017609793638</v>
      </c>
      <c r="DI98" s="211">
        <f>IFERROR(CQ110+CP110*DH98,"")</f>
        <v>9.366911429778968E-2</v>
      </c>
      <c r="DJ98" s="202">
        <f t="shared" si="798"/>
        <v>0.53731399720185635</v>
      </c>
      <c r="DK98" s="202">
        <f t="shared" si="701"/>
        <v>0.39719597325438827</v>
      </c>
      <c r="DL98" s="202">
        <f t="shared" si="799"/>
        <v>5.4457068315896917E-2</v>
      </c>
      <c r="DM98" s="202">
        <f t="shared" si="800"/>
        <v>0.63459282633385272</v>
      </c>
      <c r="DN98" s="211">
        <f t="shared" si="801"/>
        <v>29.191270011357226</v>
      </c>
      <c r="DO98" s="211">
        <f t="shared" si="702"/>
        <v>20.654872062458441</v>
      </c>
      <c r="DP98" s="211">
        <f t="shared" si="802"/>
        <v>1.5896709852362734</v>
      </c>
      <c r="DQ98" s="209">
        <f t="shared" si="703"/>
        <v>2.4821418821771525E-4</v>
      </c>
      <c r="DR98" s="209">
        <f>IFERROR(DN98*(DL98-DL107)^2,"")</f>
        <v>2.1164551691476366E-2</v>
      </c>
      <c r="DS98" s="209">
        <f>IFERROR(DN98*(DH98-CS107)*(DL98-DL107),"")</f>
        <v>-0.5561610253132564</v>
      </c>
      <c r="DT98" s="209">
        <f t="shared" si="803"/>
        <v>4.4884045766853974E-2</v>
      </c>
      <c r="DU98" s="227">
        <f t="shared" si="804"/>
        <v>-0.71644387128539222</v>
      </c>
      <c r="DV98" s="209">
        <f t="shared" si="805"/>
        <v>-0.21185855131868975</v>
      </c>
      <c r="DX98" s="209"/>
      <c r="DY98" s="201">
        <f t="shared" si="806"/>
        <v>0.70757017609793638</v>
      </c>
      <c r="DZ98" s="211">
        <f>IFERROR(DH110+DG110*DY98,"")</f>
        <v>9.3669114297798117E-2</v>
      </c>
      <c r="EA98" s="202">
        <f t="shared" si="807"/>
        <v>0.53731399720185979</v>
      </c>
      <c r="EB98" s="202">
        <f t="shared" si="704"/>
        <v>0.39719597325438794</v>
      </c>
      <c r="EC98" s="202">
        <f t="shared" si="808"/>
        <v>5.4457068315896695E-2</v>
      </c>
      <c r="ED98" s="202">
        <f t="shared" si="809"/>
        <v>0.63459282633385228</v>
      </c>
      <c r="EE98" s="211">
        <f t="shared" si="810"/>
        <v>29.191270011357204</v>
      </c>
      <c r="EF98" s="211">
        <f t="shared" si="705"/>
        <v>20.654872062458427</v>
      </c>
      <c r="EG98" s="211">
        <f t="shared" si="811"/>
        <v>1.5896709852362658</v>
      </c>
      <c r="EH98" s="209">
        <f t="shared" si="706"/>
        <v>2.4821418821796071E-4</v>
      </c>
      <c r="EI98" s="209">
        <f>IFERROR(EE98*(EC98-EC107)^2,"")</f>
        <v>2.1164551691467755E-2</v>
      </c>
      <c r="EJ98" s="209">
        <f>IFERROR(EE98*(DY98-DJ107)*(EC98-EC107),"")</f>
        <v>-0.55616102531314304</v>
      </c>
      <c r="EK98" s="209">
        <f t="shared" si="812"/>
        <v>4.4884045766873854E-2</v>
      </c>
      <c r="EL98" s="227">
        <f t="shared" si="813"/>
        <v>-0.71644387128555209</v>
      </c>
      <c r="EM98" s="209">
        <f t="shared" si="814"/>
        <v>-0.2118585513187371</v>
      </c>
      <c r="EO98" s="209"/>
      <c r="EP98" s="201">
        <f t="shared" si="815"/>
        <v>0.70757017609793638</v>
      </c>
      <c r="EQ98" s="211">
        <f>IFERROR(DY110+DX110*EP98,"")</f>
        <v>9.3669114297798561E-2</v>
      </c>
      <c r="ER98" s="202">
        <f t="shared" si="816"/>
        <v>0.53731399720185991</v>
      </c>
      <c r="ES98" s="202">
        <f t="shared" si="707"/>
        <v>0.39719597325438788</v>
      </c>
      <c r="ET98" s="202">
        <f t="shared" si="817"/>
        <v>5.4457068315896695E-2</v>
      </c>
      <c r="EU98" s="202">
        <f t="shared" si="818"/>
        <v>0.63459282633385228</v>
      </c>
      <c r="EV98" s="211">
        <f t="shared" si="819"/>
        <v>29.191270011357204</v>
      </c>
      <c r="EW98" s="211">
        <f t="shared" si="708"/>
        <v>20.654872062458427</v>
      </c>
      <c r="EX98" s="211">
        <f t="shared" si="820"/>
        <v>1.5896709852362658</v>
      </c>
      <c r="EY98" s="209">
        <f t="shared" si="709"/>
        <v>2.4821418821794185E-4</v>
      </c>
      <c r="EZ98" s="209">
        <f>IFERROR(EV98*(ET98-ET107)^2,"")</f>
        <v>2.1164551691467755E-2</v>
      </c>
      <c r="FA98" s="209">
        <f>IFERROR(EV98*(EP98-EA107)*(ET98-ET107),"")</f>
        <v>-0.55616102531314304</v>
      </c>
      <c r="FB98" s="209">
        <f t="shared" si="821"/>
        <v>4.4884045766874499E-2</v>
      </c>
      <c r="FC98" s="227">
        <f t="shared" si="822"/>
        <v>-0.71644387128555564</v>
      </c>
      <c r="FD98" s="209">
        <f t="shared" si="823"/>
        <v>-0.21185855131873818</v>
      </c>
      <c r="FF98" s="209"/>
      <c r="FG98" s="201">
        <f t="shared" si="824"/>
        <v>0.70757017609793638</v>
      </c>
      <c r="FH98" s="211">
        <f>IFERROR(EP110+EO110*FG98,"")</f>
        <v>9.3669114297798117E-2</v>
      </c>
      <c r="FI98" s="202">
        <f t="shared" si="825"/>
        <v>0.53731399720185979</v>
      </c>
      <c r="FJ98" s="202">
        <f t="shared" si="710"/>
        <v>0.39719597325438794</v>
      </c>
      <c r="FK98" s="202">
        <f t="shared" si="826"/>
        <v>5.4457068315896695E-2</v>
      </c>
      <c r="FL98" s="202">
        <f t="shared" si="827"/>
        <v>0.63459282633385228</v>
      </c>
      <c r="FM98" s="211">
        <f t="shared" si="828"/>
        <v>29.191270011357204</v>
      </c>
      <c r="FN98" s="211">
        <f t="shared" si="711"/>
        <v>20.654872062458427</v>
      </c>
      <c r="FO98" s="211">
        <f t="shared" si="829"/>
        <v>1.5896709852362658</v>
      </c>
      <c r="FP98" s="209">
        <f t="shared" si="712"/>
        <v>2.4821418821792293E-4</v>
      </c>
      <c r="FQ98" s="209">
        <f>IFERROR(FM98*(FK98-FK107)^2,"")</f>
        <v>2.1164551691467973E-2</v>
      </c>
      <c r="FR98" s="209">
        <f>IFERROR(FM98*(FG98-ER107)*(FK98-FK107),"")</f>
        <v>-0.55616102531314593</v>
      </c>
      <c r="FS98" s="209">
        <f t="shared" si="830"/>
        <v>4.4884045766873854E-2</v>
      </c>
      <c r="FT98" s="227">
        <f t="shared" si="831"/>
        <v>-0.71644387128555209</v>
      </c>
      <c r="FU98" s="209">
        <f t="shared" si="832"/>
        <v>-0.2118585513187371</v>
      </c>
      <c r="FW98" s="209"/>
      <c r="FX98" s="201">
        <f t="shared" si="833"/>
        <v>0.70757017609793638</v>
      </c>
      <c r="FY98" s="211">
        <f>IFERROR(FG110+FF110*FX98,"")</f>
        <v>9.3669114297797673E-2</v>
      </c>
      <c r="FZ98" s="202">
        <f t="shared" si="834"/>
        <v>0.53731399720185957</v>
      </c>
      <c r="GA98" s="202">
        <f t="shared" si="713"/>
        <v>0.39719597325438794</v>
      </c>
      <c r="GB98" s="202">
        <f t="shared" si="835"/>
        <v>5.4457068315896695E-2</v>
      </c>
      <c r="GC98" s="202">
        <f t="shared" si="836"/>
        <v>0.63459282633385228</v>
      </c>
      <c r="GD98" s="211">
        <f t="shared" si="837"/>
        <v>29.191270011357204</v>
      </c>
      <c r="GE98" s="211">
        <f t="shared" si="714"/>
        <v>20.654872062458427</v>
      </c>
      <c r="GF98" s="211">
        <f t="shared" si="838"/>
        <v>1.5896709852362658</v>
      </c>
      <c r="GG98" s="209">
        <f t="shared" si="715"/>
        <v>2.4821418821788509E-4</v>
      </c>
      <c r="GH98" s="209">
        <f>IFERROR(GD98*(GB98-GB107)^2,"")</f>
        <v>2.1164551691468213E-2</v>
      </c>
      <c r="GI98" s="209">
        <f>IFERROR(GD98*(FX98-FI107)*(GB98-GB107),"")</f>
        <v>-0.55616102531314904</v>
      </c>
      <c r="GJ98" s="209">
        <f t="shared" si="839"/>
        <v>4.4884045766872577E-2</v>
      </c>
      <c r="GK98" s="227">
        <f t="shared" si="840"/>
        <v>-0.71644387128554143</v>
      </c>
      <c r="GL98" s="209">
        <f t="shared" si="841"/>
        <v>-0.21185855131873393</v>
      </c>
      <c r="GN98" s="209"/>
      <c r="GO98" s="201">
        <f t="shared" si="842"/>
        <v>0.70757017609793638</v>
      </c>
      <c r="GP98" s="211">
        <f>IFERROR(FX110+FW110*GO98,"")</f>
        <v>9.3669114297796785E-2</v>
      </c>
      <c r="GQ98" s="202">
        <f t="shared" si="843"/>
        <v>0.53731399720185924</v>
      </c>
      <c r="GR98" s="202">
        <f t="shared" si="716"/>
        <v>0.39719597325438799</v>
      </c>
      <c r="GS98" s="202">
        <f t="shared" si="844"/>
        <v>5.4457068315896695E-2</v>
      </c>
      <c r="GT98" s="202">
        <f t="shared" si="845"/>
        <v>0.63459282633385239</v>
      </c>
      <c r="GU98" s="211">
        <f t="shared" si="846"/>
        <v>29.191270011357211</v>
      </c>
      <c r="GV98" s="211">
        <f t="shared" si="717"/>
        <v>20.654872062458431</v>
      </c>
      <c r="GW98" s="211">
        <f t="shared" si="847"/>
        <v>1.5896709852362663</v>
      </c>
      <c r="GX98" s="209">
        <f t="shared" si="718"/>
        <v>2.482141882178852E-4</v>
      </c>
      <c r="GY98" s="209">
        <f>IFERROR(GU98*(GS98-GS107)^2,"")</f>
        <v>2.1164551691468983E-2</v>
      </c>
      <c r="GZ98" s="209">
        <f>IFERROR(GU98*(GO98-FZ107)*(GS98-GS107),"")</f>
        <v>-0.55616102531315925</v>
      </c>
      <c r="HA98" s="209">
        <f t="shared" si="848"/>
        <v>4.4884045766870648E-2</v>
      </c>
      <c r="HB98" s="227">
        <f t="shared" si="849"/>
        <v>-0.71644387128552367</v>
      </c>
      <c r="HC98" s="209">
        <f t="shared" si="850"/>
        <v>-0.21185855131872869</v>
      </c>
      <c r="HE98" s="209"/>
      <c r="HF98" s="201">
        <f t="shared" si="851"/>
        <v>0.70757017609793638</v>
      </c>
      <c r="HG98" s="211">
        <f>IFERROR(GO110+GN110*HF98,"")</f>
        <v>9.3669114297797673E-2</v>
      </c>
      <c r="HH98" s="202">
        <f t="shared" si="852"/>
        <v>0.53731399720185957</v>
      </c>
      <c r="HI98" s="202">
        <f t="shared" si="719"/>
        <v>0.39719597325438794</v>
      </c>
      <c r="HJ98" s="202">
        <f t="shared" si="853"/>
        <v>5.4457068315896695E-2</v>
      </c>
      <c r="HK98" s="202">
        <f t="shared" si="854"/>
        <v>0.63459282633385228</v>
      </c>
      <c r="HL98" s="211">
        <f t="shared" si="855"/>
        <v>29.191270011357204</v>
      </c>
      <c r="HM98" s="211">
        <f t="shared" si="720"/>
        <v>20.654872062458427</v>
      </c>
      <c r="HN98" s="211">
        <f t="shared" si="856"/>
        <v>1.5896709852362658</v>
      </c>
      <c r="HO98" s="209">
        <f t="shared" si="721"/>
        <v>2.4821418821790406E-4</v>
      </c>
      <c r="HP98" s="209">
        <f>IFERROR(HL98*(HJ98-HJ107)^2,"")</f>
        <v>2.1164551691468539E-2</v>
      </c>
      <c r="HQ98" s="209">
        <f>IFERROR(HL98*(HF98-GQ107)*(HJ98-HJ107),"")</f>
        <v>-0.55616102531315337</v>
      </c>
      <c r="HR98" s="209">
        <f t="shared" si="857"/>
        <v>4.4884045766872577E-2</v>
      </c>
      <c r="HS98" s="227">
        <f t="shared" si="858"/>
        <v>-0.71644387128554143</v>
      </c>
      <c r="HT98" s="209">
        <f t="shared" si="859"/>
        <v>-0.21185855131873393</v>
      </c>
      <c r="HV98" s="209"/>
      <c r="HW98" s="201">
        <f t="shared" si="860"/>
        <v>0.70757017609793638</v>
      </c>
      <c r="HX98" s="211">
        <f>IFERROR(HF110+HE110*HW98,"")</f>
        <v>9.3669114297797673E-2</v>
      </c>
      <c r="HY98" s="202">
        <f t="shared" si="861"/>
        <v>0.53731399720185957</v>
      </c>
      <c r="HZ98" s="202">
        <f t="shared" si="722"/>
        <v>0.39719597325438794</v>
      </c>
      <c r="IA98" s="202">
        <f t="shared" si="862"/>
        <v>5.4457068315896695E-2</v>
      </c>
      <c r="IB98" s="202">
        <f t="shared" si="863"/>
        <v>0.63459282633385228</v>
      </c>
      <c r="IC98" s="211">
        <f t="shared" si="864"/>
        <v>29.191270011357204</v>
      </c>
      <c r="ID98" s="211">
        <f t="shared" si="723"/>
        <v>20.654872062458427</v>
      </c>
      <c r="IE98" s="211">
        <f t="shared" si="865"/>
        <v>1.5896709852362658</v>
      </c>
      <c r="IF98" s="209">
        <f t="shared" si="724"/>
        <v>2.4821418821790406E-4</v>
      </c>
      <c r="IG98" s="209">
        <f>IFERROR(IC98*(IA98-IA107)^2,"")</f>
        <v>2.1164551691468539E-2</v>
      </c>
      <c r="IH98" s="209">
        <f>IFERROR(IC98*(HW98-HH107)*(IA98-IA107),"")</f>
        <v>-0.55616102531315337</v>
      </c>
      <c r="II98" s="209">
        <f t="shared" si="866"/>
        <v>4.4884045766872577E-2</v>
      </c>
      <c r="IJ98" s="227">
        <f t="shared" si="867"/>
        <v>-0.71644387128554143</v>
      </c>
      <c r="IK98" s="209">
        <f t="shared" si="868"/>
        <v>-0.21185855131873393</v>
      </c>
      <c r="IM98" s="209"/>
      <c r="IN98" s="201">
        <f t="shared" si="869"/>
        <v>0.70757017609793638</v>
      </c>
      <c r="IO98" s="211">
        <f>IFERROR(HW110+HV110*IN98,"")</f>
        <v>9.3669114297797673E-2</v>
      </c>
      <c r="IP98" s="202">
        <f t="shared" si="870"/>
        <v>0.53731399720185957</v>
      </c>
      <c r="IQ98" s="202">
        <f t="shared" si="725"/>
        <v>0.39719597325438794</v>
      </c>
      <c r="IR98" s="202">
        <f t="shared" si="871"/>
        <v>5.4457068315896695E-2</v>
      </c>
      <c r="IS98" s="202">
        <f t="shared" si="872"/>
        <v>0.63459282633385228</v>
      </c>
      <c r="IT98" s="211">
        <f t="shared" si="873"/>
        <v>29.191270011357204</v>
      </c>
      <c r="IU98" s="211">
        <f t="shared" si="726"/>
        <v>20.654872062458427</v>
      </c>
      <c r="IV98" s="211">
        <f t="shared" si="874"/>
        <v>1.5896709852362658</v>
      </c>
      <c r="IW98" s="209">
        <f t="shared" si="727"/>
        <v>2.4821418821790406E-4</v>
      </c>
      <c r="IX98" s="209">
        <f>IFERROR(IT98*(IR98-IR107)^2,"")</f>
        <v>2.1164551691468539E-2</v>
      </c>
      <c r="IY98" s="209">
        <f>IFERROR(IT98*(IN98-HY107)*(IR98-IR107),"")</f>
        <v>-0.55616102531315337</v>
      </c>
      <c r="IZ98" s="209">
        <f t="shared" si="875"/>
        <v>4.4884045766872577E-2</v>
      </c>
      <c r="JA98" s="227">
        <f t="shared" si="876"/>
        <v>-0.71644387128554143</v>
      </c>
      <c r="JB98" s="209">
        <f t="shared" si="877"/>
        <v>-0.21185855131873393</v>
      </c>
      <c r="JD98" s="209"/>
      <c r="JE98" s="201">
        <f t="shared" si="878"/>
        <v>0.70757017609793638</v>
      </c>
      <c r="JF98" s="211">
        <f>IFERROR(IN110+IM110*JE98,"")</f>
        <v>9.3669114297797673E-2</v>
      </c>
      <c r="JG98" s="202">
        <f t="shared" si="879"/>
        <v>0.53731399720185957</v>
      </c>
      <c r="JH98" s="202">
        <f t="shared" si="728"/>
        <v>0.39719597325438794</v>
      </c>
      <c r="JI98" s="202">
        <f t="shared" si="880"/>
        <v>5.4457068315896695E-2</v>
      </c>
      <c r="JJ98" s="202">
        <f t="shared" si="881"/>
        <v>0.63459282633385228</v>
      </c>
      <c r="JK98" s="211">
        <f t="shared" si="882"/>
        <v>29.191270011357204</v>
      </c>
      <c r="JL98" s="211">
        <f t="shared" si="729"/>
        <v>20.654872062458427</v>
      </c>
      <c r="JM98" s="211">
        <f t="shared" si="883"/>
        <v>1.5896709852362658</v>
      </c>
      <c r="JN98" s="209">
        <f t="shared" si="730"/>
        <v>2.4821418821790406E-4</v>
      </c>
      <c r="JO98" s="209">
        <f>IFERROR(JK98*(JI98-JI107)^2,"")</f>
        <v>2.1164551691468539E-2</v>
      </c>
      <c r="JP98" s="209">
        <f>IFERROR(JK98*(JE98-IP107)*(JI98-JI107),"")</f>
        <v>-0.55616102531315337</v>
      </c>
      <c r="JQ98" s="209">
        <f t="shared" si="884"/>
        <v>4.4884045766872577E-2</v>
      </c>
      <c r="JR98" s="227">
        <f t="shared" si="885"/>
        <v>-0.71644387128554143</v>
      </c>
      <c r="JS98" s="209">
        <f t="shared" si="886"/>
        <v>-0.21185855131873393</v>
      </c>
      <c r="JU98" s="209"/>
      <c r="JV98" s="201">
        <f t="shared" si="887"/>
        <v>0.70757017609793638</v>
      </c>
      <c r="JW98" s="211">
        <f>IFERROR(JE110+JD110*JV98,"")</f>
        <v>9.3669114297797673E-2</v>
      </c>
      <c r="JX98" s="202">
        <f t="shared" si="888"/>
        <v>0.53731399720185957</v>
      </c>
      <c r="JY98" s="202">
        <f t="shared" si="731"/>
        <v>0.39719597325438794</v>
      </c>
      <c r="JZ98" s="202">
        <f t="shared" si="889"/>
        <v>5.4457068315896695E-2</v>
      </c>
      <c r="KA98" s="202">
        <f t="shared" si="890"/>
        <v>0.63459282633385228</v>
      </c>
      <c r="KB98" s="211">
        <f t="shared" si="891"/>
        <v>29.191270011357204</v>
      </c>
      <c r="KC98" s="211">
        <f t="shared" si="732"/>
        <v>20.654872062458427</v>
      </c>
      <c r="KD98" s="211">
        <f t="shared" si="892"/>
        <v>1.5896709852362658</v>
      </c>
      <c r="KE98" s="209">
        <f t="shared" si="733"/>
        <v>2.4821418821790406E-4</v>
      </c>
      <c r="KF98" s="209">
        <f>IFERROR(KB98*(JZ98-JZ107)^2,"")</f>
        <v>2.1164551691468539E-2</v>
      </c>
      <c r="KG98" s="209">
        <f>IFERROR(KB98*(JV98-JG107)*(JZ98-JZ107),"")</f>
        <v>-0.55616102531315337</v>
      </c>
      <c r="KH98" s="209">
        <f t="shared" si="893"/>
        <v>4.4884045766872577E-2</v>
      </c>
      <c r="KI98" s="227">
        <f t="shared" si="894"/>
        <v>-0.71644387128554143</v>
      </c>
      <c r="KJ98" s="209">
        <f t="shared" si="895"/>
        <v>-0.21185855131873393</v>
      </c>
      <c r="KL98" s="209"/>
      <c r="KM98" s="201">
        <f t="shared" si="896"/>
        <v>0.70757017609793638</v>
      </c>
      <c r="KN98" s="211">
        <f>IFERROR(JV110+JU110*KM98,"")</f>
        <v>9.3669114297797673E-2</v>
      </c>
      <c r="KO98" s="202">
        <f t="shared" si="897"/>
        <v>0.53731399720185957</v>
      </c>
      <c r="KP98" s="202">
        <f t="shared" si="734"/>
        <v>0.39719597325438794</v>
      </c>
      <c r="KQ98" s="202">
        <f t="shared" si="898"/>
        <v>5.4457068315896695E-2</v>
      </c>
      <c r="KR98" s="202">
        <f t="shared" si="899"/>
        <v>0.63459282633385228</v>
      </c>
      <c r="KS98" s="211">
        <f t="shared" si="900"/>
        <v>29.191270011357204</v>
      </c>
      <c r="KT98" s="211">
        <f t="shared" si="735"/>
        <v>20.654872062458427</v>
      </c>
      <c r="KU98" s="211">
        <f t="shared" si="901"/>
        <v>1.5896709852362658</v>
      </c>
      <c r="KV98" s="209">
        <f t="shared" si="736"/>
        <v>2.4821418821790406E-4</v>
      </c>
      <c r="KW98" s="209">
        <f>IFERROR(KS98*(KQ98-KQ107)^2,"")</f>
        <v>2.1164551691468539E-2</v>
      </c>
      <c r="KX98" s="209">
        <f>IFERROR(KS98*(KM98-JX107)*(KQ98-KQ107),"")</f>
        <v>-0.55616102531315337</v>
      </c>
      <c r="KY98" s="209">
        <f t="shared" si="902"/>
        <v>4.4884045766872577E-2</v>
      </c>
      <c r="KZ98" s="227">
        <f t="shared" si="903"/>
        <v>-0.71644387128554143</v>
      </c>
      <c r="LA98" s="209">
        <f t="shared" si="904"/>
        <v>-0.21185855131873393</v>
      </c>
      <c r="LC98" s="209"/>
      <c r="LD98" s="201">
        <f t="shared" si="905"/>
        <v>0.70757017609793638</v>
      </c>
      <c r="LE98" s="211">
        <f>IFERROR(KM110+KL110*LD98,"")</f>
        <v>9.3669114297797673E-2</v>
      </c>
      <c r="LF98" s="202">
        <f t="shared" si="906"/>
        <v>0.53731399720185957</v>
      </c>
      <c r="LG98" s="202">
        <f t="shared" si="737"/>
        <v>0.39719597325438794</v>
      </c>
      <c r="LH98" s="202">
        <f t="shared" si="907"/>
        <v>5.4457068315896695E-2</v>
      </c>
      <c r="LI98" s="202">
        <f t="shared" si="908"/>
        <v>0.63459282633385228</v>
      </c>
      <c r="LJ98" s="211">
        <f t="shared" si="909"/>
        <v>29.191270011357204</v>
      </c>
      <c r="LK98" s="211">
        <f t="shared" si="738"/>
        <v>20.654872062458427</v>
      </c>
      <c r="LL98" s="211">
        <f t="shared" si="910"/>
        <v>1.5896709852362658</v>
      </c>
      <c r="LM98" s="209">
        <f t="shared" si="739"/>
        <v>2.4821418821790406E-4</v>
      </c>
      <c r="LN98" s="209">
        <f>IFERROR(LJ98*(LH98-LH107)^2,"")</f>
        <v>2.1164551691468539E-2</v>
      </c>
      <c r="LO98" s="209">
        <f>IFERROR(LJ98*(LD98-KO107)*(LH98-LH107),"")</f>
        <v>-0.55616102531315337</v>
      </c>
      <c r="LP98" s="209">
        <f t="shared" si="911"/>
        <v>4.4884045766872577E-2</v>
      </c>
      <c r="LQ98" s="227">
        <f t="shared" si="912"/>
        <v>-0.71644387128554143</v>
      </c>
      <c r="LR98" s="209">
        <f t="shared" si="913"/>
        <v>-0.21185855131873393</v>
      </c>
      <c r="LT98" s="209"/>
      <c r="LU98" s="371">
        <f t="shared" si="914"/>
        <v>0.70757017609793638</v>
      </c>
      <c r="LV98" s="370">
        <f>IFERROR(LD110+LC110*LU98,"")</f>
        <v>9.3669114297797673E-2</v>
      </c>
      <c r="LW98" s="373">
        <f t="shared" si="915"/>
        <v>0.53731399720185957</v>
      </c>
      <c r="LX98" s="202">
        <f t="shared" si="740"/>
        <v>0.39719597325438794</v>
      </c>
      <c r="LY98" s="202">
        <f t="shared" si="916"/>
        <v>5.4457068315896695E-2</v>
      </c>
      <c r="LZ98" s="202">
        <f t="shared" si="917"/>
        <v>0.63459282633385228</v>
      </c>
      <c r="MA98" s="211">
        <f t="shared" si="918"/>
        <v>29.191270011357204</v>
      </c>
      <c r="MB98" s="211">
        <f t="shared" si="741"/>
        <v>20.654872062458427</v>
      </c>
      <c r="MC98" s="211">
        <f t="shared" si="919"/>
        <v>1.5896709852362658</v>
      </c>
      <c r="MD98" s="209">
        <f t="shared" si="742"/>
        <v>2.4821418821790406E-4</v>
      </c>
      <c r="ME98" s="209">
        <f>IFERROR(MA98*(LY98-LY107)^2,"")</f>
        <v>2.1164551691468539E-2</v>
      </c>
      <c r="MF98" s="209">
        <f>IFERROR(MA98*(LU98-LF107)*(LY98-LY107),"")</f>
        <v>-0.55616102531315337</v>
      </c>
      <c r="MG98" s="209">
        <f t="shared" si="920"/>
        <v>4.4884045766872577E-2</v>
      </c>
      <c r="MH98" s="227">
        <f t="shared" si="921"/>
        <v>-0.71644387128554143</v>
      </c>
      <c r="MI98" s="372">
        <f t="shared" si="922"/>
        <v>-0.21185855131873393</v>
      </c>
    </row>
    <row r="99" spans="1:347" ht="14" hidden="1" customHeight="1" outlineLevel="1">
      <c r="A99" s="12">
        <v>4</v>
      </c>
      <c r="B99" s="178">
        <v>7.7</v>
      </c>
      <c r="C99" s="48">
        <v>49</v>
      </c>
      <c r="D99" s="179">
        <v>42</v>
      </c>
      <c r="E99" s="15">
        <f t="shared" si="681"/>
        <v>0.8571428571428571</v>
      </c>
      <c r="F99" s="32">
        <f>IFERROR((E99-E95)/(1-E95),"")</f>
        <v>0.8571428571428571</v>
      </c>
      <c r="G99" s="15">
        <f t="shared" si="682"/>
        <v>1.0675705238781419</v>
      </c>
      <c r="H99" s="15"/>
      <c r="I99" s="32"/>
      <c r="J99" s="16">
        <f t="shared" si="743"/>
        <v>0.88649072517248184</v>
      </c>
      <c r="K99" s="15">
        <f>IFERROR(C110+B110*J99,"")</f>
        <v>0.836038380083167</v>
      </c>
      <c r="L99" s="35">
        <f t="shared" si="744"/>
        <v>0.79843334404423894</v>
      </c>
      <c r="M99" s="35">
        <f t="shared" si="683"/>
        <v>0.28127607470721688</v>
      </c>
      <c r="N99" s="35">
        <f t="shared" si="745"/>
        <v>1.0447639645813491</v>
      </c>
      <c r="O99" s="35">
        <f t="shared" si="746"/>
        <v>0.49159587386743669</v>
      </c>
      <c r="P99" s="15">
        <f t="shared" si="747"/>
        <v>24.088197819504398</v>
      </c>
      <c r="Q99" s="15">
        <f t="shared" si="684"/>
        <v>21.35396395311065</v>
      </c>
      <c r="R99" s="15">
        <f t="shared" si="748"/>
        <v>25.166481053525224</v>
      </c>
      <c r="S99" s="32">
        <f t="shared" si="685"/>
        <v>0.7898993255643556</v>
      </c>
      <c r="T99" s="32">
        <f>IFERROR(P99*(N99-N107)^2,"")</f>
        <v>22.209292060107344</v>
      </c>
      <c r="U99" s="32">
        <f>IFERROR(P99*(J99-E107)*(N99-N107),"")</f>
        <v>20.504241500810014</v>
      </c>
      <c r="V99" s="32">
        <f t="shared" si="749"/>
        <v>1.0494353297831545</v>
      </c>
      <c r="W99" s="37">
        <f t="shared" si="750"/>
        <v>2.8767661418322916</v>
      </c>
      <c r="X99" s="32">
        <f t="shared" si="751"/>
        <v>1.0244195086892653</v>
      </c>
      <c r="Y99" s="42"/>
      <c r="Z99" s="209"/>
      <c r="AA99" s="201">
        <f t="shared" si="752"/>
        <v>0.88649072517248184</v>
      </c>
      <c r="AB99" s="211">
        <f>IFERROR(J110+I110*AA99,"")</f>
        <v>0.84755035304075932</v>
      </c>
      <c r="AC99" s="202">
        <f t="shared" si="753"/>
        <v>0.80165578328362486</v>
      </c>
      <c r="AD99" s="202">
        <f t="shared" si="686"/>
        <v>0.27856347346647303</v>
      </c>
      <c r="AE99" s="202">
        <f t="shared" si="754"/>
        <v>1.0467404089685708</v>
      </c>
      <c r="AF99" s="202">
        <f t="shared" si="755"/>
        <v>0.48802364726596215</v>
      </c>
      <c r="AG99" s="211">
        <f t="shared" si="756"/>
        <v>23.913158716032147</v>
      </c>
      <c r="AH99" s="211">
        <f t="shared" si="687"/>
        <v>21.198793411339992</v>
      </c>
      <c r="AI99" s="211">
        <f t="shared" si="757"/>
        <v>25.030869534149833</v>
      </c>
      <c r="AJ99" s="209">
        <f t="shared" si="688"/>
        <v>0.79069496570556719</v>
      </c>
      <c r="AK99" s="209">
        <f>IFERROR(AG99*(AE99-AE107)^2,"")</f>
        <v>22.285418107298316</v>
      </c>
      <c r="AL99" s="209">
        <f>IFERROR(AG99*(AA99-L107)*(AE99-AE107),"")</f>
        <v>20.464590681969714</v>
      </c>
      <c r="AM99" s="209">
        <f t="shared" si="758"/>
        <v>0.94879470743844929</v>
      </c>
      <c r="AN99" s="227">
        <f t="shared" si="759"/>
        <v>2.7188666191023856</v>
      </c>
      <c r="AO99" s="209">
        <f t="shared" si="760"/>
        <v>0.97406093620391809</v>
      </c>
      <c r="AQ99" s="209"/>
      <c r="AR99" s="201">
        <f t="shared" si="761"/>
        <v>0.88649072517248184</v>
      </c>
      <c r="AS99" s="211">
        <f>IFERROR(AA110+Z110*AR99,"")</f>
        <v>0.84749578034950357</v>
      </c>
      <c r="AT99" s="202">
        <f t="shared" si="762"/>
        <v>0.80164058097362545</v>
      </c>
      <c r="AU99" s="202">
        <f t="shared" si="689"/>
        <v>0.27857635777486134</v>
      </c>
      <c r="AV99" s="202">
        <f t="shared" si="763"/>
        <v>1.0467311950579092</v>
      </c>
      <c r="AW99" s="202">
        <f t="shared" si="764"/>
        <v>0.48804064244249706</v>
      </c>
      <c r="AX99" s="211">
        <f t="shared" si="765"/>
        <v>23.913991479682355</v>
      </c>
      <c r="AY99" s="211">
        <f t="shared" si="690"/>
        <v>21.199531648592163</v>
      </c>
      <c r="AZ99" s="211">
        <f t="shared" si="766"/>
        <v>25.031520880132572</v>
      </c>
      <c r="BA99" s="209">
        <f t="shared" si="691"/>
        <v>0.7907044275706484</v>
      </c>
      <c r="BB99" s="209">
        <f>IFERROR(AX99*(AV99-AV107)^2,"")</f>
        <v>22.285349468576452</v>
      </c>
      <c r="BC99" s="209">
        <f>IFERROR(AX99*(AR99-AC107)*(AV99-AV107),"")</f>
        <v>20.464915497499661</v>
      </c>
      <c r="BD99" s="209">
        <f t="shared" si="767"/>
        <v>0.94925992462407838</v>
      </c>
      <c r="BE99" s="227">
        <f t="shared" si="768"/>
        <v>2.7196115322923546</v>
      </c>
      <c r="BF99" s="209">
        <f t="shared" si="769"/>
        <v>0.97429970985527925</v>
      </c>
      <c r="BH99" s="209"/>
      <c r="BI99" s="201">
        <f t="shared" si="770"/>
        <v>0.88649072517248184</v>
      </c>
      <c r="BJ99" s="211">
        <f>IFERROR(AR110+AQ110*BI99,"")</f>
        <v>0.84749660119243275</v>
      </c>
      <c r="BK99" s="202">
        <f t="shared" si="771"/>
        <v>0.80164080964097939</v>
      </c>
      <c r="BL99" s="202">
        <f t="shared" si="692"/>
        <v>0.27857616398014989</v>
      </c>
      <c r="BM99" s="202">
        <f t="shared" si="772"/>
        <v>1.0467313336580304</v>
      </c>
      <c r="BN99" s="202">
        <f t="shared" si="773"/>
        <v>0.4880403868176077</v>
      </c>
      <c r="BO99" s="211">
        <f t="shared" si="774"/>
        <v>23.913978954062777</v>
      </c>
      <c r="BP99" s="211">
        <f t="shared" si="693"/>
        <v>21.19952054474658</v>
      </c>
      <c r="BQ99" s="211">
        <f t="shared" si="775"/>
        <v>25.031511083656202</v>
      </c>
      <c r="BR99" s="209">
        <f t="shared" si="694"/>
        <v>0.79070445139676682</v>
      </c>
      <c r="BS99" s="209">
        <f>IFERROR(BO99*(BM99-BM107)^2,"")</f>
        <v>22.285354140606341</v>
      </c>
      <c r="BT99" s="209">
        <f>IFERROR(BO99*(BI99-AT107)*(BM99-BM107),"")</f>
        <v>20.464912283155112</v>
      </c>
      <c r="BU99" s="209">
        <f t="shared" si="776"/>
        <v>0.94925292632644132</v>
      </c>
      <c r="BV99" s="227">
        <f t="shared" si="777"/>
        <v>2.719600327592012</v>
      </c>
      <c r="BW99" s="209">
        <f t="shared" si="778"/>
        <v>0.97429611839853103</v>
      </c>
      <c r="BY99" s="209"/>
      <c r="BZ99" s="201">
        <f t="shared" si="779"/>
        <v>0.88649072517248184</v>
      </c>
      <c r="CA99" s="211">
        <f>IFERROR(BI110+BH110*BZ99,"")</f>
        <v>0.84749659113045706</v>
      </c>
      <c r="CB99" s="202">
        <f t="shared" si="780"/>
        <v>0.8016408068379528</v>
      </c>
      <c r="CC99" s="202">
        <f t="shared" si="695"/>
        <v>0.27857616635570537</v>
      </c>
      <c r="CD99" s="202">
        <f t="shared" si="781"/>
        <v>1.0467313319590583</v>
      </c>
      <c r="CE99" s="202">
        <f t="shared" si="782"/>
        <v>0.48804038995108423</v>
      </c>
      <c r="CF99" s="211">
        <f t="shared" si="783"/>
        <v>23.913979107603126</v>
      </c>
      <c r="CG99" s="211">
        <f t="shared" si="696"/>
        <v>21.199520680858676</v>
      </c>
      <c r="CH99" s="211">
        <f t="shared" si="784"/>
        <v>25.031511203742514</v>
      </c>
      <c r="CI99" s="209">
        <f t="shared" si="697"/>
        <v>0.79070445175807791</v>
      </c>
      <c r="CJ99" s="209">
        <f>IFERROR(CF99*(CD99-CD107)^2,"")</f>
        <v>22.285354097647829</v>
      </c>
      <c r="CK99" s="209">
        <f>IFERROR(CF99*(BZ99-BK107)*(CD99-CD107),"")</f>
        <v>20.464912329128211</v>
      </c>
      <c r="CL99" s="209">
        <f t="shared" si="785"/>
        <v>0.94925301211212676</v>
      </c>
      <c r="CM99" s="227">
        <f t="shared" si="786"/>
        <v>2.7196004649403136</v>
      </c>
      <c r="CN99" s="209">
        <f t="shared" si="787"/>
        <v>0.97429616242297135</v>
      </c>
      <c r="CP99" s="209"/>
      <c r="CQ99" s="201">
        <f t="shared" si="788"/>
        <v>0.88649072517248184</v>
      </c>
      <c r="CR99" s="211">
        <f>IFERROR(BZ110+BY110*CQ99,"")</f>
        <v>0.84749659126264865</v>
      </c>
      <c r="CS99" s="202">
        <f t="shared" si="789"/>
        <v>0.80164080687477823</v>
      </c>
      <c r="CT99" s="202">
        <f t="shared" si="698"/>
        <v>0.278576166324496</v>
      </c>
      <c r="CU99" s="202">
        <f t="shared" si="790"/>
        <v>1.0467313319813787</v>
      </c>
      <c r="CV99" s="202">
        <f t="shared" si="791"/>
        <v>0.48804038990991766</v>
      </c>
      <c r="CW99" s="211">
        <f t="shared" si="792"/>
        <v>23.913979105585966</v>
      </c>
      <c r="CX99" s="211">
        <f t="shared" si="699"/>
        <v>21.199520679070481</v>
      </c>
      <c r="CY99" s="211">
        <f t="shared" si="793"/>
        <v>25.031511202164857</v>
      </c>
      <c r="CZ99" s="209">
        <f t="shared" si="700"/>
        <v>0.79070445175649695</v>
      </c>
      <c r="DA99" s="209">
        <f>IFERROR(CW99*(CU99-CU107)^2,"")</f>
        <v>22.285354098281523</v>
      </c>
      <c r="DB99" s="209">
        <f>IFERROR(CW99*(CQ99-CB107)*(CU99-CU107),"")</f>
        <v>20.464912328556061</v>
      </c>
      <c r="DC99" s="209">
        <f t="shared" si="794"/>
        <v>0.94925301098509696</v>
      </c>
      <c r="DD99" s="227">
        <f t="shared" si="795"/>
        <v>2.719600463135869</v>
      </c>
      <c r="DE99" s="209">
        <f t="shared" si="796"/>
        <v>0.97429616184459034</v>
      </c>
      <c r="DG99" s="209"/>
      <c r="DH99" s="201">
        <f t="shared" si="797"/>
        <v>0.88649072517248184</v>
      </c>
      <c r="DI99" s="211">
        <f>IFERROR(CQ110+CP110*DH99,"")</f>
        <v>0.84749659126095533</v>
      </c>
      <c r="DJ99" s="202">
        <f t="shared" si="798"/>
        <v>0.8016408068743065</v>
      </c>
      <c r="DK99" s="202">
        <f t="shared" si="701"/>
        <v>0.27857616632489574</v>
      </c>
      <c r="DL99" s="202">
        <f t="shared" si="799"/>
        <v>1.0467313319810936</v>
      </c>
      <c r="DM99" s="202">
        <f t="shared" si="800"/>
        <v>0.48804038991044474</v>
      </c>
      <c r="DN99" s="211">
        <f t="shared" si="801"/>
        <v>23.913979105611791</v>
      </c>
      <c r="DO99" s="211">
        <f t="shared" si="702"/>
        <v>21.199520679093375</v>
      </c>
      <c r="DP99" s="211">
        <f t="shared" si="802"/>
        <v>25.031511202185072</v>
      </c>
      <c r="DQ99" s="209">
        <f t="shared" si="703"/>
        <v>0.79070445175653192</v>
      </c>
      <c r="DR99" s="209">
        <f>IFERROR(DN99*(DL99-DL107)^2,"")</f>
        <v>22.285354098273753</v>
      </c>
      <c r="DS99" s="209">
        <f>IFERROR(DN99*(DH99-CS107)*(DL99-DL107),"")</f>
        <v>20.464912328563543</v>
      </c>
      <c r="DT99" s="209">
        <f t="shared" si="803"/>
        <v>0.94925301099953396</v>
      </c>
      <c r="DU99" s="227">
        <f t="shared" si="804"/>
        <v>2.719600463158983</v>
      </c>
      <c r="DV99" s="209">
        <f t="shared" si="805"/>
        <v>0.97429616185199897</v>
      </c>
      <c r="DX99" s="209"/>
      <c r="DY99" s="201">
        <f t="shared" si="806"/>
        <v>0.88649072517248184</v>
      </c>
      <c r="DZ99" s="211">
        <f>IFERROR(DH110+DG110*DY99,"")</f>
        <v>0.84749659126097798</v>
      </c>
      <c r="EA99" s="202">
        <f t="shared" si="807"/>
        <v>0.80164080687431283</v>
      </c>
      <c r="EB99" s="202">
        <f t="shared" si="704"/>
        <v>0.27857616632489041</v>
      </c>
      <c r="EC99" s="202">
        <f t="shared" si="808"/>
        <v>1.0467313319810967</v>
      </c>
      <c r="ED99" s="202">
        <f t="shared" si="809"/>
        <v>0.48804038991043786</v>
      </c>
      <c r="EE99" s="211">
        <f t="shared" si="810"/>
        <v>23.913979105611453</v>
      </c>
      <c r="EF99" s="211">
        <f t="shared" si="705"/>
        <v>21.199520679093077</v>
      </c>
      <c r="EG99" s="211">
        <f t="shared" si="811"/>
        <v>25.031511202184792</v>
      </c>
      <c r="EH99" s="209">
        <f t="shared" si="706"/>
        <v>0.79070445175653337</v>
      </c>
      <c r="EI99" s="209">
        <f>IFERROR(EE99*(EC99-EC107)^2,"")</f>
        <v>22.285354098273842</v>
      </c>
      <c r="EJ99" s="209">
        <f>IFERROR(EE99*(DY99-DJ107)*(EC99-EC107),"")</f>
        <v>20.46491232856344</v>
      </c>
      <c r="EK99" s="209">
        <f t="shared" si="812"/>
        <v>0.94925301099934034</v>
      </c>
      <c r="EL99" s="227">
        <f t="shared" si="813"/>
        <v>2.7196004631586703</v>
      </c>
      <c r="EM99" s="209">
        <f t="shared" si="814"/>
        <v>0.97429616185189871</v>
      </c>
      <c r="EO99" s="209"/>
      <c r="EP99" s="201">
        <f t="shared" si="815"/>
        <v>0.88649072517248184</v>
      </c>
      <c r="EQ99" s="211">
        <f>IFERROR(DY110+DX110*EP99,"")</f>
        <v>0.84749659126097798</v>
      </c>
      <c r="ER99" s="202">
        <f t="shared" si="816"/>
        <v>0.80164080687431283</v>
      </c>
      <c r="ES99" s="202">
        <f t="shared" si="707"/>
        <v>0.27857616632489041</v>
      </c>
      <c r="ET99" s="202">
        <f t="shared" si="817"/>
        <v>1.0467313319810967</v>
      </c>
      <c r="EU99" s="202">
        <f t="shared" si="818"/>
        <v>0.48804038991043786</v>
      </c>
      <c r="EV99" s="211">
        <f t="shared" si="819"/>
        <v>23.913979105611453</v>
      </c>
      <c r="EW99" s="211">
        <f t="shared" si="708"/>
        <v>21.199520679093077</v>
      </c>
      <c r="EX99" s="211">
        <f t="shared" si="820"/>
        <v>25.031511202184792</v>
      </c>
      <c r="EY99" s="209">
        <f t="shared" si="709"/>
        <v>0.79070445175653237</v>
      </c>
      <c r="EZ99" s="209">
        <f>IFERROR(EV99*(ET99-ET107)^2,"")</f>
        <v>22.285354098273842</v>
      </c>
      <c r="FA99" s="209">
        <f>IFERROR(EV99*(EP99-EA107)*(ET99-ET107),"")</f>
        <v>20.46491232856344</v>
      </c>
      <c r="FB99" s="209">
        <f t="shared" si="821"/>
        <v>0.94925301099934034</v>
      </c>
      <c r="FC99" s="227">
        <f t="shared" si="822"/>
        <v>2.7196004631586703</v>
      </c>
      <c r="FD99" s="209">
        <f t="shared" si="823"/>
        <v>0.97429616185189871</v>
      </c>
      <c r="FF99" s="209"/>
      <c r="FG99" s="201">
        <f t="shared" si="824"/>
        <v>0.88649072517248184</v>
      </c>
      <c r="FH99" s="211">
        <f>IFERROR(EP110+EO110*FG99,"")</f>
        <v>0.84749659126097709</v>
      </c>
      <c r="FI99" s="202">
        <f t="shared" si="825"/>
        <v>0.80164080687431261</v>
      </c>
      <c r="FJ99" s="202">
        <f t="shared" si="710"/>
        <v>0.27857616632489063</v>
      </c>
      <c r="FK99" s="202">
        <f t="shared" si="826"/>
        <v>1.0467313319810967</v>
      </c>
      <c r="FL99" s="202">
        <f t="shared" si="827"/>
        <v>0.48804038991043819</v>
      </c>
      <c r="FM99" s="211">
        <f t="shared" si="828"/>
        <v>23.913979105611471</v>
      </c>
      <c r="FN99" s="211">
        <f t="shared" si="711"/>
        <v>21.199520679093091</v>
      </c>
      <c r="FO99" s="211">
        <f t="shared" si="829"/>
        <v>25.031511202184809</v>
      </c>
      <c r="FP99" s="209">
        <f t="shared" si="712"/>
        <v>0.79070445175653192</v>
      </c>
      <c r="FQ99" s="209">
        <f>IFERROR(FM99*(FK99-FK107)^2,"")</f>
        <v>22.285354098273853</v>
      </c>
      <c r="FR99" s="209">
        <f>IFERROR(FM99*(FG99-ER107)*(FK99-FK107),"")</f>
        <v>20.46491232856345</v>
      </c>
      <c r="FS99" s="209">
        <f t="shared" si="830"/>
        <v>0.94925301099934722</v>
      </c>
      <c r="FT99" s="227">
        <f t="shared" si="831"/>
        <v>2.7196004631586845</v>
      </c>
      <c r="FU99" s="209">
        <f t="shared" si="832"/>
        <v>0.97429616185190338</v>
      </c>
      <c r="FW99" s="209"/>
      <c r="FX99" s="201">
        <f t="shared" si="833"/>
        <v>0.88649072517248184</v>
      </c>
      <c r="FY99" s="211">
        <f>IFERROR(FG110+FF110*FX99,"")</f>
        <v>0.84749659126097754</v>
      </c>
      <c r="FZ99" s="202">
        <f t="shared" si="834"/>
        <v>0.80164080687431261</v>
      </c>
      <c r="GA99" s="202">
        <f t="shared" si="713"/>
        <v>0.27857616632489052</v>
      </c>
      <c r="GB99" s="202">
        <f t="shared" si="835"/>
        <v>1.0467313319810971</v>
      </c>
      <c r="GC99" s="202">
        <f t="shared" si="836"/>
        <v>0.48804038991043786</v>
      </c>
      <c r="GD99" s="211">
        <f t="shared" si="837"/>
        <v>23.913979105611453</v>
      </c>
      <c r="GE99" s="211">
        <f t="shared" si="714"/>
        <v>21.199520679093077</v>
      </c>
      <c r="GF99" s="211">
        <f t="shared" si="838"/>
        <v>25.031511202184802</v>
      </c>
      <c r="GG99" s="209">
        <f t="shared" si="715"/>
        <v>0.79070445175652959</v>
      </c>
      <c r="GH99" s="209">
        <f>IFERROR(GD99*(GB99-GB107)^2,"")</f>
        <v>22.285354098273846</v>
      </c>
      <c r="GI99" s="209">
        <f>IFERROR(GD99*(FX99-FI107)*(GB99-GB107),"")</f>
        <v>20.464912328563443</v>
      </c>
      <c r="GJ99" s="209">
        <f t="shared" si="839"/>
        <v>0.94925301099934722</v>
      </c>
      <c r="GK99" s="227">
        <f t="shared" si="840"/>
        <v>2.7196004631586845</v>
      </c>
      <c r="GL99" s="209">
        <f t="shared" si="841"/>
        <v>0.97429616185190338</v>
      </c>
      <c r="GN99" s="209"/>
      <c r="GO99" s="201">
        <f t="shared" si="842"/>
        <v>0.88649072517248184</v>
      </c>
      <c r="GP99" s="211">
        <f>IFERROR(FX110+FW110*GO99,"")</f>
        <v>0.84749659126097576</v>
      </c>
      <c r="GQ99" s="202">
        <f t="shared" si="843"/>
        <v>0.80164080687431216</v>
      </c>
      <c r="GR99" s="202">
        <f t="shared" si="716"/>
        <v>0.27857616632489091</v>
      </c>
      <c r="GS99" s="202">
        <f t="shared" si="844"/>
        <v>1.0467313319810967</v>
      </c>
      <c r="GT99" s="202">
        <f t="shared" si="845"/>
        <v>0.4880403899104383</v>
      </c>
      <c r="GU99" s="211">
        <f t="shared" si="846"/>
        <v>23.913979105611478</v>
      </c>
      <c r="GV99" s="211">
        <f t="shared" si="717"/>
        <v>21.199520679093098</v>
      </c>
      <c r="GW99" s="211">
        <f t="shared" si="847"/>
        <v>25.031511202184817</v>
      </c>
      <c r="GX99" s="209">
        <f t="shared" si="718"/>
        <v>0.79070445175653037</v>
      </c>
      <c r="GY99" s="209">
        <f>IFERROR(GU99*(GS99-GS107)^2,"")</f>
        <v>22.285354098273832</v>
      </c>
      <c r="GZ99" s="209">
        <f>IFERROR(GU99*(GO99-FZ107)*(GS99-GS107),"")</f>
        <v>20.464912328563443</v>
      </c>
      <c r="HA99" s="209">
        <f t="shared" si="848"/>
        <v>0.94925301099936055</v>
      </c>
      <c r="HB99" s="227">
        <f t="shared" si="849"/>
        <v>2.7196004631587058</v>
      </c>
      <c r="HC99" s="209">
        <f t="shared" si="850"/>
        <v>0.97429616185191026</v>
      </c>
      <c r="HE99" s="209"/>
      <c r="HF99" s="201">
        <f t="shared" si="851"/>
        <v>0.88649072517248184</v>
      </c>
      <c r="HG99" s="211">
        <f>IFERROR(GO110+GN110*HF99,"")</f>
        <v>0.84749659126097665</v>
      </c>
      <c r="HH99" s="202">
        <f t="shared" si="852"/>
        <v>0.80164080687431249</v>
      </c>
      <c r="HI99" s="202">
        <f t="shared" si="719"/>
        <v>0.27857616632489068</v>
      </c>
      <c r="HJ99" s="202">
        <f t="shared" si="853"/>
        <v>1.0467313319810967</v>
      </c>
      <c r="HK99" s="202">
        <f t="shared" si="854"/>
        <v>0.48804038991043819</v>
      </c>
      <c r="HL99" s="211">
        <f t="shared" si="855"/>
        <v>23.913979105611471</v>
      </c>
      <c r="HM99" s="211">
        <f t="shared" si="720"/>
        <v>21.199520679093091</v>
      </c>
      <c r="HN99" s="211">
        <f t="shared" si="856"/>
        <v>25.031511202184809</v>
      </c>
      <c r="HO99" s="209">
        <f t="shared" si="721"/>
        <v>0.79070445175653092</v>
      </c>
      <c r="HP99" s="209">
        <f>IFERROR(HL99*(HJ99-HJ107)^2,"")</f>
        <v>22.285354098273835</v>
      </c>
      <c r="HQ99" s="209">
        <f>IFERROR(HL99*(HF99-GQ107)*(HJ99-HJ107),"")</f>
        <v>20.464912328563443</v>
      </c>
      <c r="HR99" s="209">
        <f t="shared" si="857"/>
        <v>0.94925301099935055</v>
      </c>
      <c r="HS99" s="227">
        <f t="shared" si="858"/>
        <v>2.7196004631586845</v>
      </c>
      <c r="HT99" s="209">
        <f t="shared" si="859"/>
        <v>0.97429616185190315</v>
      </c>
      <c r="HV99" s="209"/>
      <c r="HW99" s="201">
        <f t="shared" si="860"/>
        <v>0.88649072517248184</v>
      </c>
      <c r="HX99" s="211">
        <f>IFERROR(HF110+HE110*HW99,"")</f>
        <v>0.84749659126097665</v>
      </c>
      <c r="HY99" s="202">
        <f t="shared" si="861"/>
        <v>0.80164080687431249</v>
      </c>
      <c r="HZ99" s="202">
        <f t="shared" si="722"/>
        <v>0.27857616632489068</v>
      </c>
      <c r="IA99" s="202">
        <f t="shared" si="862"/>
        <v>1.0467313319810967</v>
      </c>
      <c r="IB99" s="202">
        <f t="shared" si="863"/>
        <v>0.48804038991043819</v>
      </c>
      <c r="IC99" s="211">
        <f t="shared" si="864"/>
        <v>23.913979105611471</v>
      </c>
      <c r="ID99" s="211">
        <f t="shared" si="723"/>
        <v>21.199520679093091</v>
      </c>
      <c r="IE99" s="211">
        <f t="shared" si="865"/>
        <v>25.031511202184809</v>
      </c>
      <c r="IF99" s="209">
        <f t="shared" si="724"/>
        <v>0.79070445175653092</v>
      </c>
      <c r="IG99" s="209">
        <f>IFERROR(IC99*(IA99-IA107)^2,"")</f>
        <v>22.285354098273835</v>
      </c>
      <c r="IH99" s="209">
        <f>IFERROR(IC99*(HW99-HH107)*(IA99-IA107),"")</f>
        <v>20.464912328563443</v>
      </c>
      <c r="II99" s="209">
        <f t="shared" si="866"/>
        <v>0.94925301099935055</v>
      </c>
      <c r="IJ99" s="227">
        <f t="shared" si="867"/>
        <v>2.7196004631586845</v>
      </c>
      <c r="IK99" s="209">
        <f t="shared" si="868"/>
        <v>0.97429616185190315</v>
      </c>
      <c r="IM99" s="209"/>
      <c r="IN99" s="201">
        <f t="shared" si="869"/>
        <v>0.88649072517248184</v>
      </c>
      <c r="IO99" s="211">
        <f>IFERROR(HW110+HV110*IN99,"")</f>
        <v>0.84749659126097665</v>
      </c>
      <c r="IP99" s="202">
        <f t="shared" si="870"/>
        <v>0.80164080687431249</v>
      </c>
      <c r="IQ99" s="202">
        <f t="shared" si="725"/>
        <v>0.27857616632489068</v>
      </c>
      <c r="IR99" s="202">
        <f t="shared" si="871"/>
        <v>1.0467313319810967</v>
      </c>
      <c r="IS99" s="202">
        <f t="shared" si="872"/>
        <v>0.48804038991043819</v>
      </c>
      <c r="IT99" s="211">
        <f t="shared" si="873"/>
        <v>23.913979105611471</v>
      </c>
      <c r="IU99" s="211">
        <f t="shared" si="726"/>
        <v>21.199520679093091</v>
      </c>
      <c r="IV99" s="211">
        <f t="shared" si="874"/>
        <v>25.031511202184809</v>
      </c>
      <c r="IW99" s="209">
        <f t="shared" si="727"/>
        <v>0.79070445175653092</v>
      </c>
      <c r="IX99" s="209">
        <f>IFERROR(IT99*(IR99-IR107)^2,"")</f>
        <v>22.285354098273835</v>
      </c>
      <c r="IY99" s="209">
        <f>IFERROR(IT99*(IN99-HY107)*(IR99-IR107),"")</f>
        <v>20.464912328563443</v>
      </c>
      <c r="IZ99" s="209">
        <f t="shared" si="875"/>
        <v>0.94925301099935055</v>
      </c>
      <c r="JA99" s="227">
        <f t="shared" si="876"/>
        <v>2.7196004631586845</v>
      </c>
      <c r="JB99" s="209">
        <f t="shared" si="877"/>
        <v>0.97429616185190315</v>
      </c>
      <c r="JD99" s="209"/>
      <c r="JE99" s="201">
        <f t="shared" si="878"/>
        <v>0.88649072517248184</v>
      </c>
      <c r="JF99" s="211">
        <f>IFERROR(IN110+IM110*JE99,"")</f>
        <v>0.84749659126097665</v>
      </c>
      <c r="JG99" s="202">
        <f t="shared" si="879"/>
        <v>0.80164080687431249</v>
      </c>
      <c r="JH99" s="202">
        <f t="shared" si="728"/>
        <v>0.27857616632489068</v>
      </c>
      <c r="JI99" s="202">
        <f t="shared" si="880"/>
        <v>1.0467313319810967</v>
      </c>
      <c r="JJ99" s="202">
        <f t="shared" si="881"/>
        <v>0.48804038991043819</v>
      </c>
      <c r="JK99" s="211">
        <f t="shared" si="882"/>
        <v>23.913979105611471</v>
      </c>
      <c r="JL99" s="211">
        <f t="shared" si="729"/>
        <v>21.199520679093091</v>
      </c>
      <c r="JM99" s="211">
        <f t="shared" si="883"/>
        <v>25.031511202184809</v>
      </c>
      <c r="JN99" s="209">
        <f t="shared" si="730"/>
        <v>0.79070445175653092</v>
      </c>
      <c r="JO99" s="209">
        <f>IFERROR(JK99*(JI99-JI107)^2,"")</f>
        <v>22.285354098273835</v>
      </c>
      <c r="JP99" s="209">
        <f>IFERROR(JK99*(JE99-IP107)*(JI99-JI107),"")</f>
        <v>20.464912328563443</v>
      </c>
      <c r="JQ99" s="209">
        <f t="shared" si="884"/>
        <v>0.94925301099935055</v>
      </c>
      <c r="JR99" s="227">
        <f t="shared" si="885"/>
        <v>2.7196004631586845</v>
      </c>
      <c r="JS99" s="209">
        <f t="shared" si="886"/>
        <v>0.97429616185190315</v>
      </c>
      <c r="JU99" s="209"/>
      <c r="JV99" s="201">
        <f t="shared" si="887"/>
        <v>0.88649072517248184</v>
      </c>
      <c r="JW99" s="211">
        <f>IFERROR(JE110+JD110*JV99,"")</f>
        <v>0.84749659126097665</v>
      </c>
      <c r="JX99" s="202">
        <f t="shared" si="888"/>
        <v>0.80164080687431249</v>
      </c>
      <c r="JY99" s="202">
        <f t="shared" si="731"/>
        <v>0.27857616632489068</v>
      </c>
      <c r="JZ99" s="202">
        <f t="shared" si="889"/>
        <v>1.0467313319810967</v>
      </c>
      <c r="KA99" s="202">
        <f t="shared" si="890"/>
        <v>0.48804038991043819</v>
      </c>
      <c r="KB99" s="211">
        <f t="shared" si="891"/>
        <v>23.913979105611471</v>
      </c>
      <c r="KC99" s="211">
        <f t="shared" si="732"/>
        <v>21.199520679093091</v>
      </c>
      <c r="KD99" s="211">
        <f t="shared" si="892"/>
        <v>25.031511202184809</v>
      </c>
      <c r="KE99" s="209">
        <f t="shared" si="733"/>
        <v>0.79070445175653092</v>
      </c>
      <c r="KF99" s="209">
        <f>IFERROR(KB99*(JZ99-JZ107)^2,"")</f>
        <v>22.285354098273835</v>
      </c>
      <c r="KG99" s="209">
        <f>IFERROR(KB99*(JV99-JG107)*(JZ99-JZ107),"")</f>
        <v>20.464912328563443</v>
      </c>
      <c r="KH99" s="209">
        <f t="shared" si="893"/>
        <v>0.94925301099935055</v>
      </c>
      <c r="KI99" s="227">
        <f t="shared" si="894"/>
        <v>2.7196004631586845</v>
      </c>
      <c r="KJ99" s="209">
        <f t="shared" si="895"/>
        <v>0.97429616185190315</v>
      </c>
      <c r="KL99" s="209"/>
      <c r="KM99" s="201">
        <f t="shared" si="896"/>
        <v>0.88649072517248184</v>
      </c>
      <c r="KN99" s="211">
        <f>IFERROR(JV110+JU110*KM99,"")</f>
        <v>0.84749659126097665</v>
      </c>
      <c r="KO99" s="202">
        <f t="shared" si="897"/>
        <v>0.80164080687431249</v>
      </c>
      <c r="KP99" s="202">
        <f t="shared" si="734"/>
        <v>0.27857616632489068</v>
      </c>
      <c r="KQ99" s="202">
        <f t="shared" si="898"/>
        <v>1.0467313319810967</v>
      </c>
      <c r="KR99" s="202">
        <f t="shared" si="899"/>
        <v>0.48804038991043819</v>
      </c>
      <c r="KS99" s="211">
        <f t="shared" si="900"/>
        <v>23.913979105611471</v>
      </c>
      <c r="KT99" s="211">
        <f t="shared" si="735"/>
        <v>21.199520679093091</v>
      </c>
      <c r="KU99" s="211">
        <f t="shared" si="901"/>
        <v>25.031511202184809</v>
      </c>
      <c r="KV99" s="209">
        <f t="shared" si="736"/>
        <v>0.79070445175653092</v>
      </c>
      <c r="KW99" s="209">
        <f>IFERROR(KS99*(KQ99-KQ107)^2,"")</f>
        <v>22.285354098273835</v>
      </c>
      <c r="KX99" s="209">
        <f>IFERROR(KS99*(KM99-JX107)*(KQ99-KQ107),"")</f>
        <v>20.464912328563443</v>
      </c>
      <c r="KY99" s="209">
        <f t="shared" si="902"/>
        <v>0.94925301099935055</v>
      </c>
      <c r="KZ99" s="227">
        <f t="shared" si="903"/>
        <v>2.7196004631586845</v>
      </c>
      <c r="LA99" s="209">
        <f t="shared" si="904"/>
        <v>0.97429616185190315</v>
      </c>
      <c r="LC99" s="209"/>
      <c r="LD99" s="201">
        <f t="shared" si="905"/>
        <v>0.88649072517248184</v>
      </c>
      <c r="LE99" s="211">
        <f>IFERROR(KM110+KL110*LD99,"")</f>
        <v>0.84749659126097665</v>
      </c>
      <c r="LF99" s="202">
        <f t="shared" si="906"/>
        <v>0.80164080687431249</v>
      </c>
      <c r="LG99" s="202">
        <f t="shared" si="737"/>
        <v>0.27857616632489068</v>
      </c>
      <c r="LH99" s="202">
        <f t="shared" si="907"/>
        <v>1.0467313319810967</v>
      </c>
      <c r="LI99" s="202">
        <f t="shared" si="908"/>
        <v>0.48804038991043819</v>
      </c>
      <c r="LJ99" s="211">
        <f t="shared" si="909"/>
        <v>23.913979105611471</v>
      </c>
      <c r="LK99" s="211">
        <f t="shared" si="738"/>
        <v>21.199520679093091</v>
      </c>
      <c r="LL99" s="211">
        <f t="shared" si="910"/>
        <v>25.031511202184809</v>
      </c>
      <c r="LM99" s="209">
        <f t="shared" si="739"/>
        <v>0.79070445175653092</v>
      </c>
      <c r="LN99" s="209">
        <f>IFERROR(LJ99*(LH99-LH107)^2,"")</f>
        <v>22.285354098273835</v>
      </c>
      <c r="LO99" s="209">
        <f>IFERROR(LJ99*(LD99-KO107)*(LH99-LH107),"")</f>
        <v>20.464912328563443</v>
      </c>
      <c r="LP99" s="209">
        <f t="shared" si="911"/>
        <v>0.94925301099935055</v>
      </c>
      <c r="LQ99" s="227">
        <f t="shared" si="912"/>
        <v>2.7196004631586845</v>
      </c>
      <c r="LR99" s="209">
        <f t="shared" si="913"/>
        <v>0.97429616185190315</v>
      </c>
      <c r="LT99" s="209"/>
      <c r="LU99" s="371">
        <f t="shared" si="914"/>
        <v>0.88649072517248184</v>
      </c>
      <c r="LV99" s="370">
        <f>IFERROR(LD110+LC110*LU99,"")</f>
        <v>0.84749659126097665</v>
      </c>
      <c r="LW99" s="373">
        <f t="shared" si="915"/>
        <v>0.80164080687431249</v>
      </c>
      <c r="LX99" s="202">
        <f t="shared" si="740"/>
        <v>0.27857616632489068</v>
      </c>
      <c r="LY99" s="202">
        <f t="shared" si="916"/>
        <v>1.0467313319810967</v>
      </c>
      <c r="LZ99" s="202">
        <f t="shared" si="917"/>
        <v>0.48804038991043819</v>
      </c>
      <c r="MA99" s="211">
        <f t="shared" si="918"/>
        <v>23.913979105611471</v>
      </c>
      <c r="MB99" s="211">
        <f t="shared" si="741"/>
        <v>21.199520679093091</v>
      </c>
      <c r="MC99" s="211">
        <f t="shared" si="919"/>
        <v>25.031511202184809</v>
      </c>
      <c r="MD99" s="209">
        <f t="shared" si="742"/>
        <v>0.79070445175653092</v>
      </c>
      <c r="ME99" s="209">
        <f>IFERROR(MA99*(LY99-LY107)^2,"")</f>
        <v>22.285354098273835</v>
      </c>
      <c r="MF99" s="209">
        <f>IFERROR(MA99*(LU99-LF107)*(LY99-LY107),"")</f>
        <v>20.464912328563443</v>
      </c>
      <c r="MG99" s="209">
        <f t="shared" si="920"/>
        <v>0.94925301099935055</v>
      </c>
      <c r="MH99" s="227">
        <f t="shared" si="921"/>
        <v>2.7196004631586845</v>
      </c>
      <c r="MI99" s="372">
        <f t="shared" si="922"/>
        <v>0.97429616185190315</v>
      </c>
    </row>
    <row r="100" spans="1:347" ht="14" hidden="1" customHeight="1" outlineLevel="1">
      <c r="A100" s="12">
        <v>5</v>
      </c>
      <c r="B100" s="178">
        <v>10.199999999999999</v>
      </c>
      <c r="C100" s="48">
        <v>50</v>
      </c>
      <c r="D100" s="179">
        <v>44</v>
      </c>
      <c r="E100" s="15">
        <f t="shared" si="681"/>
        <v>0.88</v>
      </c>
      <c r="F100" s="32">
        <f>IFERROR((E100-E95)/(1-E95),"")</f>
        <v>0.88</v>
      </c>
      <c r="G100" s="15">
        <f t="shared" si="682"/>
        <v>1.1749867920660904</v>
      </c>
      <c r="H100" s="15"/>
      <c r="I100" s="32"/>
      <c r="J100" s="16">
        <f t="shared" si="743"/>
        <v>1.0086001717619175</v>
      </c>
      <c r="K100" s="15">
        <f>IFERROR(C110+B110*J100,"")</f>
        <v>1.3462191042983989</v>
      </c>
      <c r="L100" s="35">
        <f t="shared" si="744"/>
        <v>0.91088406716608572</v>
      </c>
      <c r="M100" s="35">
        <f t="shared" si="683"/>
        <v>0.16120289796937906</v>
      </c>
      <c r="N100" s="35">
        <f t="shared" si="745"/>
        <v>1.1546340425214563</v>
      </c>
      <c r="O100" s="35">
        <f t="shared" si="746"/>
        <v>0.32013062809538656</v>
      </c>
      <c r="P100" s="15">
        <f t="shared" si="747"/>
        <v>16.006531404769326</v>
      </c>
      <c r="Q100" s="15">
        <f t="shared" si="684"/>
        <v>16.144190324162871</v>
      </c>
      <c r="R100" s="15">
        <f t="shared" si="748"/>
        <v>18.48168606263545</v>
      </c>
      <c r="S100" s="32">
        <f t="shared" si="685"/>
        <v>1.4714353872272028</v>
      </c>
      <c r="T100" s="32">
        <f>IFERROR(P100*(N100-N107)^2,"")</f>
        <v>18.328543529700969</v>
      </c>
      <c r="U100" s="32">
        <f>IFERROR(P100*(J100-E107)*(N100-N107),"")</f>
        <v>17.275539979705165</v>
      </c>
      <c r="V100" s="32">
        <f t="shared" si="749"/>
        <v>0.58751710847742966</v>
      </c>
      <c r="W100" s="37">
        <f t="shared" si="750"/>
        <v>-1.5442033583042871</v>
      </c>
      <c r="X100" s="32">
        <f t="shared" si="751"/>
        <v>-0.76649664609666146</v>
      </c>
      <c r="Y100" s="42"/>
      <c r="Z100" s="209"/>
      <c r="AA100" s="201">
        <f t="shared" si="752"/>
        <v>1.0086001717619175</v>
      </c>
      <c r="AB100" s="211">
        <f>IFERROR(J110+I110*AA100,"")</f>
        <v>1.362051968601115</v>
      </c>
      <c r="AC100" s="202">
        <f t="shared" si="753"/>
        <v>0.91340925752062008</v>
      </c>
      <c r="AD100" s="202">
        <f t="shared" si="686"/>
        <v>0.157783519405054</v>
      </c>
      <c r="AE100" s="202">
        <f t="shared" si="754"/>
        <v>1.1503108587146418</v>
      </c>
      <c r="AF100" s="202">
        <f t="shared" si="755"/>
        <v>0.31476497818623472</v>
      </c>
      <c r="AG100" s="211">
        <f t="shared" si="756"/>
        <v>15.738248909311736</v>
      </c>
      <c r="AH100" s="211">
        <f t="shared" si="687"/>
        <v>15.873600553163628</v>
      </c>
      <c r="AI100" s="211">
        <f t="shared" si="757"/>
        <v>18.103878617535155</v>
      </c>
      <c r="AJ100" s="209">
        <f t="shared" si="688"/>
        <v>1.4539686571538639</v>
      </c>
      <c r="AK100" s="209">
        <f>IFERROR(AG100*(AE100-AE107)^2,"")</f>
        <v>17.982912860842905</v>
      </c>
      <c r="AL100" s="209">
        <f>IFERROR(AG100*(AA100-L107)*(AE100-AE107),"")</f>
        <v>16.967867435686401</v>
      </c>
      <c r="AM100" s="209">
        <f t="shared" si="758"/>
        <v>0.70561333555407213</v>
      </c>
      <c r="AN100" s="227">
        <f t="shared" si="759"/>
        <v>-1.670462876031003</v>
      </c>
      <c r="AO100" s="209">
        <f t="shared" si="760"/>
        <v>-0.84000793779229954</v>
      </c>
      <c r="AQ100" s="209"/>
      <c r="AR100" s="201">
        <f t="shared" si="761"/>
        <v>1.0086001717619175</v>
      </c>
      <c r="AS100" s="211">
        <f>IFERROR(AA110+Z110*AR100,"")</f>
        <v>1.3619665766624354</v>
      </c>
      <c r="AT100" s="202">
        <f t="shared" si="762"/>
        <v>0.91339578329645621</v>
      </c>
      <c r="AU100" s="202">
        <f t="shared" si="689"/>
        <v>0.1578018714232956</v>
      </c>
      <c r="AV100" s="202">
        <f t="shared" si="763"/>
        <v>1.1503354787848084</v>
      </c>
      <c r="AW100" s="202">
        <f t="shared" si="764"/>
        <v>0.314793863880581</v>
      </c>
      <c r="AX100" s="211">
        <f t="shared" si="765"/>
        <v>15.73969319402905</v>
      </c>
      <c r="AY100" s="211">
        <f t="shared" si="690"/>
        <v>15.875057258977584</v>
      </c>
      <c r="AZ100" s="211">
        <f t="shared" si="766"/>
        <v>18.105927506279397</v>
      </c>
      <c r="BA100" s="209">
        <f t="shared" si="691"/>
        <v>1.4540822024601563</v>
      </c>
      <c r="BB100" s="209">
        <f>IFERROR(AX100*(AV100-AV107)^2,"")</f>
        <v>17.985086005621408</v>
      </c>
      <c r="BC100" s="209">
        <f>IFERROR(AX100*(AR100-AC107)*(AV100-AV107),"")</f>
        <v>16.969671237552539</v>
      </c>
      <c r="BD100" s="209">
        <f t="shared" si="767"/>
        <v>0.70494499666871679</v>
      </c>
      <c r="BE100" s="227">
        <f t="shared" si="768"/>
        <v>-1.6697891648228094</v>
      </c>
      <c r="BF100" s="209">
        <f t="shared" si="769"/>
        <v>-0.83961002654132</v>
      </c>
      <c r="BH100" s="209"/>
      <c r="BI100" s="201">
        <f t="shared" si="770"/>
        <v>1.0086001717619175</v>
      </c>
      <c r="BJ100" s="211">
        <f>IFERROR(AR110+AQ110*BI100,"")</f>
        <v>1.3619677299880677</v>
      </c>
      <c r="BK100" s="202">
        <f t="shared" si="771"/>
        <v>0.9133959652932564</v>
      </c>
      <c r="BL100" s="202">
        <f t="shared" si="692"/>
        <v>0.1578016235496317</v>
      </c>
      <c r="BM100" s="202">
        <f t="shared" si="772"/>
        <v>1.1503351463552844</v>
      </c>
      <c r="BN100" s="202">
        <f t="shared" si="773"/>
        <v>0.31479347373896371</v>
      </c>
      <c r="BO100" s="211">
        <f t="shared" si="774"/>
        <v>15.739673686948185</v>
      </c>
      <c r="BP100" s="211">
        <f t="shared" si="693"/>
        <v>15.875037584132473</v>
      </c>
      <c r="BQ100" s="211">
        <f t="shared" si="775"/>
        <v>18.105899834259962</v>
      </c>
      <c r="BR100" s="209">
        <f t="shared" si="694"/>
        <v>1.4540808821861744</v>
      </c>
      <c r="BS100" s="209">
        <f>IFERROR(BO100*(BM100-BM107)^2,"")</f>
        <v>17.98505977781446</v>
      </c>
      <c r="BT100" s="209">
        <f>IFERROR(BO100*(BI100-AT107)*(BM100-BM107),"")</f>
        <v>16.969648348312372</v>
      </c>
      <c r="BU100" s="209">
        <f t="shared" si="776"/>
        <v>0.70495402113974581</v>
      </c>
      <c r="BV100" s="227">
        <f t="shared" si="777"/>
        <v>-1.6697982646628162</v>
      </c>
      <c r="BW100" s="209">
        <f t="shared" si="778"/>
        <v>-0.83961540072806129</v>
      </c>
      <c r="BY100" s="209"/>
      <c r="BZ100" s="201">
        <f t="shared" si="779"/>
        <v>1.0086001717619175</v>
      </c>
      <c r="CA100" s="211">
        <f>IFERROR(BI110+BH110*BZ100,"")</f>
        <v>1.3619677153349814</v>
      </c>
      <c r="CB100" s="202">
        <f t="shared" si="780"/>
        <v>0.91339596298097558</v>
      </c>
      <c r="CC100" s="202">
        <f t="shared" si="695"/>
        <v>0.15780162669888356</v>
      </c>
      <c r="CD100" s="202">
        <f t="shared" si="781"/>
        <v>1.1503351505788419</v>
      </c>
      <c r="CE100" s="202">
        <f t="shared" si="782"/>
        <v>0.31479347869574076</v>
      </c>
      <c r="CF100" s="211">
        <f t="shared" si="783"/>
        <v>15.739673934787039</v>
      </c>
      <c r="CG100" s="211">
        <f t="shared" si="696"/>
        <v>15.875037834102784</v>
      </c>
      <c r="CH100" s="211">
        <f t="shared" si="784"/>
        <v>18.105900185835122</v>
      </c>
      <c r="CI100" s="209">
        <f t="shared" si="697"/>
        <v>1.4540808998945474</v>
      </c>
      <c r="CJ100" s="209">
        <f>IFERROR(CF100*(CD100-CD107)^2,"")</f>
        <v>17.985060124711367</v>
      </c>
      <c r="CK100" s="209">
        <f>IFERROR(CF100*(BZ100-BK107)*(CD100-CD107),"")</f>
        <v>16.969648645571262</v>
      </c>
      <c r="CL100" s="209">
        <f t="shared" si="785"/>
        <v>0.7049539064827911</v>
      </c>
      <c r="CM100" s="227">
        <f t="shared" si="786"/>
        <v>-1.6697981490487805</v>
      </c>
      <c r="CN100" s="209">
        <f t="shared" si="787"/>
        <v>-0.83961533244861153</v>
      </c>
      <c r="CP100" s="209"/>
      <c r="CQ100" s="201">
        <f t="shared" si="788"/>
        <v>1.0086001717619175</v>
      </c>
      <c r="CR100" s="211">
        <f>IFERROR(BZ110+BY110*CQ100,"")</f>
        <v>1.3619677155249925</v>
      </c>
      <c r="CS100" s="202">
        <f t="shared" si="789"/>
        <v>0.9133959630109596</v>
      </c>
      <c r="CT100" s="202">
        <f t="shared" si="698"/>
        <v>0.15780162665804623</v>
      </c>
      <c r="CU100" s="202">
        <f t="shared" si="790"/>
        <v>1.1503351505240751</v>
      </c>
      <c r="CV100" s="202">
        <f t="shared" si="791"/>
        <v>0.31479347863146451</v>
      </c>
      <c r="CW100" s="211">
        <f t="shared" si="792"/>
        <v>15.739673931573225</v>
      </c>
      <c r="CX100" s="211">
        <f t="shared" si="699"/>
        <v>15.875037830861331</v>
      </c>
      <c r="CY100" s="211">
        <f t="shared" si="793"/>
        <v>18.105900181276148</v>
      </c>
      <c r="CZ100" s="209">
        <f t="shared" si="700"/>
        <v>1.4540808996692831</v>
      </c>
      <c r="DA100" s="209">
        <f>IFERROR(CW100*(CU100-CU107)^2,"")</f>
        <v>17.985060120276955</v>
      </c>
      <c r="DB100" s="209">
        <f>IFERROR(CW100*(CQ100-CB107)*(CU100-CU107),"")</f>
        <v>16.969648641746758</v>
      </c>
      <c r="DC100" s="209">
        <f t="shared" si="794"/>
        <v>0.70495390796958102</v>
      </c>
      <c r="DD100" s="227">
        <f t="shared" si="795"/>
        <v>-1.6697981505479831</v>
      </c>
      <c r="DE100" s="209">
        <f t="shared" si="796"/>
        <v>-0.83961533333401184</v>
      </c>
      <c r="DG100" s="209"/>
      <c r="DH100" s="201">
        <f t="shared" si="797"/>
        <v>1.0086001717619175</v>
      </c>
      <c r="DI100" s="211">
        <f>IFERROR(CQ110+CP110*DH100,"")</f>
        <v>1.3619677155225469</v>
      </c>
      <c r="DJ100" s="202">
        <f t="shared" si="798"/>
        <v>0.9133959630105738</v>
      </c>
      <c r="DK100" s="202">
        <f t="shared" si="701"/>
        <v>0.15780162665857184</v>
      </c>
      <c r="DL100" s="202">
        <f t="shared" si="799"/>
        <v>1.1503351505247785</v>
      </c>
      <c r="DM100" s="202">
        <f t="shared" si="800"/>
        <v>0.31479347863229218</v>
      </c>
      <c r="DN100" s="211">
        <f t="shared" si="801"/>
        <v>15.739673931614609</v>
      </c>
      <c r="DO100" s="211">
        <f t="shared" si="702"/>
        <v>15.87503783090307</v>
      </c>
      <c r="DP100" s="211">
        <f t="shared" si="802"/>
        <v>18.105900181334825</v>
      </c>
      <c r="DQ100" s="209">
        <f t="shared" si="703"/>
        <v>1.4540808996722054</v>
      </c>
      <c r="DR100" s="209">
        <f>IFERROR(DN100*(DL100-DL107)^2,"")</f>
        <v>17.98506012033431</v>
      </c>
      <c r="DS100" s="209">
        <f>IFERROR(DN100*(DH100-CS107)*(DL100-DL107),"")</f>
        <v>16.969648641796123</v>
      </c>
      <c r="DT100" s="209">
        <f t="shared" si="803"/>
        <v>0.70495390795045054</v>
      </c>
      <c r="DU100" s="227">
        <f t="shared" si="804"/>
        <v>-1.6697981505286918</v>
      </c>
      <c r="DV100" s="209">
        <f t="shared" si="805"/>
        <v>-0.83961533332261884</v>
      </c>
      <c r="DX100" s="209"/>
      <c r="DY100" s="201">
        <f t="shared" si="806"/>
        <v>1.0086001717619175</v>
      </c>
      <c r="DZ100" s="211">
        <f>IFERROR(DH110+DG110*DY100,"")</f>
        <v>1.3619677155225793</v>
      </c>
      <c r="EA100" s="202">
        <f t="shared" si="807"/>
        <v>0.91339596301057879</v>
      </c>
      <c r="EB100" s="202">
        <f t="shared" si="704"/>
        <v>0.1578016266585649</v>
      </c>
      <c r="EC100" s="202">
        <f t="shared" si="808"/>
        <v>1.1503351505247705</v>
      </c>
      <c r="ED100" s="202">
        <f t="shared" si="809"/>
        <v>0.31479347863228097</v>
      </c>
      <c r="EE100" s="211">
        <f t="shared" si="810"/>
        <v>15.739673931614048</v>
      </c>
      <c r="EF100" s="211">
        <f t="shared" si="705"/>
        <v>15.875037830902505</v>
      </c>
      <c r="EG100" s="211">
        <f t="shared" si="811"/>
        <v>18.105900181334054</v>
      </c>
      <c r="EH100" s="209">
        <f t="shared" si="706"/>
        <v>1.4540808996721675</v>
      </c>
      <c r="EI100" s="209">
        <f>IFERROR(EE100*(EC100-EC107)^2,"")</f>
        <v>17.985060120333582</v>
      </c>
      <c r="EJ100" s="209">
        <f>IFERROR(EE100*(DY100-DJ107)*(EC100-EC107),"")</f>
        <v>16.96964864179548</v>
      </c>
      <c r="EK100" s="209">
        <f t="shared" si="812"/>
        <v>0.70495390795069834</v>
      </c>
      <c r="EL100" s="227">
        <f t="shared" si="813"/>
        <v>-1.6697981505289405</v>
      </c>
      <c r="EM100" s="209">
        <f t="shared" si="814"/>
        <v>-0.83961533332276583</v>
      </c>
      <c r="EO100" s="209"/>
      <c r="EP100" s="201">
        <f t="shared" si="815"/>
        <v>1.0086001717619175</v>
      </c>
      <c r="EQ100" s="211">
        <f>IFERROR(DY110+DX110*EP100,"")</f>
        <v>1.3619677155225793</v>
      </c>
      <c r="ER100" s="202">
        <f t="shared" si="816"/>
        <v>0.91339596301057879</v>
      </c>
      <c r="ES100" s="202">
        <f t="shared" si="707"/>
        <v>0.1578016266585649</v>
      </c>
      <c r="ET100" s="202">
        <f t="shared" si="817"/>
        <v>1.1503351505247705</v>
      </c>
      <c r="EU100" s="202">
        <f t="shared" si="818"/>
        <v>0.31479347863228097</v>
      </c>
      <c r="EV100" s="211">
        <f t="shared" si="819"/>
        <v>15.739673931614048</v>
      </c>
      <c r="EW100" s="211">
        <f t="shared" si="708"/>
        <v>15.875037830902505</v>
      </c>
      <c r="EX100" s="211">
        <f t="shared" si="820"/>
        <v>18.105900181334054</v>
      </c>
      <c r="EY100" s="209">
        <f t="shared" si="709"/>
        <v>1.4540808996721664</v>
      </c>
      <c r="EZ100" s="209">
        <f>IFERROR(EV100*(ET100-ET107)^2,"")</f>
        <v>17.985060120333582</v>
      </c>
      <c r="FA100" s="209">
        <f>IFERROR(EV100*(EP100-EA107)*(ET100-ET107),"")</f>
        <v>16.96964864179548</v>
      </c>
      <c r="FB100" s="209">
        <f t="shared" si="821"/>
        <v>0.70495390795069834</v>
      </c>
      <c r="FC100" s="227">
        <f t="shared" si="822"/>
        <v>-1.6697981505289405</v>
      </c>
      <c r="FD100" s="209">
        <f t="shared" si="823"/>
        <v>-0.83961533332276583</v>
      </c>
      <c r="FF100" s="209"/>
      <c r="FG100" s="201">
        <f t="shared" si="824"/>
        <v>1.0086001717619175</v>
      </c>
      <c r="FH100" s="211">
        <f>IFERROR(EP110+EO110*FG100,"")</f>
        <v>1.3619677155225784</v>
      </c>
      <c r="FI100" s="202">
        <f t="shared" si="825"/>
        <v>0.91339596301057868</v>
      </c>
      <c r="FJ100" s="202">
        <f t="shared" si="710"/>
        <v>0.15780162665856506</v>
      </c>
      <c r="FK100" s="202">
        <f t="shared" si="826"/>
        <v>1.1503351505247696</v>
      </c>
      <c r="FL100" s="202">
        <f t="shared" si="827"/>
        <v>0.31479347863228124</v>
      </c>
      <c r="FM100" s="211">
        <f t="shared" si="828"/>
        <v>15.739673931614062</v>
      </c>
      <c r="FN100" s="211">
        <f t="shared" si="711"/>
        <v>15.875037830902519</v>
      </c>
      <c r="FO100" s="211">
        <f t="shared" si="829"/>
        <v>18.105900181334054</v>
      </c>
      <c r="FP100" s="209">
        <f t="shared" si="712"/>
        <v>1.4540808996721666</v>
      </c>
      <c r="FQ100" s="209">
        <f>IFERROR(FM100*(FK100-FK107)^2,"")</f>
        <v>17.985060120333571</v>
      </c>
      <c r="FR100" s="209">
        <f>IFERROR(FM100*(FG100-ER107)*(FK100-FK107),"")</f>
        <v>16.96964864179548</v>
      </c>
      <c r="FS100" s="209">
        <f t="shared" si="830"/>
        <v>0.70495390795069279</v>
      </c>
      <c r="FT100" s="227">
        <f t="shared" si="831"/>
        <v>-1.6697981505289334</v>
      </c>
      <c r="FU100" s="209">
        <f t="shared" si="832"/>
        <v>-0.83961533332276184</v>
      </c>
      <c r="FW100" s="209"/>
      <c r="FX100" s="201">
        <f t="shared" si="833"/>
        <v>1.0086001717619175</v>
      </c>
      <c r="FY100" s="211">
        <f>IFERROR(FG110+FF110*FX100,"")</f>
        <v>1.3619677155225789</v>
      </c>
      <c r="FZ100" s="202">
        <f t="shared" si="834"/>
        <v>0.91339596301057879</v>
      </c>
      <c r="GA100" s="202">
        <f t="shared" si="713"/>
        <v>0.15780162665856495</v>
      </c>
      <c r="GB100" s="202">
        <f t="shared" si="835"/>
        <v>1.1503351505247688</v>
      </c>
      <c r="GC100" s="202">
        <f t="shared" si="836"/>
        <v>0.31479347863228113</v>
      </c>
      <c r="GD100" s="211">
        <f t="shared" si="837"/>
        <v>15.739673931614057</v>
      </c>
      <c r="GE100" s="211">
        <f t="shared" si="714"/>
        <v>15.875037830902514</v>
      </c>
      <c r="GF100" s="211">
        <f t="shared" si="838"/>
        <v>18.105900181334036</v>
      </c>
      <c r="GG100" s="209">
        <f t="shared" si="715"/>
        <v>1.4540808996721641</v>
      </c>
      <c r="GH100" s="209">
        <f>IFERROR(GD100*(GB100-GB107)^2,"")</f>
        <v>17.985060120333529</v>
      </c>
      <c r="GI100" s="209">
        <f>IFERROR(GD100*(FX100-FI107)*(GB100-GB107),"")</f>
        <v>16.969648641795459</v>
      </c>
      <c r="GJ100" s="209">
        <f t="shared" si="839"/>
        <v>0.70495390795069834</v>
      </c>
      <c r="GK100" s="227">
        <f t="shared" si="840"/>
        <v>-1.6697981505289405</v>
      </c>
      <c r="GL100" s="209">
        <f t="shared" si="841"/>
        <v>-0.83961533332276583</v>
      </c>
      <c r="GN100" s="209"/>
      <c r="GO100" s="201">
        <f t="shared" si="842"/>
        <v>1.0086001717619175</v>
      </c>
      <c r="GP100" s="211">
        <f>IFERROR(FX110+FW110*GO100,"")</f>
        <v>1.3619677155225771</v>
      </c>
      <c r="GQ100" s="202">
        <f t="shared" si="843"/>
        <v>0.91339596301057846</v>
      </c>
      <c r="GR100" s="202">
        <f t="shared" si="716"/>
        <v>0.15780162665856534</v>
      </c>
      <c r="GS100" s="202">
        <f t="shared" si="844"/>
        <v>1.1503351505247705</v>
      </c>
      <c r="GT100" s="202">
        <f t="shared" si="845"/>
        <v>0.31479347863228163</v>
      </c>
      <c r="GU100" s="211">
        <f t="shared" si="846"/>
        <v>15.739673931614082</v>
      </c>
      <c r="GV100" s="211">
        <f t="shared" si="717"/>
        <v>15.875037830902539</v>
      </c>
      <c r="GW100" s="211">
        <f t="shared" si="847"/>
        <v>18.105900181334093</v>
      </c>
      <c r="GX100" s="209">
        <f t="shared" si="718"/>
        <v>1.4540808996721664</v>
      </c>
      <c r="GY100" s="209">
        <f>IFERROR(GU100*(GS100-GS107)^2,"")</f>
        <v>17.9850601203336</v>
      </c>
      <c r="GZ100" s="209">
        <f>IFERROR(GU100*(GO100-FZ107)*(GS100-GS107),"")</f>
        <v>16.969648641795505</v>
      </c>
      <c r="HA100" s="209">
        <f t="shared" si="848"/>
        <v>0.7049539079506818</v>
      </c>
      <c r="HB100" s="227">
        <f t="shared" si="849"/>
        <v>-1.6697981505289263</v>
      </c>
      <c r="HC100" s="209">
        <f t="shared" si="850"/>
        <v>-0.83961533332275728</v>
      </c>
      <c r="HE100" s="209"/>
      <c r="HF100" s="201">
        <f t="shared" si="851"/>
        <v>1.0086001717619175</v>
      </c>
      <c r="HG100" s="211">
        <f>IFERROR(GO110+GN110*HF100,"")</f>
        <v>1.361967715522578</v>
      </c>
      <c r="HH100" s="202">
        <f t="shared" si="852"/>
        <v>0.91339596301057868</v>
      </c>
      <c r="HI100" s="202">
        <f t="shared" si="719"/>
        <v>0.15780162665856515</v>
      </c>
      <c r="HJ100" s="202">
        <f t="shared" si="853"/>
        <v>1.1503351505247696</v>
      </c>
      <c r="HK100" s="202">
        <f t="shared" si="854"/>
        <v>0.31479347863228158</v>
      </c>
      <c r="HL100" s="211">
        <f t="shared" si="855"/>
        <v>15.739673931614078</v>
      </c>
      <c r="HM100" s="211">
        <f t="shared" si="720"/>
        <v>15.875037830902535</v>
      </c>
      <c r="HN100" s="211">
        <f t="shared" si="856"/>
        <v>18.105900181334075</v>
      </c>
      <c r="HO100" s="209">
        <f t="shared" si="721"/>
        <v>1.454080899672167</v>
      </c>
      <c r="HP100" s="209">
        <f>IFERROR(HL100*(HJ100-HJ107)^2,"")</f>
        <v>17.985060120333575</v>
      </c>
      <c r="HQ100" s="209">
        <f>IFERROR(HL100*(HF100-GQ107)*(HJ100-HJ107),"")</f>
        <v>16.969648641795491</v>
      </c>
      <c r="HR100" s="209">
        <f t="shared" si="857"/>
        <v>0.70495390795069279</v>
      </c>
      <c r="HS100" s="227">
        <f t="shared" si="858"/>
        <v>-1.6697981505289334</v>
      </c>
      <c r="HT100" s="209">
        <f t="shared" si="859"/>
        <v>-0.83961533332276184</v>
      </c>
      <c r="HV100" s="209"/>
      <c r="HW100" s="201">
        <f t="shared" si="860"/>
        <v>1.0086001717619175</v>
      </c>
      <c r="HX100" s="211">
        <f>IFERROR(HF110+HE110*HW100,"")</f>
        <v>1.361967715522578</v>
      </c>
      <c r="HY100" s="202">
        <f t="shared" si="861"/>
        <v>0.91339596301057868</v>
      </c>
      <c r="HZ100" s="202">
        <f t="shared" si="722"/>
        <v>0.15780162665856515</v>
      </c>
      <c r="IA100" s="202">
        <f t="shared" si="862"/>
        <v>1.1503351505247696</v>
      </c>
      <c r="IB100" s="202">
        <f t="shared" si="863"/>
        <v>0.31479347863228158</v>
      </c>
      <c r="IC100" s="211">
        <f t="shared" si="864"/>
        <v>15.739673931614078</v>
      </c>
      <c r="ID100" s="211">
        <f t="shared" si="723"/>
        <v>15.875037830902535</v>
      </c>
      <c r="IE100" s="211">
        <f t="shared" si="865"/>
        <v>18.105900181334075</v>
      </c>
      <c r="IF100" s="209">
        <f t="shared" si="724"/>
        <v>1.454080899672167</v>
      </c>
      <c r="IG100" s="209">
        <f>IFERROR(IC100*(IA100-IA107)^2,"")</f>
        <v>17.985060120333575</v>
      </c>
      <c r="IH100" s="209">
        <f>IFERROR(IC100*(HW100-HH107)*(IA100-IA107),"")</f>
        <v>16.969648641795491</v>
      </c>
      <c r="II100" s="209">
        <f t="shared" si="866"/>
        <v>0.70495390795069279</v>
      </c>
      <c r="IJ100" s="227">
        <f t="shared" si="867"/>
        <v>-1.6697981505289334</v>
      </c>
      <c r="IK100" s="209">
        <f t="shared" si="868"/>
        <v>-0.83961533332276184</v>
      </c>
      <c r="IM100" s="209"/>
      <c r="IN100" s="201">
        <f t="shared" si="869"/>
        <v>1.0086001717619175</v>
      </c>
      <c r="IO100" s="211">
        <f>IFERROR(HW110+HV110*IN100,"")</f>
        <v>1.361967715522578</v>
      </c>
      <c r="IP100" s="202">
        <f t="shared" si="870"/>
        <v>0.91339596301057868</v>
      </c>
      <c r="IQ100" s="202">
        <f t="shared" si="725"/>
        <v>0.15780162665856515</v>
      </c>
      <c r="IR100" s="202">
        <f t="shared" si="871"/>
        <v>1.1503351505247696</v>
      </c>
      <c r="IS100" s="202">
        <f t="shared" si="872"/>
        <v>0.31479347863228158</v>
      </c>
      <c r="IT100" s="211">
        <f t="shared" si="873"/>
        <v>15.739673931614078</v>
      </c>
      <c r="IU100" s="211">
        <f t="shared" si="726"/>
        <v>15.875037830902535</v>
      </c>
      <c r="IV100" s="211">
        <f t="shared" si="874"/>
        <v>18.105900181334075</v>
      </c>
      <c r="IW100" s="209">
        <f t="shared" si="727"/>
        <v>1.454080899672167</v>
      </c>
      <c r="IX100" s="209">
        <f>IFERROR(IT100*(IR100-IR107)^2,"")</f>
        <v>17.985060120333575</v>
      </c>
      <c r="IY100" s="209">
        <f>IFERROR(IT100*(IN100-HY107)*(IR100-IR107),"")</f>
        <v>16.969648641795491</v>
      </c>
      <c r="IZ100" s="209">
        <f t="shared" si="875"/>
        <v>0.70495390795069279</v>
      </c>
      <c r="JA100" s="227">
        <f t="shared" si="876"/>
        <v>-1.6697981505289334</v>
      </c>
      <c r="JB100" s="209">
        <f t="shared" si="877"/>
        <v>-0.83961533332276184</v>
      </c>
      <c r="JD100" s="209"/>
      <c r="JE100" s="201">
        <f t="shared" si="878"/>
        <v>1.0086001717619175</v>
      </c>
      <c r="JF100" s="211">
        <f>IFERROR(IN110+IM110*JE100,"")</f>
        <v>1.361967715522578</v>
      </c>
      <c r="JG100" s="202">
        <f t="shared" si="879"/>
        <v>0.91339596301057868</v>
      </c>
      <c r="JH100" s="202">
        <f t="shared" si="728"/>
        <v>0.15780162665856515</v>
      </c>
      <c r="JI100" s="202">
        <f t="shared" si="880"/>
        <v>1.1503351505247696</v>
      </c>
      <c r="JJ100" s="202">
        <f t="shared" si="881"/>
        <v>0.31479347863228158</v>
      </c>
      <c r="JK100" s="211">
        <f t="shared" si="882"/>
        <v>15.739673931614078</v>
      </c>
      <c r="JL100" s="211">
        <f t="shared" si="729"/>
        <v>15.875037830902535</v>
      </c>
      <c r="JM100" s="211">
        <f t="shared" si="883"/>
        <v>18.105900181334075</v>
      </c>
      <c r="JN100" s="209">
        <f t="shared" si="730"/>
        <v>1.454080899672167</v>
      </c>
      <c r="JO100" s="209">
        <f>IFERROR(JK100*(JI100-JI107)^2,"")</f>
        <v>17.985060120333575</v>
      </c>
      <c r="JP100" s="209">
        <f>IFERROR(JK100*(JE100-IP107)*(JI100-JI107),"")</f>
        <v>16.969648641795491</v>
      </c>
      <c r="JQ100" s="209">
        <f t="shared" si="884"/>
        <v>0.70495390795069279</v>
      </c>
      <c r="JR100" s="227">
        <f t="shared" si="885"/>
        <v>-1.6697981505289334</v>
      </c>
      <c r="JS100" s="209">
        <f t="shared" si="886"/>
        <v>-0.83961533332276184</v>
      </c>
      <c r="JU100" s="209"/>
      <c r="JV100" s="201">
        <f t="shared" si="887"/>
        <v>1.0086001717619175</v>
      </c>
      <c r="JW100" s="211">
        <f>IFERROR(JE110+JD110*JV100,"")</f>
        <v>1.361967715522578</v>
      </c>
      <c r="JX100" s="202">
        <f t="shared" si="888"/>
        <v>0.91339596301057868</v>
      </c>
      <c r="JY100" s="202">
        <f t="shared" si="731"/>
        <v>0.15780162665856515</v>
      </c>
      <c r="JZ100" s="202">
        <f t="shared" si="889"/>
        <v>1.1503351505247696</v>
      </c>
      <c r="KA100" s="202">
        <f t="shared" si="890"/>
        <v>0.31479347863228158</v>
      </c>
      <c r="KB100" s="211">
        <f t="shared" si="891"/>
        <v>15.739673931614078</v>
      </c>
      <c r="KC100" s="211">
        <f t="shared" si="732"/>
        <v>15.875037830902535</v>
      </c>
      <c r="KD100" s="211">
        <f t="shared" si="892"/>
        <v>18.105900181334075</v>
      </c>
      <c r="KE100" s="209">
        <f t="shared" si="733"/>
        <v>1.454080899672167</v>
      </c>
      <c r="KF100" s="209">
        <f>IFERROR(KB100*(JZ100-JZ107)^2,"")</f>
        <v>17.985060120333575</v>
      </c>
      <c r="KG100" s="209">
        <f>IFERROR(KB100*(JV100-JG107)*(JZ100-JZ107),"")</f>
        <v>16.969648641795491</v>
      </c>
      <c r="KH100" s="209">
        <f t="shared" si="893"/>
        <v>0.70495390795069279</v>
      </c>
      <c r="KI100" s="227">
        <f t="shared" si="894"/>
        <v>-1.6697981505289334</v>
      </c>
      <c r="KJ100" s="209">
        <f t="shared" si="895"/>
        <v>-0.83961533332276184</v>
      </c>
      <c r="KL100" s="209"/>
      <c r="KM100" s="201">
        <f t="shared" si="896"/>
        <v>1.0086001717619175</v>
      </c>
      <c r="KN100" s="211">
        <f>IFERROR(JV110+JU110*KM100,"")</f>
        <v>1.361967715522578</v>
      </c>
      <c r="KO100" s="202">
        <f t="shared" si="897"/>
        <v>0.91339596301057868</v>
      </c>
      <c r="KP100" s="202">
        <f t="shared" si="734"/>
        <v>0.15780162665856515</v>
      </c>
      <c r="KQ100" s="202">
        <f t="shared" si="898"/>
        <v>1.1503351505247696</v>
      </c>
      <c r="KR100" s="202">
        <f t="shared" si="899"/>
        <v>0.31479347863228158</v>
      </c>
      <c r="KS100" s="211">
        <f t="shared" si="900"/>
        <v>15.739673931614078</v>
      </c>
      <c r="KT100" s="211">
        <f t="shared" si="735"/>
        <v>15.875037830902535</v>
      </c>
      <c r="KU100" s="211">
        <f t="shared" si="901"/>
        <v>18.105900181334075</v>
      </c>
      <c r="KV100" s="209">
        <f t="shared" si="736"/>
        <v>1.454080899672167</v>
      </c>
      <c r="KW100" s="209">
        <f>IFERROR(KS100*(KQ100-KQ107)^2,"")</f>
        <v>17.985060120333575</v>
      </c>
      <c r="KX100" s="209">
        <f>IFERROR(KS100*(KM100-JX107)*(KQ100-KQ107),"")</f>
        <v>16.969648641795491</v>
      </c>
      <c r="KY100" s="209">
        <f t="shared" si="902"/>
        <v>0.70495390795069279</v>
      </c>
      <c r="KZ100" s="227">
        <f t="shared" si="903"/>
        <v>-1.6697981505289334</v>
      </c>
      <c r="LA100" s="209">
        <f t="shared" si="904"/>
        <v>-0.83961533332276184</v>
      </c>
      <c r="LC100" s="209"/>
      <c r="LD100" s="201">
        <f t="shared" si="905"/>
        <v>1.0086001717619175</v>
      </c>
      <c r="LE100" s="211">
        <f>IFERROR(KM110+KL110*LD100,"")</f>
        <v>1.361967715522578</v>
      </c>
      <c r="LF100" s="202">
        <f t="shared" si="906"/>
        <v>0.91339596301057868</v>
      </c>
      <c r="LG100" s="202">
        <f t="shared" si="737"/>
        <v>0.15780162665856515</v>
      </c>
      <c r="LH100" s="202">
        <f t="shared" si="907"/>
        <v>1.1503351505247696</v>
      </c>
      <c r="LI100" s="202">
        <f t="shared" si="908"/>
        <v>0.31479347863228158</v>
      </c>
      <c r="LJ100" s="211">
        <f t="shared" si="909"/>
        <v>15.739673931614078</v>
      </c>
      <c r="LK100" s="211">
        <f t="shared" si="738"/>
        <v>15.875037830902535</v>
      </c>
      <c r="LL100" s="211">
        <f t="shared" si="910"/>
        <v>18.105900181334075</v>
      </c>
      <c r="LM100" s="209">
        <f t="shared" si="739"/>
        <v>1.454080899672167</v>
      </c>
      <c r="LN100" s="209">
        <f>IFERROR(LJ100*(LH100-LH107)^2,"")</f>
        <v>17.985060120333575</v>
      </c>
      <c r="LO100" s="209">
        <f>IFERROR(LJ100*(LD100-KO107)*(LH100-LH107),"")</f>
        <v>16.969648641795491</v>
      </c>
      <c r="LP100" s="209">
        <f t="shared" si="911"/>
        <v>0.70495390795069279</v>
      </c>
      <c r="LQ100" s="227">
        <f t="shared" si="912"/>
        <v>-1.6697981505289334</v>
      </c>
      <c r="LR100" s="209">
        <f t="shared" si="913"/>
        <v>-0.83961533332276184</v>
      </c>
      <c r="LT100" s="209"/>
      <c r="LU100" s="371">
        <f t="shared" si="914"/>
        <v>1.0086001717619175</v>
      </c>
      <c r="LV100" s="370">
        <f>IFERROR(LD110+LC110*LU100,"")</f>
        <v>1.361967715522578</v>
      </c>
      <c r="LW100" s="373">
        <f t="shared" si="915"/>
        <v>0.91339596301057868</v>
      </c>
      <c r="LX100" s="202">
        <f t="shared" si="740"/>
        <v>0.15780162665856515</v>
      </c>
      <c r="LY100" s="202">
        <f t="shared" si="916"/>
        <v>1.1503351505247696</v>
      </c>
      <c r="LZ100" s="202">
        <f t="shared" si="917"/>
        <v>0.31479347863228158</v>
      </c>
      <c r="MA100" s="211">
        <f t="shared" si="918"/>
        <v>15.739673931614078</v>
      </c>
      <c r="MB100" s="211">
        <f t="shared" si="741"/>
        <v>15.875037830902535</v>
      </c>
      <c r="MC100" s="211">
        <f t="shared" si="919"/>
        <v>18.105900181334075</v>
      </c>
      <c r="MD100" s="209">
        <f t="shared" si="742"/>
        <v>1.454080899672167</v>
      </c>
      <c r="ME100" s="209">
        <f>IFERROR(MA100*(LY100-LY107)^2,"")</f>
        <v>17.985060120333575</v>
      </c>
      <c r="MF100" s="209">
        <f>IFERROR(MA100*(LU100-LF107)*(LY100-LY107),"")</f>
        <v>16.969648641795491</v>
      </c>
      <c r="MG100" s="209">
        <f t="shared" si="920"/>
        <v>0.70495390795069279</v>
      </c>
      <c r="MH100" s="227">
        <f t="shared" si="921"/>
        <v>-1.6697981505289334</v>
      </c>
      <c r="MI100" s="372">
        <f t="shared" si="922"/>
        <v>-0.83961533332276184</v>
      </c>
    </row>
    <row r="101" spans="1:347" ht="14" hidden="1" customHeight="1" outlineLevel="1">
      <c r="A101" s="12">
        <v>6</v>
      </c>
      <c r="B101" s="180"/>
      <c r="C101" s="142"/>
      <c r="D101" s="181"/>
      <c r="E101" s="15" t="str">
        <f t="shared" si="681"/>
        <v/>
      </c>
      <c r="F101" s="32" t="str">
        <f>IFERROR((E101-E95)/(1-E95),"")</f>
        <v/>
      </c>
      <c r="G101" s="15" t="str">
        <f t="shared" si="682"/>
        <v/>
      </c>
      <c r="H101" s="15"/>
      <c r="I101" s="32"/>
      <c r="J101" s="16" t="str">
        <f t="shared" si="743"/>
        <v/>
      </c>
      <c r="K101" s="15" t="str">
        <f>IFERROR(C110+B110*J101,"")</f>
        <v/>
      </c>
      <c r="L101" s="35" t="str">
        <f t="shared" si="744"/>
        <v/>
      </c>
      <c r="M101" s="35" t="str">
        <f t="shared" si="683"/>
        <v/>
      </c>
      <c r="N101" s="35" t="str">
        <f t="shared" si="745"/>
        <v/>
      </c>
      <c r="O101" s="35" t="str">
        <f t="shared" si="746"/>
        <v/>
      </c>
      <c r="P101" s="15" t="str">
        <f t="shared" si="747"/>
        <v/>
      </c>
      <c r="Q101" s="15" t="str">
        <f t="shared" si="684"/>
        <v/>
      </c>
      <c r="R101" s="15" t="str">
        <f t="shared" si="748"/>
        <v/>
      </c>
      <c r="S101" s="32" t="str">
        <f t="shared" si="685"/>
        <v/>
      </c>
      <c r="T101" s="32" t="str">
        <f>IFERROR(P101*(N101-N107)^2,"")</f>
        <v/>
      </c>
      <c r="U101" s="32" t="str">
        <f>IFERROR(P101*(J101-E107)*(N101-N107),"")</f>
        <v/>
      </c>
      <c r="V101" s="32" t="str">
        <f t="shared" si="749"/>
        <v/>
      </c>
      <c r="W101" s="37" t="str">
        <f t="shared" si="750"/>
        <v/>
      </c>
      <c r="X101" s="32" t="str">
        <f t="shared" si="751"/>
        <v/>
      </c>
      <c r="Y101" s="42"/>
      <c r="Z101" s="209"/>
      <c r="AA101" s="201" t="str">
        <f t="shared" si="752"/>
        <v/>
      </c>
      <c r="AB101" s="211" t="str">
        <f>IFERROR(J110+I110*AA101,"")</f>
        <v/>
      </c>
      <c r="AC101" s="202" t="str">
        <f t="shared" si="753"/>
        <v/>
      </c>
      <c r="AD101" s="202" t="str">
        <f t="shared" si="686"/>
        <v/>
      </c>
      <c r="AE101" s="202" t="str">
        <f t="shared" si="754"/>
        <v/>
      </c>
      <c r="AF101" s="202" t="str">
        <f t="shared" si="755"/>
        <v/>
      </c>
      <c r="AG101" s="211" t="str">
        <f t="shared" si="756"/>
        <v/>
      </c>
      <c r="AH101" s="211" t="str">
        <f t="shared" si="687"/>
        <v/>
      </c>
      <c r="AI101" s="211" t="str">
        <f t="shared" si="757"/>
        <v/>
      </c>
      <c r="AJ101" s="209" t="str">
        <f t="shared" si="688"/>
        <v/>
      </c>
      <c r="AK101" s="209" t="str">
        <f>IFERROR(AG101*(AE101-AE107)^2,"")</f>
        <v/>
      </c>
      <c r="AL101" s="209" t="str">
        <f>IFERROR(AG101*(AA101-L107)*(AE101-AE107),"")</f>
        <v/>
      </c>
      <c r="AM101" s="209" t="str">
        <f t="shared" si="758"/>
        <v/>
      </c>
      <c r="AN101" s="227" t="str">
        <f t="shared" si="759"/>
        <v/>
      </c>
      <c r="AO101" s="209" t="str">
        <f t="shared" si="760"/>
        <v/>
      </c>
      <c r="AQ101" s="209"/>
      <c r="AR101" s="201" t="str">
        <f t="shared" si="761"/>
        <v/>
      </c>
      <c r="AS101" s="211" t="str">
        <f>IFERROR(AA110+Z110*AR101,"")</f>
        <v/>
      </c>
      <c r="AT101" s="202" t="str">
        <f t="shared" si="762"/>
        <v/>
      </c>
      <c r="AU101" s="202" t="str">
        <f t="shared" si="689"/>
        <v/>
      </c>
      <c r="AV101" s="202" t="str">
        <f t="shared" si="763"/>
        <v/>
      </c>
      <c r="AW101" s="202" t="str">
        <f t="shared" si="764"/>
        <v/>
      </c>
      <c r="AX101" s="211" t="str">
        <f t="shared" si="765"/>
        <v/>
      </c>
      <c r="AY101" s="211" t="str">
        <f t="shared" si="690"/>
        <v/>
      </c>
      <c r="AZ101" s="211" t="str">
        <f t="shared" si="766"/>
        <v/>
      </c>
      <c r="BA101" s="209" t="str">
        <f t="shared" si="691"/>
        <v/>
      </c>
      <c r="BB101" s="209" t="str">
        <f>IFERROR(AX101*(AV101-AV107)^2,"")</f>
        <v/>
      </c>
      <c r="BC101" s="209" t="str">
        <f>IFERROR(AX101*(AR101-AC107)*(AV101-AV107),"")</f>
        <v/>
      </c>
      <c r="BD101" s="209" t="str">
        <f t="shared" si="767"/>
        <v/>
      </c>
      <c r="BE101" s="227" t="str">
        <f t="shared" si="768"/>
        <v/>
      </c>
      <c r="BF101" s="209" t="str">
        <f t="shared" si="769"/>
        <v/>
      </c>
      <c r="BH101" s="209"/>
      <c r="BI101" s="201" t="str">
        <f t="shared" si="770"/>
        <v/>
      </c>
      <c r="BJ101" s="211" t="str">
        <f>IFERROR(AR110+AQ110*BI101,"")</f>
        <v/>
      </c>
      <c r="BK101" s="202" t="str">
        <f t="shared" si="771"/>
        <v/>
      </c>
      <c r="BL101" s="202" t="str">
        <f t="shared" si="692"/>
        <v/>
      </c>
      <c r="BM101" s="202" t="str">
        <f t="shared" si="772"/>
        <v/>
      </c>
      <c r="BN101" s="202" t="str">
        <f t="shared" si="773"/>
        <v/>
      </c>
      <c r="BO101" s="211" t="str">
        <f t="shared" si="774"/>
        <v/>
      </c>
      <c r="BP101" s="211" t="str">
        <f t="shared" si="693"/>
        <v/>
      </c>
      <c r="BQ101" s="211" t="str">
        <f t="shared" si="775"/>
        <v/>
      </c>
      <c r="BR101" s="209" t="str">
        <f t="shared" si="694"/>
        <v/>
      </c>
      <c r="BS101" s="209" t="str">
        <f>IFERROR(BO101*(BM101-BM107)^2,"")</f>
        <v/>
      </c>
      <c r="BT101" s="209" t="str">
        <f>IFERROR(BO101*(BI101-AT107)*(BM101-BM107),"")</f>
        <v/>
      </c>
      <c r="BU101" s="209" t="str">
        <f t="shared" si="776"/>
        <v/>
      </c>
      <c r="BV101" s="227" t="str">
        <f t="shared" si="777"/>
        <v/>
      </c>
      <c r="BW101" s="209" t="str">
        <f t="shared" si="778"/>
        <v/>
      </c>
      <c r="BY101" s="209"/>
      <c r="BZ101" s="201" t="str">
        <f t="shared" si="779"/>
        <v/>
      </c>
      <c r="CA101" s="211" t="str">
        <f>IFERROR(BI110+BH110*BZ101,"")</f>
        <v/>
      </c>
      <c r="CB101" s="202" t="str">
        <f t="shared" si="780"/>
        <v/>
      </c>
      <c r="CC101" s="202" t="str">
        <f t="shared" si="695"/>
        <v/>
      </c>
      <c r="CD101" s="202" t="str">
        <f t="shared" si="781"/>
        <v/>
      </c>
      <c r="CE101" s="202" t="str">
        <f t="shared" si="782"/>
        <v/>
      </c>
      <c r="CF101" s="211" t="str">
        <f t="shared" si="783"/>
        <v/>
      </c>
      <c r="CG101" s="211" t="str">
        <f t="shared" si="696"/>
        <v/>
      </c>
      <c r="CH101" s="211" t="str">
        <f t="shared" si="784"/>
        <v/>
      </c>
      <c r="CI101" s="209" t="str">
        <f t="shared" si="697"/>
        <v/>
      </c>
      <c r="CJ101" s="209" t="str">
        <f>IFERROR(CF101*(CD101-CD107)^2,"")</f>
        <v/>
      </c>
      <c r="CK101" s="209" t="str">
        <f>IFERROR(CF101*(BZ101-BK107)*(CD101-CD107),"")</f>
        <v/>
      </c>
      <c r="CL101" s="209" t="str">
        <f t="shared" si="785"/>
        <v/>
      </c>
      <c r="CM101" s="227" t="str">
        <f t="shared" si="786"/>
        <v/>
      </c>
      <c r="CN101" s="209" t="str">
        <f t="shared" si="787"/>
        <v/>
      </c>
      <c r="CP101" s="209"/>
      <c r="CQ101" s="201" t="str">
        <f t="shared" si="788"/>
        <v/>
      </c>
      <c r="CR101" s="211" t="str">
        <f>IFERROR(BZ110+BY110*CQ101,"")</f>
        <v/>
      </c>
      <c r="CS101" s="202" t="str">
        <f t="shared" si="789"/>
        <v/>
      </c>
      <c r="CT101" s="202" t="str">
        <f t="shared" si="698"/>
        <v/>
      </c>
      <c r="CU101" s="202" t="str">
        <f t="shared" si="790"/>
        <v/>
      </c>
      <c r="CV101" s="202" t="str">
        <f t="shared" si="791"/>
        <v/>
      </c>
      <c r="CW101" s="211" t="str">
        <f t="shared" si="792"/>
        <v/>
      </c>
      <c r="CX101" s="211" t="str">
        <f t="shared" si="699"/>
        <v/>
      </c>
      <c r="CY101" s="211" t="str">
        <f t="shared" si="793"/>
        <v/>
      </c>
      <c r="CZ101" s="209" t="str">
        <f t="shared" si="700"/>
        <v/>
      </c>
      <c r="DA101" s="209" t="str">
        <f>IFERROR(CW101*(CU101-CU107)^2,"")</f>
        <v/>
      </c>
      <c r="DB101" s="209" t="str">
        <f>IFERROR(CW101*(CQ101-CB107)*(CU101-CU107),"")</f>
        <v/>
      </c>
      <c r="DC101" s="209" t="str">
        <f t="shared" si="794"/>
        <v/>
      </c>
      <c r="DD101" s="227" t="str">
        <f t="shared" si="795"/>
        <v/>
      </c>
      <c r="DE101" s="209" t="str">
        <f t="shared" si="796"/>
        <v/>
      </c>
      <c r="DG101" s="209"/>
      <c r="DH101" s="201" t="str">
        <f t="shared" si="797"/>
        <v/>
      </c>
      <c r="DI101" s="211" t="str">
        <f>IFERROR(CQ110+CP110*DH101,"")</f>
        <v/>
      </c>
      <c r="DJ101" s="202" t="str">
        <f t="shared" si="798"/>
        <v/>
      </c>
      <c r="DK101" s="202" t="str">
        <f t="shared" si="701"/>
        <v/>
      </c>
      <c r="DL101" s="202" t="str">
        <f t="shared" si="799"/>
        <v/>
      </c>
      <c r="DM101" s="202" t="str">
        <f t="shared" si="800"/>
        <v/>
      </c>
      <c r="DN101" s="211" t="str">
        <f t="shared" si="801"/>
        <v/>
      </c>
      <c r="DO101" s="211" t="str">
        <f t="shared" si="702"/>
        <v/>
      </c>
      <c r="DP101" s="211" t="str">
        <f t="shared" si="802"/>
        <v/>
      </c>
      <c r="DQ101" s="209" t="str">
        <f t="shared" si="703"/>
        <v/>
      </c>
      <c r="DR101" s="209" t="str">
        <f>IFERROR(DN101*(DL101-DL107)^2,"")</f>
        <v/>
      </c>
      <c r="DS101" s="209" t="str">
        <f>IFERROR(DN101*(DH101-CS107)*(DL101-DL107),"")</f>
        <v/>
      </c>
      <c r="DT101" s="209" t="str">
        <f t="shared" si="803"/>
        <v/>
      </c>
      <c r="DU101" s="227" t="str">
        <f t="shared" si="804"/>
        <v/>
      </c>
      <c r="DV101" s="209" t="str">
        <f t="shared" si="805"/>
        <v/>
      </c>
      <c r="DX101" s="209"/>
      <c r="DY101" s="201" t="str">
        <f t="shared" si="806"/>
        <v/>
      </c>
      <c r="DZ101" s="211" t="str">
        <f>IFERROR(DH110+DG110*DY101,"")</f>
        <v/>
      </c>
      <c r="EA101" s="202" t="str">
        <f t="shared" si="807"/>
        <v/>
      </c>
      <c r="EB101" s="202" t="str">
        <f t="shared" si="704"/>
        <v/>
      </c>
      <c r="EC101" s="202" t="str">
        <f t="shared" si="808"/>
        <v/>
      </c>
      <c r="ED101" s="202" t="str">
        <f t="shared" si="809"/>
        <v/>
      </c>
      <c r="EE101" s="211" t="str">
        <f t="shared" si="810"/>
        <v/>
      </c>
      <c r="EF101" s="211" t="str">
        <f t="shared" si="705"/>
        <v/>
      </c>
      <c r="EG101" s="211" t="str">
        <f t="shared" si="811"/>
        <v/>
      </c>
      <c r="EH101" s="209" t="str">
        <f t="shared" si="706"/>
        <v/>
      </c>
      <c r="EI101" s="209" t="str">
        <f>IFERROR(EE101*(EC101-EC107)^2,"")</f>
        <v/>
      </c>
      <c r="EJ101" s="209" t="str">
        <f>IFERROR(EE101*(DY101-DJ107)*(EC101-EC107),"")</f>
        <v/>
      </c>
      <c r="EK101" s="209" t="str">
        <f t="shared" si="812"/>
        <v/>
      </c>
      <c r="EL101" s="227" t="str">
        <f t="shared" si="813"/>
        <v/>
      </c>
      <c r="EM101" s="209" t="str">
        <f t="shared" si="814"/>
        <v/>
      </c>
      <c r="EO101" s="209"/>
      <c r="EP101" s="201" t="str">
        <f t="shared" si="815"/>
        <v/>
      </c>
      <c r="EQ101" s="211" t="str">
        <f>IFERROR(DY110+DX110*EP101,"")</f>
        <v/>
      </c>
      <c r="ER101" s="202" t="str">
        <f t="shared" si="816"/>
        <v/>
      </c>
      <c r="ES101" s="202" t="str">
        <f t="shared" si="707"/>
        <v/>
      </c>
      <c r="ET101" s="202" t="str">
        <f t="shared" si="817"/>
        <v/>
      </c>
      <c r="EU101" s="202" t="str">
        <f t="shared" si="818"/>
        <v/>
      </c>
      <c r="EV101" s="211" t="str">
        <f t="shared" si="819"/>
        <v/>
      </c>
      <c r="EW101" s="211" t="str">
        <f t="shared" si="708"/>
        <v/>
      </c>
      <c r="EX101" s="211" t="str">
        <f t="shared" si="820"/>
        <v/>
      </c>
      <c r="EY101" s="209" t="str">
        <f t="shared" si="709"/>
        <v/>
      </c>
      <c r="EZ101" s="209" t="str">
        <f>IFERROR(EV101*(ET101-ET107)^2,"")</f>
        <v/>
      </c>
      <c r="FA101" s="209" t="str">
        <f>IFERROR(EV101*(EP101-EA107)*(ET101-ET107),"")</f>
        <v/>
      </c>
      <c r="FB101" s="209" t="str">
        <f t="shared" si="821"/>
        <v/>
      </c>
      <c r="FC101" s="227" t="str">
        <f t="shared" si="822"/>
        <v/>
      </c>
      <c r="FD101" s="209" t="str">
        <f t="shared" si="823"/>
        <v/>
      </c>
      <c r="FF101" s="209"/>
      <c r="FG101" s="201" t="str">
        <f t="shared" si="824"/>
        <v/>
      </c>
      <c r="FH101" s="211" t="str">
        <f>IFERROR(EP110+EO110*FG101,"")</f>
        <v/>
      </c>
      <c r="FI101" s="202" t="str">
        <f t="shared" si="825"/>
        <v/>
      </c>
      <c r="FJ101" s="202" t="str">
        <f t="shared" si="710"/>
        <v/>
      </c>
      <c r="FK101" s="202" t="str">
        <f t="shared" si="826"/>
        <v/>
      </c>
      <c r="FL101" s="202" t="str">
        <f t="shared" si="827"/>
        <v/>
      </c>
      <c r="FM101" s="211" t="str">
        <f t="shared" si="828"/>
        <v/>
      </c>
      <c r="FN101" s="211" t="str">
        <f t="shared" si="711"/>
        <v/>
      </c>
      <c r="FO101" s="211" t="str">
        <f t="shared" si="829"/>
        <v/>
      </c>
      <c r="FP101" s="209" t="str">
        <f t="shared" si="712"/>
        <v/>
      </c>
      <c r="FQ101" s="209" t="str">
        <f>IFERROR(FM101*(FK101-FK107)^2,"")</f>
        <v/>
      </c>
      <c r="FR101" s="209" t="str">
        <f>IFERROR(FM101*(FG101-ER107)*(FK101-FK107),"")</f>
        <v/>
      </c>
      <c r="FS101" s="209" t="str">
        <f t="shared" si="830"/>
        <v/>
      </c>
      <c r="FT101" s="227" t="str">
        <f t="shared" si="831"/>
        <v/>
      </c>
      <c r="FU101" s="209" t="str">
        <f t="shared" si="832"/>
        <v/>
      </c>
      <c r="FW101" s="209"/>
      <c r="FX101" s="201" t="str">
        <f t="shared" si="833"/>
        <v/>
      </c>
      <c r="FY101" s="211" t="str">
        <f>IFERROR(FG110+FF110*FX101,"")</f>
        <v/>
      </c>
      <c r="FZ101" s="202" t="str">
        <f t="shared" si="834"/>
        <v/>
      </c>
      <c r="GA101" s="202" t="str">
        <f t="shared" si="713"/>
        <v/>
      </c>
      <c r="GB101" s="202" t="str">
        <f t="shared" si="835"/>
        <v/>
      </c>
      <c r="GC101" s="202" t="str">
        <f t="shared" si="836"/>
        <v/>
      </c>
      <c r="GD101" s="211" t="str">
        <f t="shared" si="837"/>
        <v/>
      </c>
      <c r="GE101" s="211" t="str">
        <f t="shared" si="714"/>
        <v/>
      </c>
      <c r="GF101" s="211" t="str">
        <f t="shared" si="838"/>
        <v/>
      </c>
      <c r="GG101" s="209" t="str">
        <f t="shared" si="715"/>
        <v/>
      </c>
      <c r="GH101" s="209" t="str">
        <f>IFERROR(GD101*(GB101-GB107)^2,"")</f>
        <v/>
      </c>
      <c r="GI101" s="209" t="str">
        <f>IFERROR(GD101*(FX101-FI107)*(GB101-GB107),"")</f>
        <v/>
      </c>
      <c r="GJ101" s="209" t="str">
        <f t="shared" si="839"/>
        <v/>
      </c>
      <c r="GK101" s="227" t="str">
        <f t="shared" si="840"/>
        <v/>
      </c>
      <c r="GL101" s="209" t="str">
        <f t="shared" si="841"/>
        <v/>
      </c>
      <c r="GN101" s="209"/>
      <c r="GO101" s="201" t="str">
        <f t="shared" si="842"/>
        <v/>
      </c>
      <c r="GP101" s="211" t="str">
        <f>IFERROR(FX110+FW110*GO101,"")</f>
        <v/>
      </c>
      <c r="GQ101" s="202" t="str">
        <f t="shared" si="843"/>
        <v/>
      </c>
      <c r="GR101" s="202" t="str">
        <f t="shared" si="716"/>
        <v/>
      </c>
      <c r="GS101" s="202" t="str">
        <f t="shared" si="844"/>
        <v/>
      </c>
      <c r="GT101" s="202" t="str">
        <f t="shared" si="845"/>
        <v/>
      </c>
      <c r="GU101" s="211" t="str">
        <f t="shared" si="846"/>
        <v/>
      </c>
      <c r="GV101" s="211" t="str">
        <f t="shared" si="717"/>
        <v/>
      </c>
      <c r="GW101" s="211" t="str">
        <f t="shared" si="847"/>
        <v/>
      </c>
      <c r="GX101" s="209" t="str">
        <f t="shared" si="718"/>
        <v/>
      </c>
      <c r="GY101" s="209" t="str">
        <f>IFERROR(GU101*(GS101-GS107)^2,"")</f>
        <v/>
      </c>
      <c r="GZ101" s="209" t="str">
        <f>IFERROR(GU101*(GO101-FZ107)*(GS101-GS107),"")</f>
        <v/>
      </c>
      <c r="HA101" s="209" t="str">
        <f t="shared" si="848"/>
        <v/>
      </c>
      <c r="HB101" s="227" t="str">
        <f t="shared" si="849"/>
        <v/>
      </c>
      <c r="HC101" s="209" t="str">
        <f t="shared" si="850"/>
        <v/>
      </c>
      <c r="HE101" s="209"/>
      <c r="HF101" s="201" t="str">
        <f t="shared" si="851"/>
        <v/>
      </c>
      <c r="HG101" s="211" t="str">
        <f>IFERROR(GO110+GN110*HF101,"")</f>
        <v/>
      </c>
      <c r="HH101" s="202" t="str">
        <f t="shared" si="852"/>
        <v/>
      </c>
      <c r="HI101" s="202" t="str">
        <f t="shared" si="719"/>
        <v/>
      </c>
      <c r="HJ101" s="202" t="str">
        <f t="shared" si="853"/>
        <v/>
      </c>
      <c r="HK101" s="202" t="str">
        <f t="shared" si="854"/>
        <v/>
      </c>
      <c r="HL101" s="211" t="str">
        <f t="shared" si="855"/>
        <v/>
      </c>
      <c r="HM101" s="211" t="str">
        <f t="shared" si="720"/>
        <v/>
      </c>
      <c r="HN101" s="211" t="str">
        <f t="shared" si="856"/>
        <v/>
      </c>
      <c r="HO101" s="209" t="str">
        <f t="shared" si="721"/>
        <v/>
      </c>
      <c r="HP101" s="209" t="str">
        <f>IFERROR(HL101*(HJ101-HJ107)^2,"")</f>
        <v/>
      </c>
      <c r="HQ101" s="209" t="str">
        <f>IFERROR(HL101*(HF101-GQ107)*(HJ101-HJ107),"")</f>
        <v/>
      </c>
      <c r="HR101" s="209" t="str">
        <f t="shared" si="857"/>
        <v/>
      </c>
      <c r="HS101" s="227" t="str">
        <f t="shared" si="858"/>
        <v/>
      </c>
      <c r="HT101" s="209" t="str">
        <f t="shared" si="859"/>
        <v/>
      </c>
      <c r="HV101" s="209"/>
      <c r="HW101" s="201" t="str">
        <f t="shared" si="860"/>
        <v/>
      </c>
      <c r="HX101" s="211" t="str">
        <f>IFERROR(HF110+HE110*HW101,"")</f>
        <v/>
      </c>
      <c r="HY101" s="202" t="str">
        <f t="shared" si="861"/>
        <v/>
      </c>
      <c r="HZ101" s="202" t="str">
        <f t="shared" si="722"/>
        <v/>
      </c>
      <c r="IA101" s="202" t="str">
        <f t="shared" si="862"/>
        <v/>
      </c>
      <c r="IB101" s="202" t="str">
        <f t="shared" si="863"/>
        <v/>
      </c>
      <c r="IC101" s="211" t="str">
        <f t="shared" si="864"/>
        <v/>
      </c>
      <c r="ID101" s="211" t="str">
        <f t="shared" si="723"/>
        <v/>
      </c>
      <c r="IE101" s="211" t="str">
        <f t="shared" si="865"/>
        <v/>
      </c>
      <c r="IF101" s="209" t="str">
        <f t="shared" si="724"/>
        <v/>
      </c>
      <c r="IG101" s="209" t="str">
        <f>IFERROR(IC101*(IA101-IA107)^2,"")</f>
        <v/>
      </c>
      <c r="IH101" s="209" t="str">
        <f>IFERROR(IC101*(HW101-HH107)*(IA101-IA107),"")</f>
        <v/>
      </c>
      <c r="II101" s="209" t="str">
        <f t="shared" si="866"/>
        <v/>
      </c>
      <c r="IJ101" s="227" t="str">
        <f t="shared" si="867"/>
        <v/>
      </c>
      <c r="IK101" s="209" t="str">
        <f t="shared" si="868"/>
        <v/>
      </c>
      <c r="IM101" s="209"/>
      <c r="IN101" s="201" t="str">
        <f t="shared" si="869"/>
        <v/>
      </c>
      <c r="IO101" s="211" t="str">
        <f>IFERROR(HW110+HV110*IN101,"")</f>
        <v/>
      </c>
      <c r="IP101" s="202" t="str">
        <f t="shared" si="870"/>
        <v/>
      </c>
      <c r="IQ101" s="202" t="str">
        <f t="shared" si="725"/>
        <v/>
      </c>
      <c r="IR101" s="202" t="str">
        <f t="shared" si="871"/>
        <v/>
      </c>
      <c r="IS101" s="202" t="str">
        <f t="shared" si="872"/>
        <v/>
      </c>
      <c r="IT101" s="211" t="str">
        <f t="shared" si="873"/>
        <v/>
      </c>
      <c r="IU101" s="211" t="str">
        <f t="shared" si="726"/>
        <v/>
      </c>
      <c r="IV101" s="211" t="str">
        <f t="shared" si="874"/>
        <v/>
      </c>
      <c r="IW101" s="209" t="str">
        <f t="shared" si="727"/>
        <v/>
      </c>
      <c r="IX101" s="209" t="str">
        <f>IFERROR(IT101*(IR101-IR107)^2,"")</f>
        <v/>
      </c>
      <c r="IY101" s="209" t="str">
        <f>IFERROR(IT101*(IN101-HY107)*(IR101-IR107),"")</f>
        <v/>
      </c>
      <c r="IZ101" s="209" t="str">
        <f t="shared" si="875"/>
        <v/>
      </c>
      <c r="JA101" s="227" t="str">
        <f t="shared" si="876"/>
        <v/>
      </c>
      <c r="JB101" s="209" t="str">
        <f t="shared" si="877"/>
        <v/>
      </c>
      <c r="JD101" s="209"/>
      <c r="JE101" s="201" t="str">
        <f t="shared" si="878"/>
        <v/>
      </c>
      <c r="JF101" s="211" t="str">
        <f>IFERROR(IN110+IM110*JE101,"")</f>
        <v/>
      </c>
      <c r="JG101" s="202" t="str">
        <f t="shared" si="879"/>
        <v/>
      </c>
      <c r="JH101" s="202" t="str">
        <f t="shared" si="728"/>
        <v/>
      </c>
      <c r="JI101" s="202" t="str">
        <f t="shared" si="880"/>
        <v/>
      </c>
      <c r="JJ101" s="202" t="str">
        <f t="shared" si="881"/>
        <v/>
      </c>
      <c r="JK101" s="211" t="str">
        <f t="shared" si="882"/>
        <v/>
      </c>
      <c r="JL101" s="211" t="str">
        <f t="shared" si="729"/>
        <v/>
      </c>
      <c r="JM101" s="211" t="str">
        <f t="shared" si="883"/>
        <v/>
      </c>
      <c r="JN101" s="209" t="str">
        <f t="shared" si="730"/>
        <v/>
      </c>
      <c r="JO101" s="209" t="str">
        <f>IFERROR(JK101*(JI101-JI107)^2,"")</f>
        <v/>
      </c>
      <c r="JP101" s="209" t="str">
        <f>IFERROR(JK101*(JE101-IP107)*(JI101-JI107),"")</f>
        <v/>
      </c>
      <c r="JQ101" s="209" t="str">
        <f t="shared" si="884"/>
        <v/>
      </c>
      <c r="JR101" s="227" t="str">
        <f t="shared" si="885"/>
        <v/>
      </c>
      <c r="JS101" s="209" t="str">
        <f t="shared" si="886"/>
        <v/>
      </c>
      <c r="JU101" s="209"/>
      <c r="JV101" s="201" t="str">
        <f t="shared" si="887"/>
        <v/>
      </c>
      <c r="JW101" s="211" t="str">
        <f>IFERROR(JE110+JD110*JV101,"")</f>
        <v/>
      </c>
      <c r="JX101" s="202" t="str">
        <f t="shared" si="888"/>
        <v/>
      </c>
      <c r="JY101" s="202" t="str">
        <f t="shared" si="731"/>
        <v/>
      </c>
      <c r="JZ101" s="202" t="str">
        <f t="shared" si="889"/>
        <v/>
      </c>
      <c r="KA101" s="202" t="str">
        <f t="shared" si="890"/>
        <v/>
      </c>
      <c r="KB101" s="211" t="str">
        <f t="shared" si="891"/>
        <v/>
      </c>
      <c r="KC101" s="211" t="str">
        <f t="shared" si="732"/>
        <v/>
      </c>
      <c r="KD101" s="211" t="str">
        <f t="shared" si="892"/>
        <v/>
      </c>
      <c r="KE101" s="209" t="str">
        <f t="shared" si="733"/>
        <v/>
      </c>
      <c r="KF101" s="209" t="str">
        <f>IFERROR(KB101*(JZ101-JZ107)^2,"")</f>
        <v/>
      </c>
      <c r="KG101" s="209" t="str">
        <f>IFERROR(KB101*(JV101-JG107)*(JZ101-JZ107),"")</f>
        <v/>
      </c>
      <c r="KH101" s="209" t="str">
        <f t="shared" si="893"/>
        <v/>
      </c>
      <c r="KI101" s="227" t="str">
        <f t="shared" si="894"/>
        <v/>
      </c>
      <c r="KJ101" s="209" t="str">
        <f t="shared" si="895"/>
        <v/>
      </c>
      <c r="KL101" s="209"/>
      <c r="KM101" s="201" t="str">
        <f t="shared" si="896"/>
        <v/>
      </c>
      <c r="KN101" s="211" t="str">
        <f>IFERROR(JV110+JU110*KM101,"")</f>
        <v/>
      </c>
      <c r="KO101" s="202" t="str">
        <f t="shared" si="897"/>
        <v/>
      </c>
      <c r="KP101" s="202" t="str">
        <f t="shared" si="734"/>
        <v/>
      </c>
      <c r="KQ101" s="202" t="str">
        <f t="shared" si="898"/>
        <v/>
      </c>
      <c r="KR101" s="202" t="str">
        <f t="shared" si="899"/>
        <v/>
      </c>
      <c r="KS101" s="211" t="str">
        <f t="shared" si="900"/>
        <v/>
      </c>
      <c r="KT101" s="211" t="str">
        <f t="shared" si="735"/>
        <v/>
      </c>
      <c r="KU101" s="211" t="str">
        <f t="shared" si="901"/>
        <v/>
      </c>
      <c r="KV101" s="209" t="str">
        <f t="shared" si="736"/>
        <v/>
      </c>
      <c r="KW101" s="209" t="str">
        <f>IFERROR(KS101*(KQ101-KQ107)^2,"")</f>
        <v/>
      </c>
      <c r="KX101" s="209" t="str">
        <f>IFERROR(KS101*(KM101-JX107)*(KQ101-KQ107),"")</f>
        <v/>
      </c>
      <c r="KY101" s="209" t="str">
        <f t="shared" si="902"/>
        <v/>
      </c>
      <c r="KZ101" s="227" t="str">
        <f t="shared" si="903"/>
        <v/>
      </c>
      <c r="LA101" s="209" t="str">
        <f t="shared" si="904"/>
        <v/>
      </c>
      <c r="LC101" s="209"/>
      <c r="LD101" s="201" t="str">
        <f t="shared" si="905"/>
        <v/>
      </c>
      <c r="LE101" s="211" t="str">
        <f>IFERROR(KM110+KL110*LD101,"")</f>
        <v/>
      </c>
      <c r="LF101" s="202" t="str">
        <f t="shared" si="906"/>
        <v/>
      </c>
      <c r="LG101" s="202" t="str">
        <f t="shared" si="737"/>
        <v/>
      </c>
      <c r="LH101" s="202" t="str">
        <f t="shared" si="907"/>
        <v/>
      </c>
      <c r="LI101" s="202" t="str">
        <f t="shared" si="908"/>
        <v/>
      </c>
      <c r="LJ101" s="211" t="str">
        <f t="shared" si="909"/>
        <v/>
      </c>
      <c r="LK101" s="211" t="str">
        <f t="shared" si="738"/>
        <v/>
      </c>
      <c r="LL101" s="211" t="str">
        <f t="shared" si="910"/>
        <v/>
      </c>
      <c r="LM101" s="209" t="str">
        <f t="shared" si="739"/>
        <v/>
      </c>
      <c r="LN101" s="209" t="str">
        <f>IFERROR(LJ101*(LH101-LH107)^2,"")</f>
        <v/>
      </c>
      <c r="LO101" s="209" t="str">
        <f>IFERROR(LJ101*(LD101-KO107)*(LH101-LH107),"")</f>
        <v/>
      </c>
      <c r="LP101" s="209" t="str">
        <f t="shared" si="911"/>
        <v/>
      </c>
      <c r="LQ101" s="227" t="str">
        <f t="shared" si="912"/>
        <v/>
      </c>
      <c r="LR101" s="209" t="str">
        <f t="shared" si="913"/>
        <v/>
      </c>
      <c r="LT101" s="209"/>
      <c r="LU101" s="371" t="str">
        <f t="shared" si="914"/>
        <v/>
      </c>
      <c r="LV101" s="370" t="str">
        <f>IFERROR(LD110+LC110*LU101,"")</f>
        <v/>
      </c>
      <c r="LW101" s="373" t="str">
        <f t="shared" si="915"/>
        <v/>
      </c>
      <c r="LX101" s="202" t="str">
        <f t="shared" si="740"/>
        <v/>
      </c>
      <c r="LY101" s="202" t="str">
        <f t="shared" si="916"/>
        <v/>
      </c>
      <c r="LZ101" s="202" t="str">
        <f t="shared" si="917"/>
        <v/>
      </c>
      <c r="MA101" s="211" t="str">
        <f t="shared" si="918"/>
        <v/>
      </c>
      <c r="MB101" s="211" t="str">
        <f t="shared" si="741"/>
        <v/>
      </c>
      <c r="MC101" s="211" t="str">
        <f t="shared" si="919"/>
        <v/>
      </c>
      <c r="MD101" s="209" t="str">
        <f t="shared" si="742"/>
        <v/>
      </c>
      <c r="ME101" s="209" t="str">
        <f>IFERROR(MA101*(LY101-LY107)^2,"")</f>
        <v/>
      </c>
      <c r="MF101" s="209" t="str">
        <f>IFERROR(MA101*(LU101-LF107)*(LY101-LY107),"")</f>
        <v/>
      </c>
      <c r="MG101" s="209" t="str">
        <f t="shared" si="920"/>
        <v/>
      </c>
      <c r="MH101" s="227" t="str">
        <f t="shared" si="921"/>
        <v/>
      </c>
      <c r="MI101" s="372" t="str">
        <f t="shared" si="922"/>
        <v/>
      </c>
    </row>
    <row r="102" spans="1:347" ht="14" hidden="1" customHeight="1" outlineLevel="1">
      <c r="A102" s="12">
        <v>7</v>
      </c>
      <c r="B102" s="180"/>
      <c r="C102" s="142"/>
      <c r="D102" s="181"/>
      <c r="E102" s="15" t="str">
        <f t="shared" si="681"/>
        <v/>
      </c>
      <c r="F102" s="32" t="str">
        <f>IFERROR((E102-E95)/(1-E95),"")</f>
        <v/>
      </c>
      <c r="G102" s="15" t="str">
        <f t="shared" si="682"/>
        <v/>
      </c>
      <c r="H102" s="15"/>
      <c r="I102" s="32"/>
      <c r="J102" s="16" t="str">
        <f t="shared" si="743"/>
        <v/>
      </c>
      <c r="K102" s="15" t="str">
        <f>IFERROR(C110+B110*J102,"")</f>
        <v/>
      </c>
      <c r="L102" s="35" t="str">
        <f t="shared" si="744"/>
        <v/>
      </c>
      <c r="M102" s="35" t="str">
        <f t="shared" si="683"/>
        <v/>
      </c>
      <c r="N102" s="35" t="str">
        <f t="shared" si="745"/>
        <v/>
      </c>
      <c r="O102" s="35" t="str">
        <f t="shared" si="746"/>
        <v/>
      </c>
      <c r="P102" s="15" t="str">
        <f t="shared" si="747"/>
        <v/>
      </c>
      <c r="Q102" s="15" t="str">
        <f t="shared" si="684"/>
        <v/>
      </c>
      <c r="R102" s="15" t="str">
        <f t="shared" si="748"/>
        <v/>
      </c>
      <c r="S102" s="32" t="str">
        <f t="shared" si="685"/>
        <v/>
      </c>
      <c r="T102" s="32" t="str">
        <f>IFERROR(P102*(N102-N107)^2,"")</f>
        <v/>
      </c>
      <c r="U102" s="32" t="str">
        <f>IFERROR(P102*(J102-E107)*(N102-N107),"")</f>
        <v/>
      </c>
      <c r="V102" s="32" t="str">
        <f t="shared" si="749"/>
        <v/>
      </c>
      <c r="W102" s="37" t="str">
        <f t="shared" si="750"/>
        <v/>
      </c>
      <c r="X102" s="32" t="str">
        <f t="shared" si="751"/>
        <v/>
      </c>
      <c r="Y102" s="42"/>
      <c r="Z102" s="209"/>
      <c r="AA102" s="201" t="str">
        <f t="shared" si="752"/>
        <v/>
      </c>
      <c r="AB102" s="211" t="str">
        <f>IFERROR(J110+I110*AA102,"")</f>
        <v/>
      </c>
      <c r="AC102" s="202" t="str">
        <f t="shared" si="753"/>
        <v/>
      </c>
      <c r="AD102" s="202" t="str">
        <f t="shared" si="686"/>
        <v/>
      </c>
      <c r="AE102" s="202" t="str">
        <f t="shared" si="754"/>
        <v/>
      </c>
      <c r="AF102" s="202" t="str">
        <f t="shared" si="755"/>
        <v/>
      </c>
      <c r="AG102" s="211" t="str">
        <f t="shared" si="756"/>
        <v/>
      </c>
      <c r="AH102" s="211" t="str">
        <f t="shared" si="687"/>
        <v/>
      </c>
      <c r="AI102" s="211" t="str">
        <f t="shared" si="757"/>
        <v/>
      </c>
      <c r="AJ102" s="209" t="str">
        <f t="shared" si="688"/>
        <v/>
      </c>
      <c r="AK102" s="209" t="str">
        <f>IFERROR(AG102*(AE102-AE107)^2,"")</f>
        <v/>
      </c>
      <c r="AL102" s="209" t="str">
        <f>IFERROR(AG102*(AA102-L107)*(AE102-AE107),"")</f>
        <v/>
      </c>
      <c r="AM102" s="209" t="str">
        <f t="shared" si="758"/>
        <v/>
      </c>
      <c r="AN102" s="227" t="str">
        <f t="shared" si="759"/>
        <v/>
      </c>
      <c r="AO102" s="209" t="str">
        <f t="shared" si="760"/>
        <v/>
      </c>
      <c r="AQ102" s="209"/>
      <c r="AR102" s="201" t="str">
        <f t="shared" si="761"/>
        <v/>
      </c>
      <c r="AS102" s="211" t="str">
        <f>IFERROR(AA110+Z110*AR102,"")</f>
        <v/>
      </c>
      <c r="AT102" s="202" t="str">
        <f t="shared" si="762"/>
        <v/>
      </c>
      <c r="AU102" s="202" t="str">
        <f t="shared" si="689"/>
        <v/>
      </c>
      <c r="AV102" s="202" t="str">
        <f t="shared" si="763"/>
        <v/>
      </c>
      <c r="AW102" s="202" t="str">
        <f t="shared" si="764"/>
        <v/>
      </c>
      <c r="AX102" s="211" t="str">
        <f t="shared" si="765"/>
        <v/>
      </c>
      <c r="AY102" s="211" t="str">
        <f t="shared" si="690"/>
        <v/>
      </c>
      <c r="AZ102" s="211" t="str">
        <f t="shared" si="766"/>
        <v/>
      </c>
      <c r="BA102" s="209" t="str">
        <f t="shared" si="691"/>
        <v/>
      </c>
      <c r="BB102" s="209" t="str">
        <f>IFERROR(AX102*(AV102-AV107)^2,"")</f>
        <v/>
      </c>
      <c r="BC102" s="209" t="str">
        <f>IFERROR(AX102*(AR102-AC107)*(AV102-AV107),"")</f>
        <v/>
      </c>
      <c r="BD102" s="209" t="str">
        <f t="shared" si="767"/>
        <v/>
      </c>
      <c r="BE102" s="227" t="str">
        <f t="shared" si="768"/>
        <v/>
      </c>
      <c r="BF102" s="209" t="str">
        <f t="shared" si="769"/>
        <v/>
      </c>
      <c r="BH102" s="209"/>
      <c r="BI102" s="201" t="str">
        <f t="shared" si="770"/>
        <v/>
      </c>
      <c r="BJ102" s="211" t="str">
        <f>IFERROR(AR110+AQ110*BI102,"")</f>
        <v/>
      </c>
      <c r="BK102" s="202" t="str">
        <f t="shared" si="771"/>
        <v/>
      </c>
      <c r="BL102" s="202" t="str">
        <f t="shared" si="692"/>
        <v/>
      </c>
      <c r="BM102" s="202" t="str">
        <f t="shared" si="772"/>
        <v/>
      </c>
      <c r="BN102" s="202" t="str">
        <f t="shared" si="773"/>
        <v/>
      </c>
      <c r="BO102" s="211" t="str">
        <f t="shared" si="774"/>
        <v/>
      </c>
      <c r="BP102" s="211" t="str">
        <f t="shared" si="693"/>
        <v/>
      </c>
      <c r="BQ102" s="211" t="str">
        <f t="shared" si="775"/>
        <v/>
      </c>
      <c r="BR102" s="209" t="str">
        <f t="shared" si="694"/>
        <v/>
      </c>
      <c r="BS102" s="209" t="str">
        <f>IFERROR(BO102*(BM102-BM107)^2,"")</f>
        <v/>
      </c>
      <c r="BT102" s="209" t="str">
        <f>IFERROR(BO102*(BI102-AT107)*(BM102-BM107),"")</f>
        <v/>
      </c>
      <c r="BU102" s="209" t="str">
        <f t="shared" si="776"/>
        <v/>
      </c>
      <c r="BV102" s="227" t="str">
        <f t="shared" si="777"/>
        <v/>
      </c>
      <c r="BW102" s="209" t="str">
        <f t="shared" si="778"/>
        <v/>
      </c>
      <c r="BY102" s="209"/>
      <c r="BZ102" s="201" t="str">
        <f t="shared" si="779"/>
        <v/>
      </c>
      <c r="CA102" s="211" t="str">
        <f>IFERROR(BI110+BH110*BZ102,"")</f>
        <v/>
      </c>
      <c r="CB102" s="202" t="str">
        <f t="shared" si="780"/>
        <v/>
      </c>
      <c r="CC102" s="202" t="str">
        <f t="shared" si="695"/>
        <v/>
      </c>
      <c r="CD102" s="202" t="str">
        <f t="shared" si="781"/>
        <v/>
      </c>
      <c r="CE102" s="202" t="str">
        <f t="shared" si="782"/>
        <v/>
      </c>
      <c r="CF102" s="211" t="str">
        <f t="shared" si="783"/>
        <v/>
      </c>
      <c r="CG102" s="211" t="str">
        <f t="shared" si="696"/>
        <v/>
      </c>
      <c r="CH102" s="211" t="str">
        <f t="shared" si="784"/>
        <v/>
      </c>
      <c r="CI102" s="209" t="str">
        <f t="shared" si="697"/>
        <v/>
      </c>
      <c r="CJ102" s="209" t="str">
        <f>IFERROR(CF102*(CD102-CD107)^2,"")</f>
        <v/>
      </c>
      <c r="CK102" s="209" t="str">
        <f>IFERROR(CF102*(BZ102-BK107)*(CD102-CD107),"")</f>
        <v/>
      </c>
      <c r="CL102" s="209" t="str">
        <f t="shared" si="785"/>
        <v/>
      </c>
      <c r="CM102" s="227" t="str">
        <f t="shared" si="786"/>
        <v/>
      </c>
      <c r="CN102" s="209" t="str">
        <f t="shared" si="787"/>
        <v/>
      </c>
      <c r="CP102" s="209"/>
      <c r="CQ102" s="201" t="str">
        <f t="shared" si="788"/>
        <v/>
      </c>
      <c r="CR102" s="211" t="str">
        <f>IFERROR(BZ110+BY110*CQ102,"")</f>
        <v/>
      </c>
      <c r="CS102" s="202" t="str">
        <f t="shared" si="789"/>
        <v/>
      </c>
      <c r="CT102" s="202" t="str">
        <f t="shared" si="698"/>
        <v/>
      </c>
      <c r="CU102" s="202" t="str">
        <f t="shared" si="790"/>
        <v/>
      </c>
      <c r="CV102" s="202" t="str">
        <f t="shared" si="791"/>
        <v/>
      </c>
      <c r="CW102" s="211" t="str">
        <f t="shared" si="792"/>
        <v/>
      </c>
      <c r="CX102" s="211" t="str">
        <f t="shared" si="699"/>
        <v/>
      </c>
      <c r="CY102" s="211" t="str">
        <f t="shared" si="793"/>
        <v/>
      </c>
      <c r="CZ102" s="209" t="str">
        <f t="shared" si="700"/>
        <v/>
      </c>
      <c r="DA102" s="209" t="str">
        <f>IFERROR(CW102*(CU102-CU107)^2,"")</f>
        <v/>
      </c>
      <c r="DB102" s="209" t="str">
        <f>IFERROR(CW102*(CQ102-CB107)*(CU102-CU107),"")</f>
        <v/>
      </c>
      <c r="DC102" s="209" t="str">
        <f t="shared" si="794"/>
        <v/>
      </c>
      <c r="DD102" s="227" t="str">
        <f t="shared" si="795"/>
        <v/>
      </c>
      <c r="DE102" s="209" t="str">
        <f t="shared" si="796"/>
        <v/>
      </c>
      <c r="DG102" s="209"/>
      <c r="DH102" s="201" t="str">
        <f t="shared" si="797"/>
        <v/>
      </c>
      <c r="DI102" s="211" t="str">
        <f>IFERROR(CQ110+CP110*DH102,"")</f>
        <v/>
      </c>
      <c r="DJ102" s="202" t="str">
        <f t="shared" si="798"/>
        <v/>
      </c>
      <c r="DK102" s="202" t="str">
        <f t="shared" si="701"/>
        <v/>
      </c>
      <c r="DL102" s="202" t="str">
        <f t="shared" si="799"/>
        <v/>
      </c>
      <c r="DM102" s="202" t="str">
        <f t="shared" si="800"/>
        <v/>
      </c>
      <c r="DN102" s="211" t="str">
        <f t="shared" si="801"/>
        <v/>
      </c>
      <c r="DO102" s="211" t="str">
        <f t="shared" si="702"/>
        <v/>
      </c>
      <c r="DP102" s="211" t="str">
        <f t="shared" si="802"/>
        <v/>
      </c>
      <c r="DQ102" s="209" t="str">
        <f t="shared" si="703"/>
        <v/>
      </c>
      <c r="DR102" s="209" t="str">
        <f>IFERROR(DN102*(DL102-DL107)^2,"")</f>
        <v/>
      </c>
      <c r="DS102" s="209" t="str">
        <f>IFERROR(DN102*(DH102-CS107)*(DL102-DL107),"")</f>
        <v/>
      </c>
      <c r="DT102" s="209" t="str">
        <f t="shared" si="803"/>
        <v/>
      </c>
      <c r="DU102" s="227" t="str">
        <f t="shared" si="804"/>
        <v/>
      </c>
      <c r="DV102" s="209" t="str">
        <f t="shared" si="805"/>
        <v/>
      </c>
      <c r="DX102" s="209"/>
      <c r="DY102" s="201" t="str">
        <f t="shared" si="806"/>
        <v/>
      </c>
      <c r="DZ102" s="211" t="str">
        <f>IFERROR(DH110+DG110*DY102,"")</f>
        <v/>
      </c>
      <c r="EA102" s="202" t="str">
        <f t="shared" si="807"/>
        <v/>
      </c>
      <c r="EB102" s="202" t="str">
        <f t="shared" si="704"/>
        <v/>
      </c>
      <c r="EC102" s="202" t="str">
        <f t="shared" si="808"/>
        <v/>
      </c>
      <c r="ED102" s="202" t="str">
        <f t="shared" si="809"/>
        <v/>
      </c>
      <c r="EE102" s="211" t="str">
        <f t="shared" si="810"/>
        <v/>
      </c>
      <c r="EF102" s="211" t="str">
        <f t="shared" si="705"/>
        <v/>
      </c>
      <c r="EG102" s="211" t="str">
        <f t="shared" si="811"/>
        <v/>
      </c>
      <c r="EH102" s="209" t="str">
        <f t="shared" si="706"/>
        <v/>
      </c>
      <c r="EI102" s="209" t="str">
        <f>IFERROR(EE102*(EC102-EC107)^2,"")</f>
        <v/>
      </c>
      <c r="EJ102" s="209" t="str">
        <f>IFERROR(EE102*(DY102-DJ107)*(EC102-EC107),"")</f>
        <v/>
      </c>
      <c r="EK102" s="209" t="str">
        <f t="shared" si="812"/>
        <v/>
      </c>
      <c r="EL102" s="227" t="str">
        <f t="shared" si="813"/>
        <v/>
      </c>
      <c r="EM102" s="209" t="str">
        <f t="shared" si="814"/>
        <v/>
      </c>
      <c r="EO102" s="209"/>
      <c r="EP102" s="201" t="str">
        <f t="shared" si="815"/>
        <v/>
      </c>
      <c r="EQ102" s="211" t="str">
        <f>IFERROR(DY110+DX110*EP102,"")</f>
        <v/>
      </c>
      <c r="ER102" s="202" t="str">
        <f t="shared" si="816"/>
        <v/>
      </c>
      <c r="ES102" s="202" t="str">
        <f t="shared" si="707"/>
        <v/>
      </c>
      <c r="ET102" s="202" t="str">
        <f t="shared" si="817"/>
        <v/>
      </c>
      <c r="EU102" s="202" t="str">
        <f t="shared" si="818"/>
        <v/>
      </c>
      <c r="EV102" s="211" t="str">
        <f t="shared" si="819"/>
        <v/>
      </c>
      <c r="EW102" s="211" t="str">
        <f t="shared" si="708"/>
        <v/>
      </c>
      <c r="EX102" s="211" t="str">
        <f t="shared" si="820"/>
        <v/>
      </c>
      <c r="EY102" s="209" t="str">
        <f t="shared" si="709"/>
        <v/>
      </c>
      <c r="EZ102" s="209" t="str">
        <f>IFERROR(EV102*(ET102-ET107)^2,"")</f>
        <v/>
      </c>
      <c r="FA102" s="209" t="str">
        <f>IFERROR(EV102*(EP102-EA107)*(ET102-ET107),"")</f>
        <v/>
      </c>
      <c r="FB102" s="209" t="str">
        <f t="shared" si="821"/>
        <v/>
      </c>
      <c r="FC102" s="227" t="str">
        <f t="shared" si="822"/>
        <v/>
      </c>
      <c r="FD102" s="209" t="str">
        <f t="shared" si="823"/>
        <v/>
      </c>
      <c r="FF102" s="209"/>
      <c r="FG102" s="201" t="str">
        <f t="shared" si="824"/>
        <v/>
      </c>
      <c r="FH102" s="211" t="str">
        <f>IFERROR(EP110+EO110*FG102,"")</f>
        <v/>
      </c>
      <c r="FI102" s="202" t="str">
        <f t="shared" si="825"/>
        <v/>
      </c>
      <c r="FJ102" s="202" t="str">
        <f t="shared" si="710"/>
        <v/>
      </c>
      <c r="FK102" s="202" t="str">
        <f t="shared" si="826"/>
        <v/>
      </c>
      <c r="FL102" s="202" t="str">
        <f t="shared" si="827"/>
        <v/>
      </c>
      <c r="FM102" s="211" t="str">
        <f t="shared" si="828"/>
        <v/>
      </c>
      <c r="FN102" s="211" t="str">
        <f t="shared" si="711"/>
        <v/>
      </c>
      <c r="FO102" s="211" t="str">
        <f t="shared" si="829"/>
        <v/>
      </c>
      <c r="FP102" s="209" t="str">
        <f t="shared" si="712"/>
        <v/>
      </c>
      <c r="FQ102" s="209" t="str">
        <f>IFERROR(FM102*(FK102-FK107)^2,"")</f>
        <v/>
      </c>
      <c r="FR102" s="209" t="str">
        <f>IFERROR(FM102*(FG102-ER107)*(FK102-FK107),"")</f>
        <v/>
      </c>
      <c r="FS102" s="209" t="str">
        <f t="shared" si="830"/>
        <v/>
      </c>
      <c r="FT102" s="227" t="str">
        <f t="shared" si="831"/>
        <v/>
      </c>
      <c r="FU102" s="209" t="str">
        <f t="shared" si="832"/>
        <v/>
      </c>
      <c r="FW102" s="209"/>
      <c r="FX102" s="201" t="str">
        <f t="shared" si="833"/>
        <v/>
      </c>
      <c r="FY102" s="211" t="str">
        <f>IFERROR(FG110+FF110*FX102,"")</f>
        <v/>
      </c>
      <c r="FZ102" s="202" t="str">
        <f t="shared" si="834"/>
        <v/>
      </c>
      <c r="GA102" s="202" t="str">
        <f t="shared" si="713"/>
        <v/>
      </c>
      <c r="GB102" s="202" t="str">
        <f t="shared" si="835"/>
        <v/>
      </c>
      <c r="GC102" s="202" t="str">
        <f t="shared" si="836"/>
        <v/>
      </c>
      <c r="GD102" s="211" t="str">
        <f t="shared" si="837"/>
        <v/>
      </c>
      <c r="GE102" s="211" t="str">
        <f t="shared" si="714"/>
        <v/>
      </c>
      <c r="GF102" s="211" t="str">
        <f t="shared" si="838"/>
        <v/>
      </c>
      <c r="GG102" s="209" t="str">
        <f t="shared" si="715"/>
        <v/>
      </c>
      <c r="GH102" s="209" t="str">
        <f>IFERROR(GD102*(GB102-GB107)^2,"")</f>
        <v/>
      </c>
      <c r="GI102" s="209" t="str">
        <f>IFERROR(GD102*(FX102-FI107)*(GB102-GB107),"")</f>
        <v/>
      </c>
      <c r="GJ102" s="209" t="str">
        <f t="shared" si="839"/>
        <v/>
      </c>
      <c r="GK102" s="227" t="str">
        <f t="shared" si="840"/>
        <v/>
      </c>
      <c r="GL102" s="209" t="str">
        <f t="shared" si="841"/>
        <v/>
      </c>
      <c r="GN102" s="209"/>
      <c r="GO102" s="201" t="str">
        <f t="shared" si="842"/>
        <v/>
      </c>
      <c r="GP102" s="211" t="str">
        <f>IFERROR(FX110+FW110*GO102,"")</f>
        <v/>
      </c>
      <c r="GQ102" s="202" t="str">
        <f t="shared" si="843"/>
        <v/>
      </c>
      <c r="GR102" s="202" t="str">
        <f t="shared" si="716"/>
        <v/>
      </c>
      <c r="GS102" s="202" t="str">
        <f t="shared" si="844"/>
        <v/>
      </c>
      <c r="GT102" s="202" t="str">
        <f t="shared" si="845"/>
        <v/>
      </c>
      <c r="GU102" s="211" t="str">
        <f t="shared" si="846"/>
        <v/>
      </c>
      <c r="GV102" s="211" t="str">
        <f t="shared" si="717"/>
        <v/>
      </c>
      <c r="GW102" s="211" t="str">
        <f t="shared" si="847"/>
        <v/>
      </c>
      <c r="GX102" s="209" t="str">
        <f t="shared" si="718"/>
        <v/>
      </c>
      <c r="GY102" s="209" t="str">
        <f>IFERROR(GU102*(GS102-GS107)^2,"")</f>
        <v/>
      </c>
      <c r="GZ102" s="209" t="str">
        <f>IFERROR(GU102*(GO102-FZ107)*(GS102-GS107),"")</f>
        <v/>
      </c>
      <c r="HA102" s="209" t="str">
        <f t="shared" si="848"/>
        <v/>
      </c>
      <c r="HB102" s="227" t="str">
        <f t="shared" si="849"/>
        <v/>
      </c>
      <c r="HC102" s="209" t="str">
        <f t="shared" si="850"/>
        <v/>
      </c>
      <c r="HE102" s="209"/>
      <c r="HF102" s="201" t="str">
        <f t="shared" si="851"/>
        <v/>
      </c>
      <c r="HG102" s="211" t="str">
        <f>IFERROR(GO110+GN110*HF102,"")</f>
        <v/>
      </c>
      <c r="HH102" s="202" t="str">
        <f t="shared" si="852"/>
        <v/>
      </c>
      <c r="HI102" s="202" t="str">
        <f t="shared" si="719"/>
        <v/>
      </c>
      <c r="HJ102" s="202" t="str">
        <f t="shared" si="853"/>
        <v/>
      </c>
      <c r="HK102" s="202" t="str">
        <f t="shared" si="854"/>
        <v/>
      </c>
      <c r="HL102" s="211" t="str">
        <f t="shared" si="855"/>
        <v/>
      </c>
      <c r="HM102" s="211" t="str">
        <f t="shared" si="720"/>
        <v/>
      </c>
      <c r="HN102" s="211" t="str">
        <f t="shared" si="856"/>
        <v/>
      </c>
      <c r="HO102" s="209" t="str">
        <f t="shared" si="721"/>
        <v/>
      </c>
      <c r="HP102" s="209" t="str">
        <f>IFERROR(HL102*(HJ102-HJ107)^2,"")</f>
        <v/>
      </c>
      <c r="HQ102" s="209" t="str">
        <f>IFERROR(HL102*(HF102-GQ107)*(HJ102-HJ107),"")</f>
        <v/>
      </c>
      <c r="HR102" s="209" t="str">
        <f t="shared" si="857"/>
        <v/>
      </c>
      <c r="HS102" s="227" t="str">
        <f t="shared" si="858"/>
        <v/>
      </c>
      <c r="HT102" s="209" t="str">
        <f t="shared" si="859"/>
        <v/>
      </c>
      <c r="HV102" s="209"/>
      <c r="HW102" s="201" t="str">
        <f t="shared" si="860"/>
        <v/>
      </c>
      <c r="HX102" s="211" t="str">
        <f>IFERROR(HF110+HE110*HW102,"")</f>
        <v/>
      </c>
      <c r="HY102" s="202" t="str">
        <f t="shared" si="861"/>
        <v/>
      </c>
      <c r="HZ102" s="202" t="str">
        <f t="shared" si="722"/>
        <v/>
      </c>
      <c r="IA102" s="202" t="str">
        <f t="shared" si="862"/>
        <v/>
      </c>
      <c r="IB102" s="202" t="str">
        <f t="shared" si="863"/>
        <v/>
      </c>
      <c r="IC102" s="211" t="str">
        <f t="shared" si="864"/>
        <v/>
      </c>
      <c r="ID102" s="211" t="str">
        <f t="shared" si="723"/>
        <v/>
      </c>
      <c r="IE102" s="211" t="str">
        <f t="shared" si="865"/>
        <v/>
      </c>
      <c r="IF102" s="209" t="str">
        <f t="shared" si="724"/>
        <v/>
      </c>
      <c r="IG102" s="209" t="str">
        <f>IFERROR(IC102*(IA102-IA107)^2,"")</f>
        <v/>
      </c>
      <c r="IH102" s="209" t="str">
        <f>IFERROR(IC102*(HW102-HH107)*(IA102-IA107),"")</f>
        <v/>
      </c>
      <c r="II102" s="209" t="str">
        <f t="shared" si="866"/>
        <v/>
      </c>
      <c r="IJ102" s="227" t="str">
        <f t="shared" si="867"/>
        <v/>
      </c>
      <c r="IK102" s="209" t="str">
        <f t="shared" si="868"/>
        <v/>
      </c>
      <c r="IM102" s="209"/>
      <c r="IN102" s="201" t="str">
        <f t="shared" si="869"/>
        <v/>
      </c>
      <c r="IO102" s="211" t="str">
        <f>IFERROR(HW110+HV110*IN102,"")</f>
        <v/>
      </c>
      <c r="IP102" s="202" t="str">
        <f t="shared" si="870"/>
        <v/>
      </c>
      <c r="IQ102" s="202" t="str">
        <f t="shared" si="725"/>
        <v/>
      </c>
      <c r="IR102" s="202" t="str">
        <f t="shared" si="871"/>
        <v/>
      </c>
      <c r="IS102" s="202" t="str">
        <f t="shared" si="872"/>
        <v/>
      </c>
      <c r="IT102" s="211" t="str">
        <f t="shared" si="873"/>
        <v/>
      </c>
      <c r="IU102" s="211" t="str">
        <f t="shared" si="726"/>
        <v/>
      </c>
      <c r="IV102" s="211" t="str">
        <f t="shared" si="874"/>
        <v/>
      </c>
      <c r="IW102" s="209" t="str">
        <f t="shared" si="727"/>
        <v/>
      </c>
      <c r="IX102" s="209" t="str">
        <f>IFERROR(IT102*(IR102-IR107)^2,"")</f>
        <v/>
      </c>
      <c r="IY102" s="209" t="str">
        <f>IFERROR(IT102*(IN102-HY107)*(IR102-IR107),"")</f>
        <v/>
      </c>
      <c r="IZ102" s="209" t="str">
        <f t="shared" si="875"/>
        <v/>
      </c>
      <c r="JA102" s="227" t="str">
        <f t="shared" si="876"/>
        <v/>
      </c>
      <c r="JB102" s="209" t="str">
        <f t="shared" si="877"/>
        <v/>
      </c>
      <c r="JD102" s="209"/>
      <c r="JE102" s="201" t="str">
        <f t="shared" si="878"/>
        <v/>
      </c>
      <c r="JF102" s="211" t="str">
        <f>IFERROR(IN110+IM110*JE102,"")</f>
        <v/>
      </c>
      <c r="JG102" s="202" t="str">
        <f t="shared" si="879"/>
        <v/>
      </c>
      <c r="JH102" s="202" t="str">
        <f t="shared" si="728"/>
        <v/>
      </c>
      <c r="JI102" s="202" t="str">
        <f t="shared" si="880"/>
        <v/>
      </c>
      <c r="JJ102" s="202" t="str">
        <f t="shared" si="881"/>
        <v/>
      </c>
      <c r="JK102" s="211" t="str">
        <f t="shared" si="882"/>
        <v/>
      </c>
      <c r="JL102" s="211" t="str">
        <f t="shared" si="729"/>
        <v/>
      </c>
      <c r="JM102" s="211" t="str">
        <f t="shared" si="883"/>
        <v/>
      </c>
      <c r="JN102" s="209" t="str">
        <f t="shared" si="730"/>
        <v/>
      </c>
      <c r="JO102" s="209" t="str">
        <f>IFERROR(JK102*(JI102-JI107)^2,"")</f>
        <v/>
      </c>
      <c r="JP102" s="209" t="str">
        <f>IFERROR(JK102*(JE102-IP107)*(JI102-JI107),"")</f>
        <v/>
      </c>
      <c r="JQ102" s="209" t="str">
        <f t="shared" si="884"/>
        <v/>
      </c>
      <c r="JR102" s="227" t="str">
        <f t="shared" si="885"/>
        <v/>
      </c>
      <c r="JS102" s="209" t="str">
        <f t="shared" si="886"/>
        <v/>
      </c>
      <c r="JU102" s="209"/>
      <c r="JV102" s="201" t="str">
        <f t="shared" si="887"/>
        <v/>
      </c>
      <c r="JW102" s="211" t="str">
        <f>IFERROR(JE110+JD110*JV102,"")</f>
        <v/>
      </c>
      <c r="JX102" s="202" t="str">
        <f t="shared" si="888"/>
        <v/>
      </c>
      <c r="JY102" s="202" t="str">
        <f t="shared" si="731"/>
        <v/>
      </c>
      <c r="JZ102" s="202" t="str">
        <f t="shared" si="889"/>
        <v/>
      </c>
      <c r="KA102" s="202" t="str">
        <f t="shared" si="890"/>
        <v/>
      </c>
      <c r="KB102" s="211" t="str">
        <f t="shared" si="891"/>
        <v/>
      </c>
      <c r="KC102" s="211" t="str">
        <f t="shared" si="732"/>
        <v/>
      </c>
      <c r="KD102" s="211" t="str">
        <f t="shared" si="892"/>
        <v/>
      </c>
      <c r="KE102" s="209" t="str">
        <f t="shared" si="733"/>
        <v/>
      </c>
      <c r="KF102" s="209" t="str">
        <f>IFERROR(KB102*(JZ102-JZ107)^2,"")</f>
        <v/>
      </c>
      <c r="KG102" s="209" t="str">
        <f>IFERROR(KB102*(JV102-JG107)*(JZ102-JZ107),"")</f>
        <v/>
      </c>
      <c r="KH102" s="209" t="str">
        <f t="shared" si="893"/>
        <v/>
      </c>
      <c r="KI102" s="227" t="str">
        <f t="shared" si="894"/>
        <v/>
      </c>
      <c r="KJ102" s="209" t="str">
        <f t="shared" si="895"/>
        <v/>
      </c>
      <c r="KL102" s="209"/>
      <c r="KM102" s="201" t="str">
        <f t="shared" si="896"/>
        <v/>
      </c>
      <c r="KN102" s="211" t="str">
        <f>IFERROR(JV110+JU110*KM102,"")</f>
        <v/>
      </c>
      <c r="KO102" s="202" t="str">
        <f t="shared" si="897"/>
        <v/>
      </c>
      <c r="KP102" s="202" t="str">
        <f t="shared" si="734"/>
        <v/>
      </c>
      <c r="KQ102" s="202" t="str">
        <f t="shared" si="898"/>
        <v/>
      </c>
      <c r="KR102" s="202" t="str">
        <f t="shared" si="899"/>
        <v/>
      </c>
      <c r="KS102" s="211" t="str">
        <f t="shared" si="900"/>
        <v/>
      </c>
      <c r="KT102" s="211" t="str">
        <f t="shared" si="735"/>
        <v/>
      </c>
      <c r="KU102" s="211" t="str">
        <f t="shared" si="901"/>
        <v/>
      </c>
      <c r="KV102" s="209" t="str">
        <f t="shared" si="736"/>
        <v/>
      </c>
      <c r="KW102" s="209" t="str">
        <f>IFERROR(KS102*(KQ102-KQ107)^2,"")</f>
        <v/>
      </c>
      <c r="KX102" s="209" t="str">
        <f>IFERROR(KS102*(KM102-JX107)*(KQ102-KQ107),"")</f>
        <v/>
      </c>
      <c r="KY102" s="209" t="str">
        <f t="shared" si="902"/>
        <v/>
      </c>
      <c r="KZ102" s="227" t="str">
        <f t="shared" si="903"/>
        <v/>
      </c>
      <c r="LA102" s="209" t="str">
        <f t="shared" si="904"/>
        <v/>
      </c>
      <c r="LC102" s="209"/>
      <c r="LD102" s="201" t="str">
        <f t="shared" si="905"/>
        <v/>
      </c>
      <c r="LE102" s="211" t="str">
        <f>IFERROR(KM110+KL110*LD102,"")</f>
        <v/>
      </c>
      <c r="LF102" s="202" t="str">
        <f t="shared" si="906"/>
        <v/>
      </c>
      <c r="LG102" s="202" t="str">
        <f t="shared" si="737"/>
        <v/>
      </c>
      <c r="LH102" s="202" t="str">
        <f t="shared" si="907"/>
        <v/>
      </c>
      <c r="LI102" s="202" t="str">
        <f t="shared" si="908"/>
        <v/>
      </c>
      <c r="LJ102" s="211" t="str">
        <f t="shared" si="909"/>
        <v/>
      </c>
      <c r="LK102" s="211" t="str">
        <f t="shared" si="738"/>
        <v/>
      </c>
      <c r="LL102" s="211" t="str">
        <f t="shared" si="910"/>
        <v/>
      </c>
      <c r="LM102" s="209" t="str">
        <f t="shared" si="739"/>
        <v/>
      </c>
      <c r="LN102" s="209" t="str">
        <f>IFERROR(LJ102*(LH102-LH107)^2,"")</f>
        <v/>
      </c>
      <c r="LO102" s="209" t="str">
        <f>IFERROR(LJ102*(LD102-KO107)*(LH102-LH107),"")</f>
        <v/>
      </c>
      <c r="LP102" s="209" t="str">
        <f t="shared" si="911"/>
        <v/>
      </c>
      <c r="LQ102" s="227" t="str">
        <f t="shared" si="912"/>
        <v/>
      </c>
      <c r="LR102" s="209" t="str">
        <f t="shared" si="913"/>
        <v/>
      </c>
      <c r="LT102" s="209"/>
      <c r="LU102" s="371" t="str">
        <f t="shared" si="914"/>
        <v/>
      </c>
      <c r="LV102" s="370" t="str">
        <f>IFERROR(LD110+LC110*LU102,"")</f>
        <v/>
      </c>
      <c r="LW102" s="373" t="str">
        <f t="shared" si="915"/>
        <v/>
      </c>
      <c r="LX102" s="202" t="str">
        <f t="shared" si="740"/>
        <v/>
      </c>
      <c r="LY102" s="202" t="str">
        <f t="shared" si="916"/>
        <v/>
      </c>
      <c r="LZ102" s="202" t="str">
        <f t="shared" si="917"/>
        <v/>
      </c>
      <c r="MA102" s="211" t="str">
        <f t="shared" si="918"/>
        <v/>
      </c>
      <c r="MB102" s="211" t="str">
        <f t="shared" si="741"/>
        <v/>
      </c>
      <c r="MC102" s="211" t="str">
        <f t="shared" si="919"/>
        <v/>
      </c>
      <c r="MD102" s="209" t="str">
        <f t="shared" si="742"/>
        <v/>
      </c>
      <c r="ME102" s="209" t="str">
        <f>IFERROR(MA102*(LY102-LY107)^2,"")</f>
        <v/>
      </c>
      <c r="MF102" s="209" t="str">
        <f>IFERROR(MA102*(LU102-LF107)*(LY102-LY107),"")</f>
        <v/>
      </c>
      <c r="MG102" s="209" t="str">
        <f t="shared" si="920"/>
        <v/>
      </c>
      <c r="MH102" s="227" t="str">
        <f t="shared" si="921"/>
        <v/>
      </c>
      <c r="MI102" s="372" t="str">
        <f t="shared" si="922"/>
        <v/>
      </c>
    </row>
    <row r="103" spans="1:347" ht="14" hidden="1" customHeight="1" outlineLevel="1">
      <c r="A103" s="12">
        <v>8</v>
      </c>
      <c r="B103" s="180"/>
      <c r="C103" s="142"/>
      <c r="D103" s="181"/>
      <c r="E103" s="15" t="str">
        <f t="shared" si="681"/>
        <v/>
      </c>
      <c r="F103" s="32" t="str">
        <f>IFERROR((E103-E95)/(1-E95),"")</f>
        <v/>
      </c>
      <c r="G103" s="15" t="str">
        <f t="shared" si="682"/>
        <v/>
      </c>
      <c r="H103" s="15"/>
      <c r="I103" s="32"/>
      <c r="J103" s="16" t="str">
        <f t="shared" si="743"/>
        <v/>
      </c>
      <c r="K103" s="15" t="str">
        <f>IFERROR(C110+B110*J103,"")</f>
        <v/>
      </c>
      <c r="L103" s="35" t="str">
        <f t="shared" si="744"/>
        <v/>
      </c>
      <c r="M103" s="35" t="str">
        <f t="shared" si="683"/>
        <v/>
      </c>
      <c r="N103" s="35" t="str">
        <f t="shared" si="745"/>
        <v/>
      </c>
      <c r="O103" s="35" t="str">
        <f t="shared" si="746"/>
        <v/>
      </c>
      <c r="P103" s="15" t="str">
        <f t="shared" si="747"/>
        <v/>
      </c>
      <c r="Q103" s="15" t="str">
        <f t="shared" si="684"/>
        <v/>
      </c>
      <c r="R103" s="15" t="str">
        <f t="shared" si="748"/>
        <v/>
      </c>
      <c r="S103" s="32" t="str">
        <f t="shared" si="685"/>
        <v/>
      </c>
      <c r="T103" s="32" t="str">
        <f>IFERROR(P103*(N103-N107)^2,"")</f>
        <v/>
      </c>
      <c r="U103" s="32" t="str">
        <f>IFERROR(P103*(J103-E107)*(N103-N107),"")</f>
        <v/>
      </c>
      <c r="V103" s="32" t="str">
        <f t="shared" si="749"/>
        <v/>
      </c>
      <c r="W103" s="37" t="str">
        <f t="shared" si="750"/>
        <v/>
      </c>
      <c r="X103" s="32" t="str">
        <f t="shared" si="751"/>
        <v/>
      </c>
      <c r="Y103" s="32"/>
      <c r="Z103" s="209"/>
      <c r="AA103" s="201" t="str">
        <f t="shared" si="752"/>
        <v/>
      </c>
      <c r="AB103" s="211" t="str">
        <f>IFERROR(J110+I110*AA103,"")</f>
        <v/>
      </c>
      <c r="AC103" s="202" t="str">
        <f t="shared" si="753"/>
        <v/>
      </c>
      <c r="AD103" s="202" t="str">
        <f t="shared" si="686"/>
        <v/>
      </c>
      <c r="AE103" s="202" t="str">
        <f t="shared" si="754"/>
        <v/>
      </c>
      <c r="AF103" s="202" t="str">
        <f t="shared" si="755"/>
        <v/>
      </c>
      <c r="AG103" s="211" t="str">
        <f t="shared" si="756"/>
        <v/>
      </c>
      <c r="AH103" s="211" t="str">
        <f t="shared" si="687"/>
        <v/>
      </c>
      <c r="AI103" s="211" t="str">
        <f t="shared" si="757"/>
        <v/>
      </c>
      <c r="AJ103" s="209" t="str">
        <f t="shared" si="688"/>
        <v/>
      </c>
      <c r="AK103" s="209" t="str">
        <f>IFERROR(AG103*(AE103-AE107)^2,"")</f>
        <v/>
      </c>
      <c r="AL103" s="209" t="str">
        <f>IFERROR(AG103*(AA103-L107)*(AE103-AE107),"")</f>
        <v/>
      </c>
      <c r="AM103" s="209" t="str">
        <f t="shared" si="758"/>
        <v/>
      </c>
      <c r="AN103" s="227" t="str">
        <f t="shared" si="759"/>
        <v/>
      </c>
      <c r="AO103" s="209" t="str">
        <f t="shared" si="760"/>
        <v/>
      </c>
      <c r="AQ103" s="209"/>
      <c r="AR103" s="201" t="str">
        <f t="shared" si="761"/>
        <v/>
      </c>
      <c r="AS103" s="211" t="str">
        <f>IFERROR(AA110+Z110*AR103,"")</f>
        <v/>
      </c>
      <c r="AT103" s="202" t="str">
        <f t="shared" si="762"/>
        <v/>
      </c>
      <c r="AU103" s="202" t="str">
        <f t="shared" si="689"/>
        <v/>
      </c>
      <c r="AV103" s="202" t="str">
        <f t="shared" si="763"/>
        <v/>
      </c>
      <c r="AW103" s="202" t="str">
        <f t="shared" si="764"/>
        <v/>
      </c>
      <c r="AX103" s="211" t="str">
        <f t="shared" si="765"/>
        <v/>
      </c>
      <c r="AY103" s="211" t="str">
        <f t="shared" si="690"/>
        <v/>
      </c>
      <c r="AZ103" s="211" t="str">
        <f t="shared" si="766"/>
        <v/>
      </c>
      <c r="BA103" s="209" t="str">
        <f t="shared" si="691"/>
        <v/>
      </c>
      <c r="BB103" s="209" t="str">
        <f>IFERROR(AX103*(AV103-AV107)^2,"")</f>
        <v/>
      </c>
      <c r="BC103" s="209" t="str">
        <f>IFERROR(AX103*(AR103-AC107)*(AV103-AV107),"")</f>
        <v/>
      </c>
      <c r="BD103" s="209" t="str">
        <f t="shared" si="767"/>
        <v/>
      </c>
      <c r="BE103" s="227" t="str">
        <f t="shared" si="768"/>
        <v/>
      </c>
      <c r="BF103" s="209" t="str">
        <f t="shared" si="769"/>
        <v/>
      </c>
      <c r="BH103" s="209"/>
      <c r="BI103" s="201" t="str">
        <f t="shared" si="770"/>
        <v/>
      </c>
      <c r="BJ103" s="211" t="str">
        <f>IFERROR(AR110+AQ110*BI103,"")</f>
        <v/>
      </c>
      <c r="BK103" s="202" t="str">
        <f t="shared" si="771"/>
        <v/>
      </c>
      <c r="BL103" s="202" t="str">
        <f t="shared" si="692"/>
        <v/>
      </c>
      <c r="BM103" s="202" t="str">
        <f t="shared" si="772"/>
        <v/>
      </c>
      <c r="BN103" s="202" t="str">
        <f t="shared" si="773"/>
        <v/>
      </c>
      <c r="BO103" s="211" t="str">
        <f t="shared" si="774"/>
        <v/>
      </c>
      <c r="BP103" s="211" t="str">
        <f t="shared" si="693"/>
        <v/>
      </c>
      <c r="BQ103" s="211" t="str">
        <f t="shared" si="775"/>
        <v/>
      </c>
      <c r="BR103" s="209" t="str">
        <f t="shared" si="694"/>
        <v/>
      </c>
      <c r="BS103" s="209" t="str">
        <f>IFERROR(BO103*(BM103-BM107)^2,"")</f>
        <v/>
      </c>
      <c r="BT103" s="209" t="str">
        <f>IFERROR(BO103*(BI103-AT107)*(BM103-BM107),"")</f>
        <v/>
      </c>
      <c r="BU103" s="209" t="str">
        <f t="shared" si="776"/>
        <v/>
      </c>
      <c r="BV103" s="227" t="str">
        <f t="shared" si="777"/>
        <v/>
      </c>
      <c r="BW103" s="209" t="str">
        <f t="shared" si="778"/>
        <v/>
      </c>
      <c r="BY103" s="209"/>
      <c r="BZ103" s="201" t="str">
        <f t="shared" si="779"/>
        <v/>
      </c>
      <c r="CA103" s="211" t="str">
        <f>IFERROR(BI110+BH110*BZ103,"")</f>
        <v/>
      </c>
      <c r="CB103" s="202" t="str">
        <f t="shared" si="780"/>
        <v/>
      </c>
      <c r="CC103" s="202" t="str">
        <f t="shared" si="695"/>
        <v/>
      </c>
      <c r="CD103" s="202" t="str">
        <f t="shared" si="781"/>
        <v/>
      </c>
      <c r="CE103" s="202" t="str">
        <f t="shared" si="782"/>
        <v/>
      </c>
      <c r="CF103" s="211" t="str">
        <f t="shared" si="783"/>
        <v/>
      </c>
      <c r="CG103" s="211" t="str">
        <f t="shared" si="696"/>
        <v/>
      </c>
      <c r="CH103" s="211" t="str">
        <f t="shared" si="784"/>
        <v/>
      </c>
      <c r="CI103" s="209" t="str">
        <f t="shared" si="697"/>
        <v/>
      </c>
      <c r="CJ103" s="209" t="str">
        <f>IFERROR(CF103*(CD103-CD107)^2,"")</f>
        <v/>
      </c>
      <c r="CK103" s="209" t="str">
        <f>IFERROR(CF103*(BZ103-BK107)*(CD103-CD107),"")</f>
        <v/>
      </c>
      <c r="CL103" s="209" t="str">
        <f t="shared" si="785"/>
        <v/>
      </c>
      <c r="CM103" s="227" t="str">
        <f t="shared" si="786"/>
        <v/>
      </c>
      <c r="CN103" s="209" t="str">
        <f t="shared" si="787"/>
        <v/>
      </c>
      <c r="CP103" s="209"/>
      <c r="CQ103" s="201" t="str">
        <f t="shared" si="788"/>
        <v/>
      </c>
      <c r="CR103" s="211" t="str">
        <f>IFERROR(BZ110+BY110*CQ103,"")</f>
        <v/>
      </c>
      <c r="CS103" s="202" t="str">
        <f t="shared" si="789"/>
        <v/>
      </c>
      <c r="CT103" s="202" t="str">
        <f t="shared" si="698"/>
        <v/>
      </c>
      <c r="CU103" s="202" t="str">
        <f t="shared" si="790"/>
        <v/>
      </c>
      <c r="CV103" s="202" t="str">
        <f t="shared" si="791"/>
        <v/>
      </c>
      <c r="CW103" s="211" t="str">
        <f t="shared" si="792"/>
        <v/>
      </c>
      <c r="CX103" s="211" t="str">
        <f t="shared" si="699"/>
        <v/>
      </c>
      <c r="CY103" s="211" t="str">
        <f t="shared" si="793"/>
        <v/>
      </c>
      <c r="CZ103" s="209" t="str">
        <f t="shared" si="700"/>
        <v/>
      </c>
      <c r="DA103" s="209" t="str">
        <f>IFERROR(CW103*(CU103-CU107)^2,"")</f>
        <v/>
      </c>
      <c r="DB103" s="209" t="str">
        <f>IFERROR(CW103*(CQ103-CB107)*(CU103-CU107),"")</f>
        <v/>
      </c>
      <c r="DC103" s="209" t="str">
        <f t="shared" si="794"/>
        <v/>
      </c>
      <c r="DD103" s="227" t="str">
        <f t="shared" si="795"/>
        <v/>
      </c>
      <c r="DE103" s="209" t="str">
        <f t="shared" si="796"/>
        <v/>
      </c>
      <c r="DG103" s="209"/>
      <c r="DH103" s="201" t="str">
        <f t="shared" si="797"/>
        <v/>
      </c>
      <c r="DI103" s="211" t="str">
        <f>IFERROR(CQ110+CP110*DH103,"")</f>
        <v/>
      </c>
      <c r="DJ103" s="202" t="str">
        <f t="shared" si="798"/>
        <v/>
      </c>
      <c r="DK103" s="202" t="str">
        <f t="shared" si="701"/>
        <v/>
      </c>
      <c r="DL103" s="202" t="str">
        <f t="shared" si="799"/>
        <v/>
      </c>
      <c r="DM103" s="202" t="str">
        <f t="shared" si="800"/>
        <v/>
      </c>
      <c r="DN103" s="211" t="str">
        <f t="shared" si="801"/>
        <v/>
      </c>
      <c r="DO103" s="211" t="str">
        <f t="shared" si="702"/>
        <v/>
      </c>
      <c r="DP103" s="211" t="str">
        <f t="shared" si="802"/>
        <v/>
      </c>
      <c r="DQ103" s="209" t="str">
        <f t="shared" si="703"/>
        <v/>
      </c>
      <c r="DR103" s="209" t="str">
        <f>IFERROR(DN103*(DL103-DL107)^2,"")</f>
        <v/>
      </c>
      <c r="DS103" s="209" t="str">
        <f>IFERROR(DN103*(DH103-CS107)*(DL103-DL107),"")</f>
        <v/>
      </c>
      <c r="DT103" s="209" t="str">
        <f t="shared" si="803"/>
        <v/>
      </c>
      <c r="DU103" s="227" t="str">
        <f t="shared" si="804"/>
        <v/>
      </c>
      <c r="DV103" s="209" t="str">
        <f t="shared" si="805"/>
        <v/>
      </c>
      <c r="DX103" s="209"/>
      <c r="DY103" s="201" t="str">
        <f t="shared" si="806"/>
        <v/>
      </c>
      <c r="DZ103" s="211" t="str">
        <f>IFERROR(DH110+DG110*DY103,"")</f>
        <v/>
      </c>
      <c r="EA103" s="202" t="str">
        <f t="shared" si="807"/>
        <v/>
      </c>
      <c r="EB103" s="202" t="str">
        <f t="shared" si="704"/>
        <v/>
      </c>
      <c r="EC103" s="202" t="str">
        <f t="shared" si="808"/>
        <v/>
      </c>
      <c r="ED103" s="202" t="str">
        <f t="shared" si="809"/>
        <v/>
      </c>
      <c r="EE103" s="211" t="str">
        <f t="shared" si="810"/>
        <v/>
      </c>
      <c r="EF103" s="211" t="str">
        <f t="shared" si="705"/>
        <v/>
      </c>
      <c r="EG103" s="211" t="str">
        <f t="shared" si="811"/>
        <v/>
      </c>
      <c r="EH103" s="209" t="str">
        <f t="shared" si="706"/>
        <v/>
      </c>
      <c r="EI103" s="209" t="str">
        <f>IFERROR(EE103*(EC103-EC107)^2,"")</f>
        <v/>
      </c>
      <c r="EJ103" s="209" t="str">
        <f>IFERROR(EE103*(DY103-DJ107)*(EC103-EC107),"")</f>
        <v/>
      </c>
      <c r="EK103" s="209" t="str">
        <f t="shared" si="812"/>
        <v/>
      </c>
      <c r="EL103" s="227" t="str">
        <f t="shared" si="813"/>
        <v/>
      </c>
      <c r="EM103" s="209" t="str">
        <f t="shared" si="814"/>
        <v/>
      </c>
      <c r="EO103" s="209"/>
      <c r="EP103" s="201" t="str">
        <f t="shared" si="815"/>
        <v/>
      </c>
      <c r="EQ103" s="211" t="str">
        <f>IFERROR(DY110+DX110*EP103,"")</f>
        <v/>
      </c>
      <c r="ER103" s="202" t="str">
        <f t="shared" si="816"/>
        <v/>
      </c>
      <c r="ES103" s="202" t="str">
        <f t="shared" si="707"/>
        <v/>
      </c>
      <c r="ET103" s="202" t="str">
        <f t="shared" si="817"/>
        <v/>
      </c>
      <c r="EU103" s="202" t="str">
        <f t="shared" si="818"/>
        <v/>
      </c>
      <c r="EV103" s="211" t="str">
        <f t="shared" si="819"/>
        <v/>
      </c>
      <c r="EW103" s="211" t="str">
        <f t="shared" si="708"/>
        <v/>
      </c>
      <c r="EX103" s="211" t="str">
        <f t="shared" si="820"/>
        <v/>
      </c>
      <c r="EY103" s="209" t="str">
        <f t="shared" si="709"/>
        <v/>
      </c>
      <c r="EZ103" s="209" t="str">
        <f>IFERROR(EV103*(ET103-ET107)^2,"")</f>
        <v/>
      </c>
      <c r="FA103" s="209" t="str">
        <f>IFERROR(EV103*(EP103-EA107)*(ET103-ET107),"")</f>
        <v/>
      </c>
      <c r="FB103" s="209" t="str">
        <f t="shared" si="821"/>
        <v/>
      </c>
      <c r="FC103" s="227" t="str">
        <f t="shared" si="822"/>
        <v/>
      </c>
      <c r="FD103" s="209" t="str">
        <f t="shared" si="823"/>
        <v/>
      </c>
      <c r="FF103" s="209"/>
      <c r="FG103" s="201" t="str">
        <f t="shared" si="824"/>
        <v/>
      </c>
      <c r="FH103" s="211" t="str">
        <f>IFERROR(EP110+EO110*FG103,"")</f>
        <v/>
      </c>
      <c r="FI103" s="202" t="str">
        <f t="shared" si="825"/>
        <v/>
      </c>
      <c r="FJ103" s="202" t="str">
        <f t="shared" si="710"/>
        <v/>
      </c>
      <c r="FK103" s="202" t="str">
        <f t="shared" si="826"/>
        <v/>
      </c>
      <c r="FL103" s="202" t="str">
        <f t="shared" si="827"/>
        <v/>
      </c>
      <c r="FM103" s="211" t="str">
        <f t="shared" si="828"/>
        <v/>
      </c>
      <c r="FN103" s="211" t="str">
        <f t="shared" si="711"/>
        <v/>
      </c>
      <c r="FO103" s="211" t="str">
        <f t="shared" si="829"/>
        <v/>
      </c>
      <c r="FP103" s="209" t="str">
        <f t="shared" si="712"/>
        <v/>
      </c>
      <c r="FQ103" s="209" t="str">
        <f>IFERROR(FM103*(FK103-FK107)^2,"")</f>
        <v/>
      </c>
      <c r="FR103" s="209" t="str">
        <f>IFERROR(FM103*(FG103-ER107)*(FK103-FK107),"")</f>
        <v/>
      </c>
      <c r="FS103" s="209" t="str">
        <f t="shared" si="830"/>
        <v/>
      </c>
      <c r="FT103" s="227" t="str">
        <f t="shared" si="831"/>
        <v/>
      </c>
      <c r="FU103" s="209" t="str">
        <f t="shared" si="832"/>
        <v/>
      </c>
      <c r="FW103" s="209"/>
      <c r="FX103" s="201" t="str">
        <f t="shared" si="833"/>
        <v/>
      </c>
      <c r="FY103" s="211" t="str">
        <f>IFERROR(FG110+FF110*FX103,"")</f>
        <v/>
      </c>
      <c r="FZ103" s="202" t="str">
        <f t="shared" si="834"/>
        <v/>
      </c>
      <c r="GA103" s="202" t="str">
        <f t="shared" si="713"/>
        <v/>
      </c>
      <c r="GB103" s="202" t="str">
        <f t="shared" si="835"/>
        <v/>
      </c>
      <c r="GC103" s="202" t="str">
        <f t="shared" si="836"/>
        <v/>
      </c>
      <c r="GD103" s="211" t="str">
        <f t="shared" si="837"/>
        <v/>
      </c>
      <c r="GE103" s="211" t="str">
        <f t="shared" si="714"/>
        <v/>
      </c>
      <c r="GF103" s="211" t="str">
        <f t="shared" si="838"/>
        <v/>
      </c>
      <c r="GG103" s="209" t="str">
        <f t="shared" si="715"/>
        <v/>
      </c>
      <c r="GH103" s="209" t="str">
        <f>IFERROR(GD103*(GB103-GB107)^2,"")</f>
        <v/>
      </c>
      <c r="GI103" s="209" t="str">
        <f>IFERROR(GD103*(FX103-FI107)*(GB103-GB107),"")</f>
        <v/>
      </c>
      <c r="GJ103" s="209" t="str">
        <f t="shared" si="839"/>
        <v/>
      </c>
      <c r="GK103" s="227" t="str">
        <f t="shared" si="840"/>
        <v/>
      </c>
      <c r="GL103" s="209" t="str">
        <f t="shared" si="841"/>
        <v/>
      </c>
      <c r="GN103" s="209"/>
      <c r="GO103" s="201" t="str">
        <f t="shared" si="842"/>
        <v/>
      </c>
      <c r="GP103" s="211" t="str">
        <f>IFERROR(FX110+FW110*GO103,"")</f>
        <v/>
      </c>
      <c r="GQ103" s="202" t="str">
        <f t="shared" si="843"/>
        <v/>
      </c>
      <c r="GR103" s="202" t="str">
        <f t="shared" si="716"/>
        <v/>
      </c>
      <c r="GS103" s="202" t="str">
        <f t="shared" si="844"/>
        <v/>
      </c>
      <c r="GT103" s="202" t="str">
        <f t="shared" si="845"/>
        <v/>
      </c>
      <c r="GU103" s="211" t="str">
        <f t="shared" si="846"/>
        <v/>
      </c>
      <c r="GV103" s="211" t="str">
        <f t="shared" si="717"/>
        <v/>
      </c>
      <c r="GW103" s="211" t="str">
        <f t="shared" si="847"/>
        <v/>
      </c>
      <c r="GX103" s="209" t="str">
        <f t="shared" si="718"/>
        <v/>
      </c>
      <c r="GY103" s="209" t="str">
        <f>IFERROR(GU103*(GS103-GS107)^2,"")</f>
        <v/>
      </c>
      <c r="GZ103" s="209" t="str">
        <f>IFERROR(GU103*(GO103-FZ107)*(GS103-GS107),"")</f>
        <v/>
      </c>
      <c r="HA103" s="209" t="str">
        <f t="shared" si="848"/>
        <v/>
      </c>
      <c r="HB103" s="227" t="str">
        <f t="shared" si="849"/>
        <v/>
      </c>
      <c r="HC103" s="209" t="str">
        <f t="shared" si="850"/>
        <v/>
      </c>
      <c r="HE103" s="209"/>
      <c r="HF103" s="201" t="str">
        <f t="shared" si="851"/>
        <v/>
      </c>
      <c r="HG103" s="211" t="str">
        <f>IFERROR(GO110+GN110*HF103,"")</f>
        <v/>
      </c>
      <c r="HH103" s="202" t="str">
        <f t="shared" si="852"/>
        <v/>
      </c>
      <c r="HI103" s="202" t="str">
        <f t="shared" si="719"/>
        <v/>
      </c>
      <c r="HJ103" s="202" t="str">
        <f t="shared" si="853"/>
        <v/>
      </c>
      <c r="HK103" s="202" t="str">
        <f t="shared" si="854"/>
        <v/>
      </c>
      <c r="HL103" s="211" t="str">
        <f t="shared" si="855"/>
        <v/>
      </c>
      <c r="HM103" s="211" t="str">
        <f t="shared" si="720"/>
        <v/>
      </c>
      <c r="HN103" s="211" t="str">
        <f t="shared" si="856"/>
        <v/>
      </c>
      <c r="HO103" s="209" t="str">
        <f t="shared" si="721"/>
        <v/>
      </c>
      <c r="HP103" s="209" t="str">
        <f>IFERROR(HL103*(HJ103-HJ107)^2,"")</f>
        <v/>
      </c>
      <c r="HQ103" s="209" t="str">
        <f>IFERROR(HL103*(HF103-GQ107)*(HJ103-HJ107),"")</f>
        <v/>
      </c>
      <c r="HR103" s="209" t="str">
        <f t="shared" si="857"/>
        <v/>
      </c>
      <c r="HS103" s="227" t="str">
        <f t="shared" si="858"/>
        <v/>
      </c>
      <c r="HT103" s="209" t="str">
        <f t="shared" si="859"/>
        <v/>
      </c>
      <c r="HV103" s="209"/>
      <c r="HW103" s="201" t="str">
        <f t="shared" si="860"/>
        <v/>
      </c>
      <c r="HX103" s="211" t="str">
        <f>IFERROR(HF110+HE110*HW103,"")</f>
        <v/>
      </c>
      <c r="HY103" s="202" t="str">
        <f t="shared" si="861"/>
        <v/>
      </c>
      <c r="HZ103" s="202" t="str">
        <f t="shared" si="722"/>
        <v/>
      </c>
      <c r="IA103" s="202" t="str">
        <f t="shared" si="862"/>
        <v/>
      </c>
      <c r="IB103" s="202" t="str">
        <f t="shared" si="863"/>
        <v/>
      </c>
      <c r="IC103" s="211" t="str">
        <f t="shared" si="864"/>
        <v/>
      </c>
      <c r="ID103" s="211" t="str">
        <f t="shared" si="723"/>
        <v/>
      </c>
      <c r="IE103" s="211" t="str">
        <f t="shared" si="865"/>
        <v/>
      </c>
      <c r="IF103" s="209" t="str">
        <f t="shared" si="724"/>
        <v/>
      </c>
      <c r="IG103" s="209" t="str">
        <f>IFERROR(IC103*(IA103-IA107)^2,"")</f>
        <v/>
      </c>
      <c r="IH103" s="209" t="str">
        <f>IFERROR(IC103*(HW103-HH107)*(IA103-IA107),"")</f>
        <v/>
      </c>
      <c r="II103" s="209" t="str">
        <f t="shared" si="866"/>
        <v/>
      </c>
      <c r="IJ103" s="227" t="str">
        <f t="shared" si="867"/>
        <v/>
      </c>
      <c r="IK103" s="209" t="str">
        <f t="shared" si="868"/>
        <v/>
      </c>
      <c r="IM103" s="209"/>
      <c r="IN103" s="201" t="str">
        <f t="shared" si="869"/>
        <v/>
      </c>
      <c r="IO103" s="211" t="str">
        <f>IFERROR(HW110+HV110*IN103,"")</f>
        <v/>
      </c>
      <c r="IP103" s="202" t="str">
        <f t="shared" si="870"/>
        <v/>
      </c>
      <c r="IQ103" s="202" t="str">
        <f t="shared" si="725"/>
        <v/>
      </c>
      <c r="IR103" s="202" t="str">
        <f t="shared" si="871"/>
        <v/>
      </c>
      <c r="IS103" s="202" t="str">
        <f t="shared" si="872"/>
        <v/>
      </c>
      <c r="IT103" s="211" t="str">
        <f t="shared" si="873"/>
        <v/>
      </c>
      <c r="IU103" s="211" t="str">
        <f t="shared" si="726"/>
        <v/>
      </c>
      <c r="IV103" s="211" t="str">
        <f t="shared" si="874"/>
        <v/>
      </c>
      <c r="IW103" s="209" t="str">
        <f t="shared" si="727"/>
        <v/>
      </c>
      <c r="IX103" s="209" t="str">
        <f>IFERROR(IT103*(IR103-IR107)^2,"")</f>
        <v/>
      </c>
      <c r="IY103" s="209" t="str">
        <f>IFERROR(IT103*(IN103-HY107)*(IR103-IR107),"")</f>
        <v/>
      </c>
      <c r="IZ103" s="209" t="str">
        <f t="shared" si="875"/>
        <v/>
      </c>
      <c r="JA103" s="227" t="str">
        <f t="shared" si="876"/>
        <v/>
      </c>
      <c r="JB103" s="209" t="str">
        <f t="shared" si="877"/>
        <v/>
      </c>
      <c r="JD103" s="209"/>
      <c r="JE103" s="201" t="str">
        <f t="shared" si="878"/>
        <v/>
      </c>
      <c r="JF103" s="211" t="str">
        <f>IFERROR(IN110+IM110*JE103,"")</f>
        <v/>
      </c>
      <c r="JG103" s="202" t="str">
        <f t="shared" si="879"/>
        <v/>
      </c>
      <c r="JH103" s="202" t="str">
        <f t="shared" si="728"/>
        <v/>
      </c>
      <c r="JI103" s="202" t="str">
        <f t="shared" si="880"/>
        <v/>
      </c>
      <c r="JJ103" s="202" t="str">
        <f t="shared" si="881"/>
        <v/>
      </c>
      <c r="JK103" s="211" t="str">
        <f t="shared" si="882"/>
        <v/>
      </c>
      <c r="JL103" s="211" t="str">
        <f t="shared" si="729"/>
        <v/>
      </c>
      <c r="JM103" s="211" t="str">
        <f t="shared" si="883"/>
        <v/>
      </c>
      <c r="JN103" s="209" t="str">
        <f t="shared" si="730"/>
        <v/>
      </c>
      <c r="JO103" s="209" t="str">
        <f>IFERROR(JK103*(JI103-JI107)^2,"")</f>
        <v/>
      </c>
      <c r="JP103" s="209" t="str">
        <f>IFERROR(JK103*(JE103-IP107)*(JI103-JI107),"")</f>
        <v/>
      </c>
      <c r="JQ103" s="209" t="str">
        <f t="shared" si="884"/>
        <v/>
      </c>
      <c r="JR103" s="227" t="str">
        <f t="shared" si="885"/>
        <v/>
      </c>
      <c r="JS103" s="209" t="str">
        <f t="shared" si="886"/>
        <v/>
      </c>
      <c r="JU103" s="209"/>
      <c r="JV103" s="201" t="str">
        <f t="shared" si="887"/>
        <v/>
      </c>
      <c r="JW103" s="211" t="str">
        <f>IFERROR(JE110+JD110*JV103,"")</f>
        <v/>
      </c>
      <c r="JX103" s="202" t="str">
        <f t="shared" si="888"/>
        <v/>
      </c>
      <c r="JY103" s="202" t="str">
        <f t="shared" si="731"/>
        <v/>
      </c>
      <c r="JZ103" s="202" t="str">
        <f t="shared" si="889"/>
        <v/>
      </c>
      <c r="KA103" s="202" t="str">
        <f t="shared" si="890"/>
        <v/>
      </c>
      <c r="KB103" s="211" t="str">
        <f t="shared" si="891"/>
        <v/>
      </c>
      <c r="KC103" s="211" t="str">
        <f t="shared" si="732"/>
        <v/>
      </c>
      <c r="KD103" s="211" t="str">
        <f t="shared" si="892"/>
        <v/>
      </c>
      <c r="KE103" s="209" t="str">
        <f t="shared" si="733"/>
        <v/>
      </c>
      <c r="KF103" s="209" t="str">
        <f>IFERROR(KB103*(JZ103-JZ107)^2,"")</f>
        <v/>
      </c>
      <c r="KG103" s="209" t="str">
        <f>IFERROR(KB103*(JV103-JG107)*(JZ103-JZ107),"")</f>
        <v/>
      </c>
      <c r="KH103" s="209" t="str">
        <f t="shared" si="893"/>
        <v/>
      </c>
      <c r="KI103" s="227" t="str">
        <f t="shared" si="894"/>
        <v/>
      </c>
      <c r="KJ103" s="209" t="str">
        <f t="shared" si="895"/>
        <v/>
      </c>
      <c r="KL103" s="209"/>
      <c r="KM103" s="201" t="str">
        <f t="shared" si="896"/>
        <v/>
      </c>
      <c r="KN103" s="211" t="str">
        <f>IFERROR(JV110+JU110*KM103,"")</f>
        <v/>
      </c>
      <c r="KO103" s="202" t="str">
        <f t="shared" si="897"/>
        <v/>
      </c>
      <c r="KP103" s="202" t="str">
        <f t="shared" si="734"/>
        <v/>
      </c>
      <c r="KQ103" s="202" t="str">
        <f t="shared" si="898"/>
        <v/>
      </c>
      <c r="KR103" s="202" t="str">
        <f t="shared" si="899"/>
        <v/>
      </c>
      <c r="KS103" s="211" t="str">
        <f t="shared" si="900"/>
        <v/>
      </c>
      <c r="KT103" s="211" t="str">
        <f t="shared" si="735"/>
        <v/>
      </c>
      <c r="KU103" s="211" t="str">
        <f t="shared" si="901"/>
        <v/>
      </c>
      <c r="KV103" s="209" t="str">
        <f t="shared" si="736"/>
        <v/>
      </c>
      <c r="KW103" s="209" t="str">
        <f>IFERROR(KS103*(KQ103-KQ107)^2,"")</f>
        <v/>
      </c>
      <c r="KX103" s="209" t="str">
        <f>IFERROR(KS103*(KM103-JX107)*(KQ103-KQ107),"")</f>
        <v/>
      </c>
      <c r="KY103" s="209" t="str">
        <f t="shared" si="902"/>
        <v/>
      </c>
      <c r="KZ103" s="227" t="str">
        <f t="shared" si="903"/>
        <v/>
      </c>
      <c r="LA103" s="209" t="str">
        <f t="shared" si="904"/>
        <v/>
      </c>
      <c r="LC103" s="209"/>
      <c r="LD103" s="201" t="str">
        <f t="shared" si="905"/>
        <v/>
      </c>
      <c r="LE103" s="211" t="str">
        <f>IFERROR(KM110+KL110*LD103,"")</f>
        <v/>
      </c>
      <c r="LF103" s="202" t="str">
        <f t="shared" si="906"/>
        <v/>
      </c>
      <c r="LG103" s="202" t="str">
        <f t="shared" si="737"/>
        <v/>
      </c>
      <c r="LH103" s="202" t="str">
        <f t="shared" si="907"/>
        <v/>
      </c>
      <c r="LI103" s="202" t="str">
        <f t="shared" si="908"/>
        <v/>
      </c>
      <c r="LJ103" s="211" t="str">
        <f t="shared" si="909"/>
        <v/>
      </c>
      <c r="LK103" s="211" t="str">
        <f t="shared" si="738"/>
        <v/>
      </c>
      <c r="LL103" s="211" t="str">
        <f t="shared" si="910"/>
        <v/>
      </c>
      <c r="LM103" s="209" t="str">
        <f t="shared" si="739"/>
        <v/>
      </c>
      <c r="LN103" s="209" t="str">
        <f>IFERROR(LJ103*(LH103-LH107)^2,"")</f>
        <v/>
      </c>
      <c r="LO103" s="209" t="str">
        <f>IFERROR(LJ103*(LD103-KO107)*(LH103-LH107),"")</f>
        <v/>
      </c>
      <c r="LP103" s="209" t="str">
        <f t="shared" si="911"/>
        <v/>
      </c>
      <c r="LQ103" s="227" t="str">
        <f t="shared" si="912"/>
        <v/>
      </c>
      <c r="LR103" s="209" t="str">
        <f t="shared" si="913"/>
        <v/>
      </c>
      <c r="LT103" s="209"/>
      <c r="LU103" s="371" t="str">
        <f t="shared" si="914"/>
        <v/>
      </c>
      <c r="LV103" s="370" t="str">
        <f>IFERROR(LD110+LC110*LU103,"")</f>
        <v/>
      </c>
      <c r="LW103" s="373" t="str">
        <f t="shared" si="915"/>
        <v/>
      </c>
      <c r="LX103" s="202" t="str">
        <f t="shared" si="740"/>
        <v/>
      </c>
      <c r="LY103" s="202" t="str">
        <f t="shared" si="916"/>
        <v/>
      </c>
      <c r="LZ103" s="202" t="str">
        <f t="shared" si="917"/>
        <v/>
      </c>
      <c r="MA103" s="211" t="str">
        <f t="shared" si="918"/>
        <v/>
      </c>
      <c r="MB103" s="211" t="str">
        <f t="shared" si="741"/>
        <v/>
      </c>
      <c r="MC103" s="211" t="str">
        <f t="shared" si="919"/>
        <v/>
      </c>
      <c r="MD103" s="209" t="str">
        <f t="shared" si="742"/>
        <v/>
      </c>
      <c r="ME103" s="209" t="str">
        <f>IFERROR(MA103*(LY103-LY107)^2,"")</f>
        <v/>
      </c>
      <c r="MF103" s="209" t="str">
        <f>IFERROR(MA103*(LU103-LF107)*(LY103-LY107),"")</f>
        <v/>
      </c>
      <c r="MG103" s="209" t="str">
        <f t="shared" si="920"/>
        <v/>
      </c>
      <c r="MH103" s="227" t="str">
        <f t="shared" si="921"/>
        <v/>
      </c>
      <c r="MI103" s="372" t="str">
        <f t="shared" si="922"/>
        <v/>
      </c>
    </row>
    <row r="104" spans="1:347" ht="14" hidden="1" customHeight="1" outlineLevel="1">
      <c r="A104" s="12">
        <v>9</v>
      </c>
      <c r="B104" s="182"/>
      <c r="C104" s="49"/>
      <c r="D104" s="183"/>
      <c r="E104" s="15" t="str">
        <f t="shared" si="681"/>
        <v/>
      </c>
      <c r="F104" s="32" t="str">
        <f>IFERROR((E104-E95)/(1-E95),"")</f>
        <v/>
      </c>
      <c r="G104" s="15" t="str">
        <f t="shared" si="682"/>
        <v/>
      </c>
      <c r="H104" s="15"/>
      <c r="I104" s="32"/>
      <c r="J104" s="16" t="str">
        <f t="shared" si="743"/>
        <v/>
      </c>
      <c r="K104" s="15" t="str">
        <f>IFERROR(C110+B110*J104,"")</f>
        <v/>
      </c>
      <c r="L104" s="35" t="str">
        <f t="shared" si="744"/>
        <v/>
      </c>
      <c r="M104" s="35" t="str">
        <f t="shared" si="683"/>
        <v/>
      </c>
      <c r="N104" s="35" t="str">
        <f t="shared" si="745"/>
        <v/>
      </c>
      <c r="O104" s="35" t="str">
        <f t="shared" si="746"/>
        <v/>
      </c>
      <c r="P104" s="15" t="str">
        <f t="shared" si="747"/>
        <v/>
      </c>
      <c r="Q104" s="15" t="str">
        <f t="shared" si="684"/>
        <v/>
      </c>
      <c r="R104" s="15" t="str">
        <f t="shared" si="748"/>
        <v/>
      </c>
      <c r="S104" s="32" t="str">
        <f t="shared" si="685"/>
        <v/>
      </c>
      <c r="T104" s="32" t="str">
        <f>IFERROR(P104*(N104-N107)^2,"")</f>
        <v/>
      </c>
      <c r="U104" s="32" t="str">
        <f>IFERROR(P104*(J104-E107)*(N104-N107),"")</f>
        <v/>
      </c>
      <c r="V104" s="32" t="str">
        <f t="shared" si="749"/>
        <v/>
      </c>
      <c r="W104" s="37" t="str">
        <f t="shared" si="750"/>
        <v/>
      </c>
      <c r="X104" s="32" t="str">
        <f t="shared" si="751"/>
        <v/>
      </c>
      <c r="Y104" s="32"/>
      <c r="Z104" s="209"/>
      <c r="AA104" s="201" t="str">
        <f t="shared" si="752"/>
        <v/>
      </c>
      <c r="AB104" s="211" t="str">
        <f>IFERROR(J110+I110*AA104,"")</f>
        <v/>
      </c>
      <c r="AC104" s="202" t="str">
        <f t="shared" si="753"/>
        <v/>
      </c>
      <c r="AD104" s="202" t="str">
        <f t="shared" si="686"/>
        <v/>
      </c>
      <c r="AE104" s="202" t="str">
        <f t="shared" si="754"/>
        <v/>
      </c>
      <c r="AF104" s="202" t="str">
        <f t="shared" si="755"/>
        <v/>
      </c>
      <c r="AG104" s="211" t="str">
        <f t="shared" si="756"/>
        <v/>
      </c>
      <c r="AH104" s="211" t="str">
        <f t="shared" si="687"/>
        <v/>
      </c>
      <c r="AI104" s="211" t="str">
        <f t="shared" si="757"/>
        <v/>
      </c>
      <c r="AJ104" s="209" t="str">
        <f t="shared" si="688"/>
        <v/>
      </c>
      <c r="AK104" s="209" t="str">
        <f>IFERROR(AG104*(AE104-AE107)^2,"")</f>
        <v/>
      </c>
      <c r="AL104" s="209" t="str">
        <f>IFERROR(AG104*(AA104-L107)*(AE104-AE107),"")</f>
        <v/>
      </c>
      <c r="AM104" s="209" t="str">
        <f t="shared" si="758"/>
        <v/>
      </c>
      <c r="AN104" s="227" t="str">
        <f t="shared" si="759"/>
        <v/>
      </c>
      <c r="AO104" s="209" t="str">
        <f t="shared" si="760"/>
        <v/>
      </c>
      <c r="AQ104" s="209"/>
      <c r="AR104" s="201" t="str">
        <f t="shared" si="761"/>
        <v/>
      </c>
      <c r="AS104" s="211" t="str">
        <f>IFERROR(AA110+Z110*AR104,"")</f>
        <v/>
      </c>
      <c r="AT104" s="202" t="str">
        <f t="shared" si="762"/>
        <v/>
      </c>
      <c r="AU104" s="202" t="str">
        <f t="shared" si="689"/>
        <v/>
      </c>
      <c r="AV104" s="202" t="str">
        <f t="shared" si="763"/>
        <v/>
      </c>
      <c r="AW104" s="202" t="str">
        <f t="shared" si="764"/>
        <v/>
      </c>
      <c r="AX104" s="211" t="str">
        <f t="shared" si="765"/>
        <v/>
      </c>
      <c r="AY104" s="211" t="str">
        <f t="shared" si="690"/>
        <v/>
      </c>
      <c r="AZ104" s="211" t="str">
        <f t="shared" si="766"/>
        <v/>
      </c>
      <c r="BA104" s="209" t="str">
        <f t="shared" si="691"/>
        <v/>
      </c>
      <c r="BB104" s="209" t="str">
        <f>IFERROR(AX104*(AV104-AV107)^2,"")</f>
        <v/>
      </c>
      <c r="BC104" s="209" t="str">
        <f>IFERROR(AX104*(AR104-AC107)*(AV104-AV107),"")</f>
        <v/>
      </c>
      <c r="BD104" s="209" t="str">
        <f t="shared" si="767"/>
        <v/>
      </c>
      <c r="BE104" s="227" t="str">
        <f t="shared" si="768"/>
        <v/>
      </c>
      <c r="BF104" s="209" t="str">
        <f t="shared" si="769"/>
        <v/>
      </c>
      <c r="BH104" s="209"/>
      <c r="BI104" s="201" t="str">
        <f t="shared" si="770"/>
        <v/>
      </c>
      <c r="BJ104" s="211" t="str">
        <f>IFERROR(AR110+AQ110*BI104,"")</f>
        <v/>
      </c>
      <c r="BK104" s="202" t="str">
        <f t="shared" si="771"/>
        <v/>
      </c>
      <c r="BL104" s="202" t="str">
        <f t="shared" si="692"/>
        <v/>
      </c>
      <c r="BM104" s="202" t="str">
        <f t="shared" si="772"/>
        <v/>
      </c>
      <c r="BN104" s="202" t="str">
        <f t="shared" si="773"/>
        <v/>
      </c>
      <c r="BO104" s="211" t="str">
        <f t="shared" si="774"/>
        <v/>
      </c>
      <c r="BP104" s="211" t="str">
        <f t="shared" si="693"/>
        <v/>
      </c>
      <c r="BQ104" s="211" t="str">
        <f t="shared" si="775"/>
        <v/>
      </c>
      <c r="BR104" s="209" t="str">
        <f t="shared" si="694"/>
        <v/>
      </c>
      <c r="BS104" s="209" t="str">
        <f>IFERROR(BO104*(BM104-BM107)^2,"")</f>
        <v/>
      </c>
      <c r="BT104" s="209" t="str">
        <f>IFERROR(BO104*(BI104-AT107)*(BM104-BM107),"")</f>
        <v/>
      </c>
      <c r="BU104" s="209" t="str">
        <f t="shared" si="776"/>
        <v/>
      </c>
      <c r="BV104" s="227" t="str">
        <f t="shared" si="777"/>
        <v/>
      </c>
      <c r="BW104" s="209" t="str">
        <f t="shared" si="778"/>
        <v/>
      </c>
      <c r="BY104" s="209"/>
      <c r="BZ104" s="201" t="str">
        <f t="shared" si="779"/>
        <v/>
      </c>
      <c r="CA104" s="211" t="str">
        <f>IFERROR(BI110+BH110*BZ104,"")</f>
        <v/>
      </c>
      <c r="CB104" s="202" t="str">
        <f t="shared" si="780"/>
        <v/>
      </c>
      <c r="CC104" s="202" t="str">
        <f t="shared" si="695"/>
        <v/>
      </c>
      <c r="CD104" s="202" t="str">
        <f t="shared" si="781"/>
        <v/>
      </c>
      <c r="CE104" s="202" t="str">
        <f t="shared" si="782"/>
        <v/>
      </c>
      <c r="CF104" s="211" t="str">
        <f t="shared" si="783"/>
        <v/>
      </c>
      <c r="CG104" s="211" t="str">
        <f t="shared" si="696"/>
        <v/>
      </c>
      <c r="CH104" s="211" t="str">
        <f t="shared" si="784"/>
        <v/>
      </c>
      <c r="CI104" s="209" t="str">
        <f t="shared" si="697"/>
        <v/>
      </c>
      <c r="CJ104" s="209" t="str">
        <f>IFERROR(CF104*(CD104-CD107)^2,"")</f>
        <v/>
      </c>
      <c r="CK104" s="209" t="str">
        <f>IFERROR(CF104*(BZ104-BK107)*(CD104-CD107),"")</f>
        <v/>
      </c>
      <c r="CL104" s="209" t="str">
        <f t="shared" si="785"/>
        <v/>
      </c>
      <c r="CM104" s="227" t="str">
        <f t="shared" si="786"/>
        <v/>
      </c>
      <c r="CN104" s="209" t="str">
        <f t="shared" si="787"/>
        <v/>
      </c>
      <c r="CP104" s="209"/>
      <c r="CQ104" s="201" t="str">
        <f t="shared" si="788"/>
        <v/>
      </c>
      <c r="CR104" s="211" t="str">
        <f>IFERROR(BZ110+BY110*CQ104,"")</f>
        <v/>
      </c>
      <c r="CS104" s="202" t="str">
        <f t="shared" si="789"/>
        <v/>
      </c>
      <c r="CT104" s="202" t="str">
        <f t="shared" si="698"/>
        <v/>
      </c>
      <c r="CU104" s="202" t="str">
        <f t="shared" si="790"/>
        <v/>
      </c>
      <c r="CV104" s="202" t="str">
        <f t="shared" si="791"/>
        <v/>
      </c>
      <c r="CW104" s="211" t="str">
        <f t="shared" si="792"/>
        <v/>
      </c>
      <c r="CX104" s="211" t="str">
        <f t="shared" si="699"/>
        <v/>
      </c>
      <c r="CY104" s="211" t="str">
        <f t="shared" si="793"/>
        <v/>
      </c>
      <c r="CZ104" s="209" t="str">
        <f t="shared" si="700"/>
        <v/>
      </c>
      <c r="DA104" s="209" t="str">
        <f>IFERROR(CW104*(CU104-CU107)^2,"")</f>
        <v/>
      </c>
      <c r="DB104" s="209" t="str">
        <f>IFERROR(CW104*(CQ104-CB107)*(CU104-CU107),"")</f>
        <v/>
      </c>
      <c r="DC104" s="209" t="str">
        <f t="shared" si="794"/>
        <v/>
      </c>
      <c r="DD104" s="227" t="str">
        <f t="shared" si="795"/>
        <v/>
      </c>
      <c r="DE104" s="209" t="str">
        <f t="shared" si="796"/>
        <v/>
      </c>
      <c r="DG104" s="209"/>
      <c r="DH104" s="201" t="str">
        <f t="shared" si="797"/>
        <v/>
      </c>
      <c r="DI104" s="211" t="str">
        <f>IFERROR(CQ110+CP110*DH104,"")</f>
        <v/>
      </c>
      <c r="DJ104" s="202" t="str">
        <f t="shared" si="798"/>
        <v/>
      </c>
      <c r="DK104" s="202" t="str">
        <f t="shared" si="701"/>
        <v/>
      </c>
      <c r="DL104" s="202" t="str">
        <f t="shared" si="799"/>
        <v/>
      </c>
      <c r="DM104" s="202" t="str">
        <f t="shared" si="800"/>
        <v/>
      </c>
      <c r="DN104" s="211" t="str">
        <f t="shared" si="801"/>
        <v/>
      </c>
      <c r="DO104" s="211" t="str">
        <f t="shared" si="702"/>
        <v/>
      </c>
      <c r="DP104" s="211" t="str">
        <f t="shared" si="802"/>
        <v/>
      </c>
      <c r="DQ104" s="209" t="str">
        <f t="shared" si="703"/>
        <v/>
      </c>
      <c r="DR104" s="209" t="str">
        <f>IFERROR(DN104*(DL104-DL107)^2,"")</f>
        <v/>
      </c>
      <c r="DS104" s="209" t="str">
        <f>IFERROR(DN104*(DH104-CS107)*(DL104-DL107),"")</f>
        <v/>
      </c>
      <c r="DT104" s="209" t="str">
        <f t="shared" si="803"/>
        <v/>
      </c>
      <c r="DU104" s="227" t="str">
        <f t="shared" si="804"/>
        <v/>
      </c>
      <c r="DV104" s="209" t="str">
        <f t="shared" si="805"/>
        <v/>
      </c>
      <c r="DX104" s="209"/>
      <c r="DY104" s="201" t="str">
        <f t="shared" si="806"/>
        <v/>
      </c>
      <c r="DZ104" s="211" t="str">
        <f>IFERROR(DH110+DG110*DY104,"")</f>
        <v/>
      </c>
      <c r="EA104" s="202" t="str">
        <f t="shared" si="807"/>
        <v/>
      </c>
      <c r="EB104" s="202" t="str">
        <f t="shared" si="704"/>
        <v/>
      </c>
      <c r="EC104" s="202" t="str">
        <f t="shared" si="808"/>
        <v/>
      </c>
      <c r="ED104" s="202" t="str">
        <f t="shared" si="809"/>
        <v/>
      </c>
      <c r="EE104" s="211" t="str">
        <f t="shared" si="810"/>
        <v/>
      </c>
      <c r="EF104" s="211" t="str">
        <f t="shared" si="705"/>
        <v/>
      </c>
      <c r="EG104" s="211" t="str">
        <f t="shared" si="811"/>
        <v/>
      </c>
      <c r="EH104" s="209" t="str">
        <f t="shared" si="706"/>
        <v/>
      </c>
      <c r="EI104" s="209" t="str">
        <f>IFERROR(EE104*(EC104-EC107)^2,"")</f>
        <v/>
      </c>
      <c r="EJ104" s="209" t="str">
        <f>IFERROR(EE104*(DY104-DJ107)*(EC104-EC107),"")</f>
        <v/>
      </c>
      <c r="EK104" s="209" t="str">
        <f t="shared" si="812"/>
        <v/>
      </c>
      <c r="EL104" s="227" t="str">
        <f t="shared" si="813"/>
        <v/>
      </c>
      <c r="EM104" s="209" t="str">
        <f t="shared" si="814"/>
        <v/>
      </c>
      <c r="EO104" s="209"/>
      <c r="EP104" s="201" t="str">
        <f t="shared" si="815"/>
        <v/>
      </c>
      <c r="EQ104" s="211" t="str">
        <f>IFERROR(DY110+DX110*EP104,"")</f>
        <v/>
      </c>
      <c r="ER104" s="202" t="str">
        <f t="shared" si="816"/>
        <v/>
      </c>
      <c r="ES104" s="202" t="str">
        <f t="shared" si="707"/>
        <v/>
      </c>
      <c r="ET104" s="202" t="str">
        <f t="shared" si="817"/>
        <v/>
      </c>
      <c r="EU104" s="202" t="str">
        <f t="shared" si="818"/>
        <v/>
      </c>
      <c r="EV104" s="211" t="str">
        <f t="shared" si="819"/>
        <v/>
      </c>
      <c r="EW104" s="211" t="str">
        <f t="shared" si="708"/>
        <v/>
      </c>
      <c r="EX104" s="211" t="str">
        <f t="shared" si="820"/>
        <v/>
      </c>
      <c r="EY104" s="209" t="str">
        <f t="shared" si="709"/>
        <v/>
      </c>
      <c r="EZ104" s="209" t="str">
        <f>IFERROR(EV104*(ET104-ET107)^2,"")</f>
        <v/>
      </c>
      <c r="FA104" s="209" t="str">
        <f>IFERROR(EV104*(EP104-EA107)*(ET104-ET107),"")</f>
        <v/>
      </c>
      <c r="FB104" s="209" t="str">
        <f t="shared" si="821"/>
        <v/>
      </c>
      <c r="FC104" s="227" t="str">
        <f t="shared" si="822"/>
        <v/>
      </c>
      <c r="FD104" s="209" t="str">
        <f t="shared" si="823"/>
        <v/>
      </c>
      <c r="FF104" s="209"/>
      <c r="FG104" s="201" t="str">
        <f t="shared" si="824"/>
        <v/>
      </c>
      <c r="FH104" s="211" t="str">
        <f>IFERROR(EP110+EO110*FG104,"")</f>
        <v/>
      </c>
      <c r="FI104" s="202" t="str">
        <f t="shared" si="825"/>
        <v/>
      </c>
      <c r="FJ104" s="202" t="str">
        <f t="shared" si="710"/>
        <v/>
      </c>
      <c r="FK104" s="202" t="str">
        <f t="shared" si="826"/>
        <v/>
      </c>
      <c r="FL104" s="202" t="str">
        <f t="shared" si="827"/>
        <v/>
      </c>
      <c r="FM104" s="211" t="str">
        <f t="shared" si="828"/>
        <v/>
      </c>
      <c r="FN104" s="211" t="str">
        <f t="shared" si="711"/>
        <v/>
      </c>
      <c r="FO104" s="211" t="str">
        <f t="shared" si="829"/>
        <v/>
      </c>
      <c r="FP104" s="209" t="str">
        <f t="shared" si="712"/>
        <v/>
      </c>
      <c r="FQ104" s="209" t="str">
        <f>IFERROR(FM104*(FK104-FK107)^2,"")</f>
        <v/>
      </c>
      <c r="FR104" s="209" t="str">
        <f>IFERROR(FM104*(FG104-ER107)*(FK104-FK107),"")</f>
        <v/>
      </c>
      <c r="FS104" s="209" t="str">
        <f t="shared" si="830"/>
        <v/>
      </c>
      <c r="FT104" s="227" t="str">
        <f t="shared" si="831"/>
        <v/>
      </c>
      <c r="FU104" s="209" t="str">
        <f t="shared" si="832"/>
        <v/>
      </c>
      <c r="FW104" s="209"/>
      <c r="FX104" s="201" t="str">
        <f t="shared" si="833"/>
        <v/>
      </c>
      <c r="FY104" s="211" t="str">
        <f>IFERROR(FG110+FF110*FX104,"")</f>
        <v/>
      </c>
      <c r="FZ104" s="202" t="str">
        <f t="shared" si="834"/>
        <v/>
      </c>
      <c r="GA104" s="202" t="str">
        <f t="shared" si="713"/>
        <v/>
      </c>
      <c r="GB104" s="202" t="str">
        <f t="shared" si="835"/>
        <v/>
      </c>
      <c r="GC104" s="202" t="str">
        <f t="shared" si="836"/>
        <v/>
      </c>
      <c r="GD104" s="211" t="str">
        <f t="shared" si="837"/>
        <v/>
      </c>
      <c r="GE104" s="211" t="str">
        <f t="shared" si="714"/>
        <v/>
      </c>
      <c r="GF104" s="211" t="str">
        <f t="shared" si="838"/>
        <v/>
      </c>
      <c r="GG104" s="209" t="str">
        <f t="shared" si="715"/>
        <v/>
      </c>
      <c r="GH104" s="209" t="str">
        <f>IFERROR(GD104*(GB104-GB107)^2,"")</f>
        <v/>
      </c>
      <c r="GI104" s="209" t="str">
        <f>IFERROR(GD104*(FX104-FI107)*(GB104-GB107),"")</f>
        <v/>
      </c>
      <c r="GJ104" s="209" t="str">
        <f t="shared" si="839"/>
        <v/>
      </c>
      <c r="GK104" s="227" t="str">
        <f t="shared" si="840"/>
        <v/>
      </c>
      <c r="GL104" s="209" t="str">
        <f t="shared" si="841"/>
        <v/>
      </c>
      <c r="GN104" s="209"/>
      <c r="GO104" s="201" t="str">
        <f t="shared" si="842"/>
        <v/>
      </c>
      <c r="GP104" s="211" t="str">
        <f>IFERROR(FX110+FW110*GO104,"")</f>
        <v/>
      </c>
      <c r="GQ104" s="202" t="str">
        <f t="shared" si="843"/>
        <v/>
      </c>
      <c r="GR104" s="202" t="str">
        <f t="shared" si="716"/>
        <v/>
      </c>
      <c r="GS104" s="202" t="str">
        <f t="shared" si="844"/>
        <v/>
      </c>
      <c r="GT104" s="202" t="str">
        <f t="shared" si="845"/>
        <v/>
      </c>
      <c r="GU104" s="211" t="str">
        <f t="shared" si="846"/>
        <v/>
      </c>
      <c r="GV104" s="211" t="str">
        <f t="shared" si="717"/>
        <v/>
      </c>
      <c r="GW104" s="211" t="str">
        <f t="shared" si="847"/>
        <v/>
      </c>
      <c r="GX104" s="209" t="str">
        <f t="shared" si="718"/>
        <v/>
      </c>
      <c r="GY104" s="209" t="str">
        <f>IFERROR(GU104*(GS104-GS107)^2,"")</f>
        <v/>
      </c>
      <c r="GZ104" s="209" t="str">
        <f>IFERROR(GU104*(GO104-FZ107)*(GS104-GS107),"")</f>
        <v/>
      </c>
      <c r="HA104" s="209" t="str">
        <f t="shared" si="848"/>
        <v/>
      </c>
      <c r="HB104" s="227" t="str">
        <f t="shared" si="849"/>
        <v/>
      </c>
      <c r="HC104" s="209" t="str">
        <f t="shared" si="850"/>
        <v/>
      </c>
      <c r="HE104" s="209"/>
      <c r="HF104" s="201" t="str">
        <f t="shared" si="851"/>
        <v/>
      </c>
      <c r="HG104" s="211" t="str">
        <f>IFERROR(GO110+GN110*HF104,"")</f>
        <v/>
      </c>
      <c r="HH104" s="202" t="str">
        <f t="shared" si="852"/>
        <v/>
      </c>
      <c r="HI104" s="202" t="str">
        <f t="shared" si="719"/>
        <v/>
      </c>
      <c r="HJ104" s="202" t="str">
        <f t="shared" si="853"/>
        <v/>
      </c>
      <c r="HK104" s="202" t="str">
        <f t="shared" si="854"/>
        <v/>
      </c>
      <c r="HL104" s="211" t="str">
        <f t="shared" si="855"/>
        <v/>
      </c>
      <c r="HM104" s="211" t="str">
        <f t="shared" si="720"/>
        <v/>
      </c>
      <c r="HN104" s="211" t="str">
        <f t="shared" si="856"/>
        <v/>
      </c>
      <c r="HO104" s="209" t="str">
        <f t="shared" si="721"/>
        <v/>
      </c>
      <c r="HP104" s="209" t="str">
        <f>IFERROR(HL104*(HJ104-HJ107)^2,"")</f>
        <v/>
      </c>
      <c r="HQ104" s="209" t="str">
        <f>IFERROR(HL104*(HF104-GQ107)*(HJ104-HJ107),"")</f>
        <v/>
      </c>
      <c r="HR104" s="209" t="str">
        <f t="shared" si="857"/>
        <v/>
      </c>
      <c r="HS104" s="227" t="str">
        <f t="shared" si="858"/>
        <v/>
      </c>
      <c r="HT104" s="209" t="str">
        <f t="shared" si="859"/>
        <v/>
      </c>
      <c r="HV104" s="209"/>
      <c r="HW104" s="201" t="str">
        <f t="shared" si="860"/>
        <v/>
      </c>
      <c r="HX104" s="211" t="str">
        <f>IFERROR(HF110+HE110*HW104,"")</f>
        <v/>
      </c>
      <c r="HY104" s="202" t="str">
        <f t="shared" si="861"/>
        <v/>
      </c>
      <c r="HZ104" s="202" t="str">
        <f t="shared" si="722"/>
        <v/>
      </c>
      <c r="IA104" s="202" t="str">
        <f t="shared" si="862"/>
        <v/>
      </c>
      <c r="IB104" s="202" t="str">
        <f t="shared" si="863"/>
        <v/>
      </c>
      <c r="IC104" s="211" t="str">
        <f t="shared" si="864"/>
        <v/>
      </c>
      <c r="ID104" s="211" t="str">
        <f t="shared" si="723"/>
        <v/>
      </c>
      <c r="IE104" s="211" t="str">
        <f t="shared" si="865"/>
        <v/>
      </c>
      <c r="IF104" s="209" t="str">
        <f t="shared" si="724"/>
        <v/>
      </c>
      <c r="IG104" s="209" t="str">
        <f>IFERROR(IC104*(IA104-IA107)^2,"")</f>
        <v/>
      </c>
      <c r="IH104" s="209" t="str">
        <f>IFERROR(IC104*(HW104-HH107)*(IA104-IA107),"")</f>
        <v/>
      </c>
      <c r="II104" s="209" t="str">
        <f t="shared" si="866"/>
        <v/>
      </c>
      <c r="IJ104" s="227" t="str">
        <f t="shared" si="867"/>
        <v/>
      </c>
      <c r="IK104" s="209" t="str">
        <f t="shared" si="868"/>
        <v/>
      </c>
      <c r="IM104" s="209"/>
      <c r="IN104" s="201" t="str">
        <f t="shared" si="869"/>
        <v/>
      </c>
      <c r="IO104" s="211" t="str">
        <f>IFERROR(HW110+HV110*IN104,"")</f>
        <v/>
      </c>
      <c r="IP104" s="202" t="str">
        <f t="shared" si="870"/>
        <v/>
      </c>
      <c r="IQ104" s="202" t="str">
        <f t="shared" si="725"/>
        <v/>
      </c>
      <c r="IR104" s="202" t="str">
        <f t="shared" si="871"/>
        <v/>
      </c>
      <c r="IS104" s="202" t="str">
        <f t="shared" si="872"/>
        <v/>
      </c>
      <c r="IT104" s="211" t="str">
        <f t="shared" si="873"/>
        <v/>
      </c>
      <c r="IU104" s="211" t="str">
        <f t="shared" si="726"/>
        <v/>
      </c>
      <c r="IV104" s="211" t="str">
        <f t="shared" si="874"/>
        <v/>
      </c>
      <c r="IW104" s="209" t="str">
        <f t="shared" si="727"/>
        <v/>
      </c>
      <c r="IX104" s="209" t="str">
        <f>IFERROR(IT104*(IR104-IR107)^2,"")</f>
        <v/>
      </c>
      <c r="IY104" s="209" t="str">
        <f>IFERROR(IT104*(IN104-HY107)*(IR104-IR107),"")</f>
        <v/>
      </c>
      <c r="IZ104" s="209" t="str">
        <f t="shared" si="875"/>
        <v/>
      </c>
      <c r="JA104" s="227" t="str">
        <f t="shared" si="876"/>
        <v/>
      </c>
      <c r="JB104" s="209" t="str">
        <f t="shared" si="877"/>
        <v/>
      </c>
      <c r="JD104" s="209"/>
      <c r="JE104" s="201" t="str">
        <f t="shared" si="878"/>
        <v/>
      </c>
      <c r="JF104" s="211" t="str">
        <f>IFERROR(IN110+IM110*JE104,"")</f>
        <v/>
      </c>
      <c r="JG104" s="202" t="str">
        <f t="shared" si="879"/>
        <v/>
      </c>
      <c r="JH104" s="202" t="str">
        <f t="shared" si="728"/>
        <v/>
      </c>
      <c r="JI104" s="202" t="str">
        <f t="shared" si="880"/>
        <v/>
      </c>
      <c r="JJ104" s="202" t="str">
        <f t="shared" si="881"/>
        <v/>
      </c>
      <c r="JK104" s="211" t="str">
        <f t="shared" si="882"/>
        <v/>
      </c>
      <c r="JL104" s="211" t="str">
        <f t="shared" si="729"/>
        <v/>
      </c>
      <c r="JM104" s="211" t="str">
        <f t="shared" si="883"/>
        <v/>
      </c>
      <c r="JN104" s="209" t="str">
        <f t="shared" si="730"/>
        <v/>
      </c>
      <c r="JO104" s="209" t="str">
        <f>IFERROR(JK104*(JI104-JI107)^2,"")</f>
        <v/>
      </c>
      <c r="JP104" s="209" t="str">
        <f>IFERROR(JK104*(JE104-IP107)*(JI104-JI107),"")</f>
        <v/>
      </c>
      <c r="JQ104" s="209" t="str">
        <f t="shared" si="884"/>
        <v/>
      </c>
      <c r="JR104" s="227" t="str">
        <f t="shared" si="885"/>
        <v/>
      </c>
      <c r="JS104" s="209" t="str">
        <f t="shared" si="886"/>
        <v/>
      </c>
      <c r="JU104" s="209"/>
      <c r="JV104" s="201" t="str">
        <f t="shared" si="887"/>
        <v/>
      </c>
      <c r="JW104" s="211" t="str">
        <f>IFERROR(JE110+JD110*JV104,"")</f>
        <v/>
      </c>
      <c r="JX104" s="202" t="str">
        <f t="shared" si="888"/>
        <v/>
      </c>
      <c r="JY104" s="202" t="str">
        <f t="shared" si="731"/>
        <v/>
      </c>
      <c r="JZ104" s="202" t="str">
        <f t="shared" si="889"/>
        <v/>
      </c>
      <c r="KA104" s="202" t="str">
        <f t="shared" si="890"/>
        <v/>
      </c>
      <c r="KB104" s="211" t="str">
        <f t="shared" si="891"/>
        <v/>
      </c>
      <c r="KC104" s="211" t="str">
        <f t="shared" si="732"/>
        <v/>
      </c>
      <c r="KD104" s="211" t="str">
        <f t="shared" si="892"/>
        <v/>
      </c>
      <c r="KE104" s="209" t="str">
        <f t="shared" si="733"/>
        <v/>
      </c>
      <c r="KF104" s="209" t="str">
        <f>IFERROR(KB104*(JZ104-JZ107)^2,"")</f>
        <v/>
      </c>
      <c r="KG104" s="209" t="str">
        <f>IFERROR(KB104*(JV104-JG107)*(JZ104-JZ107),"")</f>
        <v/>
      </c>
      <c r="KH104" s="209" t="str">
        <f t="shared" si="893"/>
        <v/>
      </c>
      <c r="KI104" s="227" t="str">
        <f t="shared" si="894"/>
        <v/>
      </c>
      <c r="KJ104" s="209" t="str">
        <f t="shared" si="895"/>
        <v/>
      </c>
      <c r="KL104" s="209"/>
      <c r="KM104" s="201" t="str">
        <f t="shared" si="896"/>
        <v/>
      </c>
      <c r="KN104" s="211" t="str">
        <f>IFERROR(JV110+JU110*KM104,"")</f>
        <v/>
      </c>
      <c r="KO104" s="202" t="str">
        <f t="shared" si="897"/>
        <v/>
      </c>
      <c r="KP104" s="202" t="str">
        <f t="shared" si="734"/>
        <v/>
      </c>
      <c r="KQ104" s="202" t="str">
        <f t="shared" si="898"/>
        <v/>
      </c>
      <c r="KR104" s="202" t="str">
        <f t="shared" si="899"/>
        <v/>
      </c>
      <c r="KS104" s="211" t="str">
        <f t="shared" si="900"/>
        <v/>
      </c>
      <c r="KT104" s="211" t="str">
        <f t="shared" si="735"/>
        <v/>
      </c>
      <c r="KU104" s="211" t="str">
        <f t="shared" si="901"/>
        <v/>
      </c>
      <c r="KV104" s="209" t="str">
        <f t="shared" si="736"/>
        <v/>
      </c>
      <c r="KW104" s="209" t="str">
        <f>IFERROR(KS104*(KQ104-KQ107)^2,"")</f>
        <v/>
      </c>
      <c r="KX104" s="209" t="str">
        <f>IFERROR(KS104*(KM104-JX107)*(KQ104-KQ107),"")</f>
        <v/>
      </c>
      <c r="KY104" s="209" t="str">
        <f t="shared" si="902"/>
        <v/>
      </c>
      <c r="KZ104" s="227" t="str">
        <f t="shared" si="903"/>
        <v/>
      </c>
      <c r="LA104" s="209" t="str">
        <f t="shared" si="904"/>
        <v/>
      </c>
      <c r="LC104" s="209"/>
      <c r="LD104" s="201" t="str">
        <f t="shared" si="905"/>
        <v/>
      </c>
      <c r="LE104" s="211" t="str">
        <f>IFERROR(KM110+KL110*LD104,"")</f>
        <v/>
      </c>
      <c r="LF104" s="202" t="str">
        <f t="shared" si="906"/>
        <v/>
      </c>
      <c r="LG104" s="202" t="str">
        <f t="shared" si="737"/>
        <v/>
      </c>
      <c r="LH104" s="202" t="str">
        <f t="shared" si="907"/>
        <v/>
      </c>
      <c r="LI104" s="202" t="str">
        <f t="shared" si="908"/>
        <v/>
      </c>
      <c r="LJ104" s="211" t="str">
        <f t="shared" si="909"/>
        <v/>
      </c>
      <c r="LK104" s="211" t="str">
        <f t="shared" si="738"/>
        <v/>
      </c>
      <c r="LL104" s="211" t="str">
        <f t="shared" si="910"/>
        <v/>
      </c>
      <c r="LM104" s="209" t="str">
        <f t="shared" si="739"/>
        <v/>
      </c>
      <c r="LN104" s="209" t="str">
        <f>IFERROR(LJ104*(LH104-LH107)^2,"")</f>
        <v/>
      </c>
      <c r="LO104" s="209" t="str">
        <f>IFERROR(LJ104*(LD104-KO107)*(LH104-LH107),"")</f>
        <v/>
      </c>
      <c r="LP104" s="209" t="str">
        <f t="shared" si="911"/>
        <v/>
      </c>
      <c r="LQ104" s="227" t="str">
        <f t="shared" si="912"/>
        <v/>
      </c>
      <c r="LR104" s="209" t="str">
        <f t="shared" si="913"/>
        <v/>
      </c>
      <c r="LT104" s="209"/>
      <c r="LU104" s="371" t="str">
        <f t="shared" si="914"/>
        <v/>
      </c>
      <c r="LV104" s="370" t="str">
        <f>IFERROR(LD110+LC110*LU104,"")</f>
        <v/>
      </c>
      <c r="LW104" s="373" t="str">
        <f t="shared" si="915"/>
        <v/>
      </c>
      <c r="LX104" s="202" t="str">
        <f t="shared" si="740"/>
        <v/>
      </c>
      <c r="LY104" s="202" t="str">
        <f t="shared" si="916"/>
        <v/>
      </c>
      <c r="LZ104" s="202" t="str">
        <f t="shared" si="917"/>
        <v/>
      </c>
      <c r="MA104" s="211" t="str">
        <f t="shared" si="918"/>
        <v/>
      </c>
      <c r="MB104" s="211" t="str">
        <f t="shared" si="741"/>
        <v/>
      </c>
      <c r="MC104" s="211" t="str">
        <f t="shared" si="919"/>
        <v/>
      </c>
      <c r="MD104" s="209" t="str">
        <f t="shared" si="742"/>
        <v/>
      </c>
      <c r="ME104" s="209" t="str">
        <f>IFERROR(MA104*(LY104-LY107)^2,"")</f>
        <v/>
      </c>
      <c r="MF104" s="209" t="str">
        <f>IFERROR(MA104*(LU104-LF107)*(LY104-LY107),"")</f>
        <v/>
      </c>
      <c r="MG104" s="209" t="str">
        <f t="shared" si="920"/>
        <v/>
      </c>
      <c r="MH104" s="227" t="str">
        <f t="shared" si="921"/>
        <v/>
      </c>
      <c r="MI104" s="372" t="str">
        <f t="shared" si="922"/>
        <v/>
      </c>
    </row>
    <row r="105" spans="1:347" ht="14" hidden="1" customHeight="1" outlineLevel="1" thickBot="1">
      <c r="A105" s="12">
        <v>10</v>
      </c>
      <c r="B105" s="184"/>
      <c r="C105" s="185"/>
      <c r="D105" s="186"/>
      <c r="E105" s="15" t="str">
        <f t="shared" si="681"/>
        <v/>
      </c>
      <c r="F105" s="32" t="str">
        <f>IFERROR((E105-E95)/(1-E95),"")</f>
        <v/>
      </c>
      <c r="G105" s="15" t="str">
        <f t="shared" si="682"/>
        <v/>
      </c>
      <c r="H105" s="15"/>
      <c r="I105" s="32"/>
      <c r="J105" s="16" t="str">
        <f t="shared" si="743"/>
        <v/>
      </c>
      <c r="K105" s="15" t="str">
        <f>IFERROR(C110+B110*J105,"")</f>
        <v/>
      </c>
      <c r="L105" s="35" t="str">
        <f t="shared" si="744"/>
        <v/>
      </c>
      <c r="M105" s="35" t="str">
        <f t="shared" si="683"/>
        <v/>
      </c>
      <c r="N105" s="35" t="str">
        <f t="shared" si="745"/>
        <v/>
      </c>
      <c r="O105" s="35" t="str">
        <f t="shared" si="746"/>
        <v/>
      </c>
      <c r="P105" s="15" t="str">
        <f t="shared" si="747"/>
        <v/>
      </c>
      <c r="Q105" s="15" t="str">
        <f t="shared" si="684"/>
        <v/>
      </c>
      <c r="R105" s="15" t="str">
        <f t="shared" si="748"/>
        <v/>
      </c>
      <c r="S105" s="32" t="str">
        <f t="shared" si="685"/>
        <v/>
      </c>
      <c r="T105" s="32" t="str">
        <f>IFERROR(P105*(N105-N107)^2,"")</f>
        <v/>
      </c>
      <c r="U105" s="32" t="str">
        <f>IFERROR(P105*(J105-E107)*(N105-N107),"")</f>
        <v/>
      </c>
      <c r="V105" s="32" t="str">
        <f t="shared" si="749"/>
        <v/>
      </c>
      <c r="W105" s="37" t="str">
        <f t="shared" si="750"/>
        <v/>
      </c>
      <c r="X105" s="32" t="str">
        <f t="shared" si="751"/>
        <v/>
      </c>
      <c r="Y105" s="32"/>
      <c r="Z105" s="209"/>
      <c r="AA105" s="201" t="str">
        <f t="shared" si="752"/>
        <v/>
      </c>
      <c r="AB105" s="211" t="str">
        <f>IFERROR(J110+I110*AA105,"")</f>
        <v/>
      </c>
      <c r="AC105" s="202" t="str">
        <f t="shared" si="753"/>
        <v/>
      </c>
      <c r="AD105" s="202" t="str">
        <f t="shared" si="686"/>
        <v/>
      </c>
      <c r="AE105" s="202" t="str">
        <f t="shared" si="754"/>
        <v/>
      </c>
      <c r="AF105" s="202" t="str">
        <f t="shared" si="755"/>
        <v/>
      </c>
      <c r="AG105" s="211" t="str">
        <f t="shared" si="756"/>
        <v/>
      </c>
      <c r="AH105" s="211" t="str">
        <f t="shared" si="687"/>
        <v/>
      </c>
      <c r="AI105" s="211" t="str">
        <f t="shared" si="757"/>
        <v/>
      </c>
      <c r="AJ105" s="209" t="str">
        <f t="shared" si="688"/>
        <v/>
      </c>
      <c r="AK105" s="209" t="str">
        <f>IFERROR(AG105*(AE105-AE107)^2,"")</f>
        <v/>
      </c>
      <c r="AL105" s="209" t="str">
        <f>IFERROR(AG105*(AA105-L107)*(AE105-AE107),"")</f>
        <v/>
      </c>
      <c r="AM105" s="209" t="str">
        <f t="shared" si="758"/>
        <v/>
      </c>
      <c r="AN105" s="227" t="str">
        <f t="shared" si="759"/>
        <v/>
      </c>
      <c r="AO105" s="209" t="str">
        <f t="shared" si="760"/>
        <v/>
      </c>
      <c r="AQ105" s="209"/>
      <c r="AR105" s="201" t="str">
        <f t="shared" si="761"/>
        <v/>
      </c>
      <c r="AS105" s="211" t="str">
        <f>IFERROR(AA110+Z110*AR105,"")</f>
        <v/>
      </c>
      <c r="AT105" s="202" t="str">
        <f t="shared" si="762"/>
        <v/>
      </c>
      <c r="AU105" s="202" t="str">
        <f t="shared" si="689"/>
        <v/>
      </c>
      <c r="AV105" s="202" t="str">
        <f t="shared" si="763"/>
        <v/>
      </c>
      <c r="AW105" s="202" t="str">
        <f t="shared" si="764"/>
        <v/>
      </c>
      <c r="AX105" s="211" t="str">
        <f t="shared" si="765"/>
        <v/>
      </c>
      <c r="AY105" s="211" t="str">
        <f t="shared" si="690"/>
        <v/>
      </c>
      <c r="AZ105" s="211" t="str">
        <f t="shared" si="766"/>
        <v/>
      </c>
      <c r="BA105" s="209" t="str">
        <f t="shared" si="691"/>
        <v/>
      </c>
      <c r="BB105" s="209" t="str">
        <f>IFERROR(AX105*(AV105-AV107)^2,"")</f>
        <v/>
      </c>
      <c r="BC105" s="209" t="str">
        <f>IFERROR(AX105*(AR105-AC107)*(AV105-AV107),"")</f>
        <v/>
      </c>
      <c r="BD105" s="209" t="str">
        <f t="shared" si="767"/>
        <v/>
      </c>
      <c r="BE105" s="227" t="str">
        <f t="shared" si="768"/>
        <v/>
      </c>
      <c r="BF105" s="209" t="str">
        <f t="shared" si="769"/>
        <v/>
      </c>
      <c r="BH105" s="209"/>
      <c r="BI105" s="201" t="str">
        <f t="shared" si="770"/>
        <v/>
      </c>
      <c r="BJ105" s="211" t="str">
        <f>IFERROR(AR110+AQ110*BI105,"")</f>
        <v/>
      </c>
      <c r="BK105" s="202" t="str">
        <f t="shared" si="771"/>
        <v/>
      </c>
      <c r="BL105" s="202" t="str">
        <f t="shared" si="692"/>
        <v/>
      </c>
      <c r="BM105" s="202" t="str">
        <f t="shared" si="772"/>
        <v/>
      </c>
      <c r="BN105" s="202" t="str">
        <f t="shared" si="773"/>
        <v/>
      </c>
      <c r="BO105" s="211" t="str">
        <f t="shared" si="774"/>
        <v/>
      </c>
      <c r="BP105" s="211" t="str">
        <f t="shared" si="693"/>
        <v/>
      </c>
      <c r="BQ105" s="211" t="str">
        <f t="shared" si="775"/>
        <v/>
      </c>
      <c r="BR105" s="209" t="str">
        <f t="shared" si="694"/>
        <v/>
      </c>
      <c r="BS105" s="209" t="str">
        <f>IFERROR(BO105*(BM105-BM107)^2,"")</f>
        <v/>
      </c>
      <c r="BT105" s="209" t="str">
        <f>IFERROR(BO105*(BI105-AT107)*(BM105-BM107),"")</f>
        <v/>
      </c>
      <c r="BU105" s="209" t="str">
        <f t="shared" si="776"/>
        <v/>
      </c>
      <c r="BV105" s="227" t="str">
        <f t="shared" si="777"/>
        <v/>
      </c>
      <c r="BW105" s="209" t="str">
        <f t="shared" si="778"/>
        <v/>
      </c>
      <c r="BY105" s="209"/>
      <c r="BZ105" s="201" t="str">
        <f t="shared" si="779"/>
        <v/>
      </c>
      <c r="CA105" s="211" t="str">
        <f>IFERROR(BI110+BH110*BZ105,"")</f>
        <v/>
      </c>
      <c r="CB105" s="202" t="str">
        <f t="shared" si="780"/>
        <v/>
      </c>
      <c r="CC105" s="202" t="str">
        <f t="shared" si="695"/>
        <v/>
      </c>
      <c r="CD105" s="202" t="str">
        <f t="shared" si="781"/>
        <v/>
      </c>
      <c r="CE105" s="202" t="str">
        <f t="shared" si="782"/>
        <v/>
      </c>
      <c r="CF105" s="211" t="str">
        <f t="shared" si="783"/>
        <v/>
      </c>
      <c r="CG105" s="211" t="str">
        <f t="shared" si="696"/>
        <v/>
      </c>
      <c r="CH105" s="211" t="str">
        <f t="shared" si="784"/>
        <v/>
      </c>
      <c r="CI105" s="209" t="str">
        <f t="shared" si="697"/>
        <v/>
      </c>
      <c r="CJ105" s="209" t="str">
        <f>IFERROR(CF105*(CD105-CD107)^2,"")</f>
        <v/>
      </c>
      <c r="CK105" s="209" t="str">
        <f>IFERROR(CF105*(BZ105-BK107)*(CD105-CD107),"")</f>
        <v/>
      </c>
      <c r="CL105" s="209" t="str">
        <f t="shared" si="785"/>
        <v/>
      </c>
      <c r="CM105" s="227" t="str">
        <f t="shared" si="786"/>
        <v/>
      </c>
      <c r="CN105" s="209" t="str">
        <f t="shared" si="787"/>
        <v/>
      </c>
      <c r="CP105" s="209"/>
      <c r="CQ105" s="201" t="str">
        <f t="shared" si="788"/>
        <v/>
      </c>
      <c r="CR105" s="211" t="str">
        <f>IFERROR(BZ110+BY110*CQ105,"")</f>
        <v/>
      </c>
      <c r="CS105" s="202" t="str">
        <f t="shared" si="789"/>
        <v/>
      </c>
      <c r="CT105" s="202" t="str">
        <f t="shared" si="698"/>
        <v/>
      </c>
      <c r="CU105" s="202" t="str">
        <f t="shared" si="790"/>
        <v/>
      </c>
      <c r="CV105" s="202" t="str">
        <f t="shared" si="791"/>
        <v/>
      </c>
      <c r="CW105" s="211" t="str">
        <f t="shared" si="792"/>
        <v/>
      </c>
      <c r="CX105" s="211" t="str">
        <f t="shared" si="699"/>
        <v/>
      </c>
      <c r="CY105" s="211" t="str">
        <f t="shared" si="793"/>
        <v/>
      </c>
      <c r="CZ105" s="209" t="str">
        <f t="shared" si="700"/>
        <v/>
      </c>
      <c r="DA105" s="209" t="str">
        <f>IFERROR(CW105*(CU105-CU107)^2,"")</f>
        <v/>
      </c>
      <c r="DB105" s="209" t="str">
        <f>IFERROR(CW105*(CQ105-CB107)*(CU105-CU107),"")</f>
        <v/>
      </c>
      <c r="DC105" s="209" t="str">
        <f t="shared" si="794"/>
        <v/>
      </c>
      <c r="DD105" s="227" t="str">
        <f t="shared" si="795"/>
        <v/>
      </c>
      <c r="DE105" s="209" t="str">
        <f t="shared" si="796"/>
        <v/>
      </c>
      <c r="DG105" s="209"/>
      <c r="DH105" s="201" t="str">
        <f t="shared" si="797"/>
        <v/>
      </c>
      <c r="DI105" s="211" t="str">
        <f>IFERROR(CQ110+CP110*DH105,"")</f>
        <v/>
      </c>
      <c r="DJ105" s="202" t="str">
        <f t="shared" si="798"/>
        <v/>
      </c>
      <c r="DK105" s="202" t="str">
        <f t="shared" si="701"/>
        <v/>
      </c>
      <c r="DL105" s="202" t="str">
        <f t="shared" si="799"/>
        <v/>
      </c>
      <c r="DM105" s="202" t="str">
        <f t="shared" si="800"/>
        <v/>
      </c>
      <c r="DN105" s="211" t="str">
        <f t="shared" si="801"/>
        <v/>
      </c>
      <c r="DO105" s="211" t="str">
        <f t="shared" si="702"/>
        <v/>
      </c>
      <c r="DP105" s="211" t="str">
        <f t="shared" si="802"/>
        <v/>
      </c>
      <c r="DQ105" s="209" t="str">
        <f t="shared" si="703"/>
        <v/>
      </c>
      <c r="DR105" s="209" t="str">
        <f>IFERROR(DN105*(DL105-DL107)^2,"")</f>
        <v/>
      </c>
      <c r="DS105" s="209" t="str">
        <f>IFERROR(DN105*(DH105-CS107)*(DL105-DL107),"")</f>
        <v/>
      </c>
      <c r="DT105" s="209" t="str">
        <f t="shared" si="803"/>
        <v/>
      </c>
      <c r="DU105" s="227" t="str">
        <f t="shared" si="804"/>
        <v/>
      </c>
      <c r="DV105" s="209" t="str">
        <f t="shared" si="805"/>
        <v/>
      </c>
      <c r="DX105" s="209"/>
      <c r="DY105" s="201" t="str">
        <f t="shared" si="806"/>
        <v/>
      </c>
      <c r="DZ105" s="211" t="str">
        <f>IFERROR(DH110+DG110*DY105,"")</f>
        <v/>
      </c>
      <c r="EA105" s="202" t="str">
        <f t="shared" si="807"/>
        <v/>
      </c>
      <c r="EB105" s="202" t="str">
        <f t="shared" si="704"/>
        <v/>
      </c>
      <c r="EC105" s="202" t="str">
        <f t="shared" si="808"/>
        <v/>
      </c>
      <c r="ED105" s="202" t="str">
        <f t="shared" si="809"/>
        <v/>
      </c>
      <c r="EE105" s="211" t="str">
        <f t="shared" si="810"/>
        <v/>
      </c>
      <c r="EF105" s="211" t="str">
        <f t="shared" si="705"/>
        <v/>
      </c>
      <c r="EG105" s="211" t="str">
        <f t="shared" si="811"/>
        <v/>
      </c>
      <c r="EH105" s="209" t="str">
        <f t="shared" si="706"/>
        <v/>
      </c>
      <c r="EI105" s="209" t="str">
        <f>IFERROR(EE105*(EC105-EC107)^2,"")</f>
        <v/>
      </c>
      <c r="EJ105" s="209" t="str">
        <f>IFERROR(EE105*(DY105-DJ107)*(EC105-EC107),"")</f>
        <v/>
      </c>
      <c r="EK105" s="209" t="str">
        <f t="shared" si="812"/>
        <v/>
      </c>
      <c r="EL105" s="227" t="str">
        <f t="shared" si="813"/>
        <v/>
      </c>
      <c r="EM105" s="209" t="str">
        <f t="shared" si="814"/>
        <v/>
      </c>
      <c r="EO105" s="209"/>
      <c r="EP105" s="201" t="str">
        <f t="shared" si="815"/>
        <v/>
      </c>
      <c r="EQ105" s="211" t="str">
        <f>IFERROR(DY110+DX110*EP105,"")</f>
        <v/>
      </c>
      <c r="ER105" s="202" t="str">
        <f t="shared" si="816"/>
        <v/>
      </c>
      <c r="ES105" s="202" t="str">
        <f t="shared" si="707"/>
        <v/>
      </c>
      <c r="ET105" s="202" t="str">
        <f t="shared" si="817"/>
        <v/>
      </c>
      <c r="EU105" s="202" t="str">
        <f t="shared" si="818"/>
        <v/>
      </c>
      <c r="EV105" s="211" t="str">
        <f t="shared" si="819"/>
        <v/>
      </c>
      <c r="EW105" s="211" t="str">
        <f t="shared" si="708"/>
        <v/>
      </c>
      <c r="EX105" s="211" t="str">
        <f t="shared" si="820"/>
        <v/>
      </c>
      <c r="EY105" s="209" t="str">
        <f t="shared" si="709"/>
        <v/>
      </c>
      <c r="EZ105" s="209" t="str">
        <f>IFERROR(EV105*(ET105-ET107)^2,"")</f>
        <v/>
      </c>
      <c r="FA105" s="209" t="str">
        <f>IFERROR(EV105*(EP105-EA107)*(ET105-ET107),"")</f>
        <v/>
      </c>
      <c r="FB105" s="209" t="str">
        <f t="shared" si="821"/>
        <v/>
      </c>
      <c r="FC105" s="227" t="str">
        <f t="shared" si="822"/>
        <v/>
      </c>
      <c r="FD105" s="209" t="str">
        <f t="shared" si="823"/>
        <v/>
      </c>
      <c r="FF105" s="209"/>
      <c r="FG105" s="201" t="str">
        <f t="shared" si="824"/>
        <v/>
      </c>
      <c r="FH105" s="211" t="str">
        <f>IFERROR(EP110+EO110*FG105,"")</f>
        <v/>
      </c>
      <c r="FI105" s="202" t="str">
        <f t="shared" si="825"/>
        <v/>
      </c>
      <c r="FJ105" s="202" t="str">
        <f t="shared" si="710"/>
        <v/>
      </c>
      <c r="FK105" s="202" t="str">
        <f t="shared" si="826"/>
        <v/>
      </c>
      <c r="FL105" s="202" t="str">
        <f t="shared" si="827"/>
        <v/>
      </c>
      <c r="FM105" s="211" t="str">
        <f t="shared" si="828"/>
        <v/>
      </c>
      <c r="FN105" s="211" t="str">
        <f t="shared" si="711"/>
        <v/>
      </c>
      <c r="FO105" s="211" t="str">
        <f t="shared" si="829"/>
        <v/>
      </c>
      <c r="FP105" s="209" t="str">
        <f t="shared" si="712"/>
        <v/>
      </c>
      <c r="FQ105" s="209" t="str">
        <f>IFERROR(FM105*(FK105-FK107)^2,"")</f>
        <v/>
      </c>
      <c r="FR105" s="209" t="str">
        <f>IFERROR(FM105*(FG105-ER107)*(FK105-FK107),"")</f>
        <v/>
      </c>
      <c r="FS105" s="209" t="str">
        <f t="shared" si="830"/>
        <v/>
      </c>
      <c r="FT105" s="227" t="str">
        <f t="shared" si="831"/>
        <v/>
      </c>
      <c r="FU105" s="209" t="str">
        <f t="shared" si="832"/>
        <v/>
      </c>
      <c r="FW105" s="209"/>
      <c r="FX105" s="201" t="str">
        <f t="shared" si="833"/>
        <v/>
      </c>
      <c r="FY105" s="211" t="str">
        <f>IFERROR(FG110+FF110*FX105,"")</f>
        <v/>
      </c>
      <c r="FZ105" s="202" t="str">
        <f t="shared" si="834"/>
        <v/>
      </c>
      <c r="GA105" s="202" t="str">
        <f t="shared" si="713"/>
        <v/>
      </c>
      <c r="GB105" s="202" t="str">
        <f t="shared" si="835"/>
        <v/>
      </c>
      <c r="GC105" s="202" t="str">
        <f t="shared" si="836"/>
        <v/>
      </c>
      <c r="GD105" s="211" t="str">
        <f t="shared" si="837"/>
        <v/>
      </c>
      <c r="GE105" s="211" t="str">
        <f t="shared" si="714"/>
        <v/>
      </c>
      <c r="GF105" s="211" t="str">
        <f t="shared" si="838"/>
        <v/>
      </c>
      <c r="GG105" s="209" t="str">
        <f t="shared" si="715"/>
        <v/>
      </c>
      <c r="GH105" s="209" t="str">
        <f>IFERROR(GD105*(GB105-GB107)^2,"")</f>
        <v/>
      </c>
      <c r="GI105" s="209" t="str">
        <f>IFERROR(GD105*(FX105-FI107)*(GB105-GB107),"")</f>
        <v/>
      </c>
      <c r="GJ105" s="209" t="str">
        <f t="shared" si="839"/>
        <v/>
      </c>
      <c r="GK105" s="227" t="str">
        <f t="shared" si="840"/>
        <v/>
      </c>
      <c r="GL105" s="209" t="str">
        <f t="shared" si="841"/>
        <v/>
      </c>
      <c r="GN105" s="209"/>
      <c r="GO105" s="201" t="str">
        <f t="shared" si="842"/>
        <v/>
      </c>
      <c r="GP105" s="211" t="str">
        <f>IFERROR(FX110+FW110*GO105,"")</f>
        <v/>
      </c>
      <c r="GQ105" s="202" t="str">
        <f t="shared" si="843"/>
        <v/>
      </c>
      <c r="GR105" s="202" t="str">
        <f t="shared" si="716"/>
        <v/>
      </c>
      <c r="GS105" s="202" t="str">
        <f t="shared" si="844"/>
        <v/>
      </c>
      <c r="GT105" s="202" t="str">
        <f t="shared" si="845"/>
        <v/>
      </c>
      <c r="GU105" s="211" t="str">
        <f t="shared" si="846"/>
        <v/>
      </c>
      <c r="GV105" s="211" t="str">
        <f t="shared" si="717"/>
        <v/>
      </c>
      <c r="GW105" s="211" t="str">
        <f t="shared" si="847"/>
        <v/>
      </c>
      <c r="GX105" s="209" t="str">
        <f t="shared" si="718"/>
        <v/>
      </c>
      <c r="GY105" s="209" t="str">
        <f>IFERROR(GU105*(GS105-GS107)^2,"")</f>
        <v/>
      </c>
      <c r="GZ105" s="209" t="str">
        <f>IFERROR(GU105*(GO105-FZ107)*(GS105-GS107),"")</f>
        <v/>
      </c>
      <c r="HA105" s="209" t="str">
        <f t="shared" si="848"/>
        <v/>
      </c>
      <c r="HB105" s="227" t="str">
        <f t="shared" si="849"/>
        <v/>
      </c>
      <c r="HC105" s="209" t="str">
        <f t="shared" si="850"/>
        <v/>
      </c>
      <c r="HE105" s="209"/>
      <c r="HF105" s="201" t="str">
        <f t="shared" si="851"/>
        <v/>
      </c>
      <c r="HG105" s="211" t="str">
        <f>IFERROR(GO110+GN110*HF105,"")</f>
        <v/>
      </c>
      <c r="HH105" s="202" t="str">
        <f t="shared" si="852"/>
        <v/>
      </c>
      <c r="HI105" s="202" t="str">
        <f t="shared" si="719"/>
        <v/>
      </c>
      <c r="HJ105" s="202" t="str">
        <f t="shared" si="853"/>
        <v/>
      </c>
      <c r="HK105" s="202" t="str">
        <f t="shared" si="854"/>
        <v/>
      </c>
      <c r="HL105" s="211" t="str">
        <f t="shared" si="855"/>
        <v/>
      </c>
      <c r="HM105" s="211" t="str">
        <f t="shared" si="720"/>
        <v/>
      </c>
      <c r="HN105" s="211" t="str">
        <f t="shared" si="856"/>
        <v/>
      </c>
      <c r="HO105" s="209" t="str">
        <f t="shared" si="721"/>
        <v/>
      </c>
      <c r="HP105" s="209" t="str">
        <f>IFERROR(HL105*(HJ105-HJ107)^2,"")</f>
        <v/>
      </c>
      <c r="HQ105" s="209" t="str">
        <f>IFERROR(HL105*(HF105-GQ107)*(HJ105-HJ107),"")</f>
        <v/>
      </c>
      <c r="HR105" s="209" t="str">
        <f t="shared" si="857"/>
        <v/>
      </c>
      <c r="HS105" s="227" t="str">
        <f t="shared" si="858"/>
        <v/>
      </c>
      <c r="HT105" s="209" t="str">
        <f t="shared" si="859"/>
        <v/>
      </c>
      <c r="HV105" s="209"/>
      <c r="HW105" s="201" t="str">
        <f t="shared" si="860"/>
        <v/>
      </c>
      <c r="HX105" s="211" t="str">
        <f>IFERROR(HF110+HE110*HW105,"")</f>
        <v/>
      </c>
      <c r="HY105" s="202" t="str">
        <f t="shared" si="861"/>
        <v/>
      </c>
      <c r="HZ105" s="202" t="str">
        <f t="shared" si="722"/>
        <v/>
      </c>
      <c r="IA105" s="202" t="str">
        <f t="shared" si="862"/>
        <v/>
      </c>
      <c r="IB105" s="202" t="str">
        <f t="shared" si="863"/>
        <v/>
      </c>
      <c r="IC105" s="211" t="str">
        <f t="shared" si="864"/>
        <v/>
      </c>
      <c r="ID105" s="211" t="str">
        <f t="shared" si="723"/>
        <v/>
      </c>
      <c r="IE105" s="211" t="str">
        <f t="shared" si="865"/>
        <v/>
      </c>
      <c r="IF105" s="209" t="str">
        <f t="shared" si="724"/>
        <v/>
      </c>
      <c r="IG105" s="209" t="str">
        <f>IFERROR(IC105*(IA105-IA107)^2,"")</f>
        <v/>
      </c>
      <c r="IH105" s="209" t="str">
        <f>IFERROR(IC105*(HW105-HH107)*(IA105-IA107),"")</f>
        <v/>
      </c>
      <c r="II105" s="209" t="str">
        <f t="shared" si="866"/>
        <v/>
      </c>
      <c r="IJ105" s="227" t="str">
        <f t="shared" si="867"/>
        <v/>
      </c>
      <c r="IK105" s="209" t="str">
        <f t="shared" si="868"/>
        <v/>
      </c>
      <c r="IM105" s="209"/>
      <c r="IN105" s="201" t="str">
        <f t="shared" si="869"/>
        <v/>
      </c>
      <c r="IO105" s="211" t="str">
        <f>IFERROR(HW110+HV110*IN105,"")</f>
        <v/>
      </c>
      <c r="IP105" s="202" t="str">
        <f t="shared" si="870"/>
        <v/>
      </c>
      <c r="IQ105" s="202" t="str">
        <f t="shared" si="725"/>
        <v/>
      </c>
      <c r="IR105" s="202" t="str">
        <f t="shared" si="871"/>
        <v/>
      </c>
      <c r="IS105" s="202" t="str">
        <f t="shared" si="872"/>
        <v/>
      </c>
      <c r="IT105" s="211" t="str">
        <f t="shared" si="873"/>
        <v/>
      </c>
      <c r="IU105" s="211" t="str">
        <f t="shared" si="726"/>
        <v/>
      </c>
      <c r="IV105" s="211" t="str">
        <f t="shared" si="874"/>
        <v/>
      </c>
      <c r="IW105" s="209" t="str">
        <f t="shared" si="727"/>
        <v/>
      </c>
      <c r="IX105" s="209" t="str">
        <f>IFERROR(IT105*(IR105-IR107)^2,"")</f>
        <v/>
      </c>
      <c r="IY105" s="209" t="str">
        <f>IFERROR(IT105*(IN105-HY107)*(IR105-IR107),"")</f>
        <v/>
      </c>
      <c r="IZ105" s="209" t="str">
        <f t="shared" si="875"/>
        <v/>
      </c>
      <c r="JA105" s="227" t="str">
        <f t="shared" si="876"/>
        <v/>
      </c>
      <c r="JB105" s="209" t="str">
        <f t="shared" si="877"/>
        <v/>
      </c>
      <c r="JD105" s="209"/>
      <c r="JE105" s="201" t="str">
        <f t="shared" si="878"/>
        <v/>
      </c>
      <c r="JF105" s="211" t="str">
        <f>IFERROR(IN110+IM110*JE105,"")</f>
        <v/>
      </c>
      <c r="JG105" s="202" t="str">
        <f t="shared" si="879"/>
        <v/>
      </c>
      <c r="JH105" s="202" t="str">
        <f t="shared" si="728"/>
        <v/>
      </c>
      <c r="JI105" s="202" t="str">
        <f t="shared" si="880"/>
        <v/>
      </c>
      <c r="JJ105" s="202" t="str">
        <f t="shared" si="881"/>
        <v/>
      </c>
      <c r="JK105" s="211" t="str">
        <f t="shared" si="882"/>
        <v/>
      </c>
      <c r="JL105" s="211" t="str">
        <f t="shared" si="729"/>
        <v/>
      </c>
      <c r="JM105" s="211" t="str">
        <f t="shared" si="883"/>
        <v/>
      </c>
      <c r="JN105" s="209" t="str">
        <f t="shared" si="730"/>
        <v/>
      </c>
      <c r="JO105" s="209" t="str">
        <f>IFERROR(JK105*(JI105-JI107)^2,"")</f>
        <v/>
      </c>
      <c r="JP105" s="209" t="str">
        <f>IFERROR(JK105*(JE105-IP107)*(JI105-JI107),"")</f>
        <v/>
      </c>
      <c r="JQ105" s="209" t="str">
        <f t="shared" si="884"/>
        <v/>
      </c>
      <c r="JR105" s="227" t="str">
        <f t="shared" si="885"/>
        <v/>
      </c>
      <c r="JS105" s="209" t="str">
        <f t="shared" si="886"/>
        <v/>
      </c>
      <c r="JU105" s="209"/>
      <c r="JV105" s="201" t="str">
        <f t="shared" si="887"/>
        <v/>
      </c>
      <c r="JW105" s="211" t="str">
        <f>IFERROR(JE110+JD110*JV105,"")</f>
        <v/>
      </c>
      <c r="JX105" s="202" t="str">
        <f t="shared" si="888"/>
        <v/>
      </c>
      <c r="JY105" s="202" t="str">
        <f t="shared" si="731"/>
        <v/>
      </c>
      <c r="JZ105" s="202" t="str">
        <f t="shared" si="889"/>
        <v/>
      </c>
      <c r="KA105" s="202" t="str">
        <f t="shared" si="890"/>
        <v/>
      </c>
      <c r="KB105" s="211" t="str">
        <f t="shared" si="891"/>
        <v/>
      </c>
      <c r="KC105" s="211" t="str">
        <f t="shared" si="732"/>
        <v/>
      </c>
      <c r="KD105" s="211" t="str">
        <f t="shared" si="892"/>
        <v/>
      </c>
      <c r="KE105" s="209" t="str">
        <f t="shared" si="733"/>
        <v/>
      </c>
      <c r="KF105" s="209" t="str">
        <f>IFERROR(KB105*(JZ105-JZ107)^2,"")</f>
        <v/>
      </c>
      <c r="KG105" s="209" t="str">
        <f>IFERROR(KB105*(JV105-JG107)*(JZ105-JZ107),"")</f>
        <v/>
      </c>
      <c r="KH105" s="209" t="str">
        <f t="shared" si="893"/>
        <v/>
      </c>
      <c r="KI105" s="227" t="str">
        <f t="shared" si="894"/>
        <v/>
      </c>
      <c r="KJ105" s="209" t="str">
        <f t="shared" si="895"/>
        <v/>
      </c>
      <c r="KL105" s="209"/>
      <c r="KM105" s="201" t="str">
        <f t="shared" si="896"/>
        <v/>
      </c>
      <c r="KN105" s="211" t="str">
        <f>IFERROR(JV110+JU110*KM105,"")</f>
        <v/>
      </c>
      <c r="KO105" s="202" t="str">
        <f t="shared" si="897"/>
        <v/>
      </c>
      <c r="KP105" s="202" t="str">
        <f t="shared" si="734"/>
        <v/>
      </c>
      <c r="KQ105" s="202" t="str">
        <f t="shared" si="898"/>
        <v/>
      </c>
      <c r="KR105" s="202" t="str">
        <f t="shared" si="899"/>
        <v/>
      </c>
      <c r="KS105" s="211" t="str">
        <f t="shared" si="900"/>
        <v/>
      </c>
      <c r="KT105" s="211" t="str">
        <f t="shared" si="735"/>
        <v/>
      </c>
      <c r="KU105" s="211" t="str">
        <f t="shared" si="901"/>
        <v/>
      </c>
      <c r="KV105" s="209" t="str">
        <f t="shared" si="736"/>
        <v/>
      </c>
      <c r="KW105" s="209" t="str">
        <f>IFERROR(KS105*(KQ105-KQ107)^2,"")</f>
        <v/>
      </c>
      <c r="KX105" s="209" t="str">
        <f>IFERROR(KS105*(KM105-JX107)*(KQ105-KQ107),"")</f>
        <v/>
      </c>
      <c r="KY105" s="209" t="str">
        <f t="shared" si="902"/>
        <v/>
      </c>
      <c r="KZ105" s="227" t="str">
        <f t="shared" si="903"/>
        <v/>
      </c>
      <c r="LA105" s="209" t="str">
        <f t="shared" si="904"/>
        <v/>
      </c>
      <c r="LC105" s="209"/>
      <c r="LD105" s="201" t="str">
        <f t="shared" si="905"/>
        <v/>
      </c>
      <c r="LE105" s="211" t="str">
        <f>IFERROR(KM110+KL110*LD105,"")</f>
        <v/>
      </c>
      <c r="LF105" s="202" t="str">
        <f t="shared" si="906"/>
        <v/>
      </c>
      <c r="LG105" s="202" t="str">
        <f t="shared" si="737"/>
        <v/>
      </c>
      <c r="LH105" s="202" t="str">
        <f t="shared" si="907"/>
        <v/>
      </c>
      <c r="LI105" s="202" t="str">
        <f t="shared" si="908"/>
        <v/>
      </c>
      <c r="LJ105" s="211" t="str">
        <f t="shared" si="909"/>
        <v/>
      </c>
      <c r="LK105" s="211" t="str">
        <f t="shared" si="738"/>
        <v/>
      </c>
      <c r="LL105" s="211" t="str">
        <f t="shared" si="910"/>
        <v/>
      </c>
      <c r="LM105" s="209" t="str">
        <f t="shared" si="739"/>
        <v/>
      </c>
      <c r="LN105" s="209" t="str">
        <f>IFERROR(LJ105*(LH105-LH107)^2,"")</f>
        <v/>
      </c>
      <c r="LO105" s="209" t="str">
        <f>IFERROR(LJ105*(LD105-KO107)*(LH105-LH107),"")</f>
        <v/>
      </c>
      <c r="LP105" s="209" t="str">
        <f t="shared" si="911"/>
        <v/>
      </c>
      <c r="LQ105" s="227" t="str">
        <f t="shared" si="912"/>
        <v/>
      </c>
      <c r="LR105" s="209" t="str">
        <f t="shared" si="913"/>
        <v/>
      </c>
      <c r="LT105" s="209"/>
      <c r="LU105" s="371" t="str">
        <f t="shared" si="914"/>
        <v/>
      </c>
      <c r="LV105" s="370" t="str">
        <f>IFERROR(LD110+LC110*LU105,"")</f>
        <v/>
      </c>
      <c r="LW105" s="373" t="str">
        <f t="shared" si="915"/>
        <v/>
      </c>
      <c r="LX105" s="202" t="str">
        <f t="shared" si="740"/>
        <v/>
      </c>
      <c r="LY105" s="202" t="str">
        <f t="shared" si="916"/>
        <v/>
      </c>
      <c r="LZ105" s="202" t="str">
        <f t="shared" si="917"/>
        <v/>
      </c>
      <c r="MA105" s="211" t="str">
        <f t="shared" si="918"/>
        <v/>
      </c>
      <c r="MB105" s="211" t="str">
        <f t="shared" si="741"/>
        <v/>
      </c>
      <c r="MC105" s="211" t="str">
        <f t="shared" si="919"/>
        <v/>
      </c>
      <c r="MD105" s="209" t="str">
        <f t="shared" si="742"/>
        <v/>
      </c>
      <c r="ME105" s="209" t="str">
        <f>IFERROR(MA105*(LY105-LY107)^2,"")</f>
        <v/>
      </c>
      <c r="MF105" s="209" t="str">
        <f>IFERROR(MA105*(LU105-LF107)*(LY105-LY107),"")</f>
        <v/>
      </c>
      <c r="MG105" s="209" t="str">
        <f t="shared" si="920"/>
        <v/>
      </c>
      <c r="MH105" s="227" t="str">
        <f t="shared" si="921"/>
        <v/>
      </c>
      <c r="MI105" s="372" t="str">
        <f t="shared" si="922"/>
        <v/>
      </c>
    </row>
    <row r="106" spans="1:347" ht="14" hidden="1" customHeight="1" outlineLevel="1">
      <c r="B106" s="17"/>
      <c r="C106" s="7"/>
      <c r="D106" s="7"/>
      <c r="E106" s="16"/>
      <c r="F106" s="15"/>
      <c r="G106" s="32"/>
      <c r="H106" s="32"/>
      <c r="I106" s="113" t="s">
        <v>20</v>
      </c>
      <c r="J106" s="115" t="str">
        <f>IFERROR(_xlfn.NORM.S.INV(G107),"")</f>
        <v/>
      </c>
      <c r="K106" s="115"/>
      <c r="L106" s="94"/>
      <c r="M106" s="94"/>
      <c r="N106" s="94"/>
      <c r="O106" s="94"/>
      <c r="P106" s="116">
        <f>SUM(P96:P105)</f>
        <v>117.37112231921864</v>
      </c>
      <c r="Q106" s="116">
        <f t="shared" ref="Q106:R106" si="923">SUM(Q96:Q105)</f>
        <v>82.794200992005301</v>
      </c>
      <c r="R106" s="116">
        <f t="shared" si="923"/>
        <v>9.924458794870116</v>
      </c>
      <c r="S106" s="115">
        <f>SUM(S96:S105)</f>
        <v>4.3677607833208238</v>
      </c>
      <c r="T106" s="115">
        <f>SUM(T96:T105)</f>
        <v>79.241338440428294</v>
      </c>
      <c r="U106" s="115">
        <f>SUM(U96:U105)</f>
        <v>18.403326214027306</v>
      </c>
      <c r="V106" s="117">
        <f>SUM(V96:V105)</f>
        <v>1.7084355668494036</v>
      </c>
      <c r="W106" s="124"/>
      <c r="X106" s="115"/>
      <c r="Y106" s="18"/>
      <c r="Z106" s="275" t="s">
        <v>20</v>
      </c>
      <c r="AA106" s="277">
        <f>IFERROR(_xlfn.NORM.S.INV(N107),"")</f>
        <v>-1.3750612837447014</v>
      </c>
      <c r="AB106" s="277"/>
      <c r="AC106" s="263"/>
      <c r="AD106" s="263"/>
      <c r="AE106" s="263"/>
      <c r="AF106" s="263"/>
      <c r="AG106" s="278">
        <f>SUM(AG96:AG105)</f>
        <v>116.83491158099265</v>
      </c>
      <c r="AH106" s="278">
        <f t="shared" ref="AH106:AI106" si="924">SUM(AH96:AH105)</f>
        <v>82.327971937710075</v>
      </c>
      <c r="AI106" s="278">
        <f t="shared" si="924"/>
        <v>9.5073923701576675</v>
      </c>
      <c r="AJ106" s="277">
        <f>SUM(AJ96:AJ105)</f>
        <v>4.3298821248530501</v>
      </c>
      <c r="AK106" s="277">
        <f>SUM(AK96:AK105)</f>
        <v>78.58878535411074</v>
      </c>
      <c r="AL106" s="277">
        <f>SUM(AL96:AL105)</f>
        <v>18.24263369405033</v>
      </c>
      <c r="AM106" s="279">
        <f>SUM(AM96:AM105)</f>
        <v>1.7290295301024345</v>
      </c>
      <c r="AN106" s="286"/>
      <c r="AO106" s="277"/>
      <c r="AQ106" s="275" t="s">
        <v>20</v>
      </c>
      <c r="AR106" s="277">
        <f>IFERROR(_xlfn.NORM.S.INV(AE107),"")</f>
        <v>-1.3958848659069565</v>
      </c>
      <c r="AS106" s="277"/>
      <c r="AT106" s="263"/>
      <c r="AU106" s="263"/>
      <c r="AV106" s="263"/>
      <c r="AW106" s="263"/>
      <c r="AX106" s="278">
        <f>SUM(AX96:AX105)</f>
        <v>116.83852811689829</v>
      </c>
      <c r="AY106" s="278">
        <f t="shared" ref="AY106:AZ106" si="925">SUM(AY96:AY105)</f>
        <v>82.330763147893094</v>
      </c>
      <c r="AZ106" s="278">
        <f t="shared" si="925"/>
        <v>9.5087477297547167</v>
      </c>
      <c r="BA106" s="277">
        <f>SUM(BA96:BA105)</f>
        <v>4.330139436534628</v>
      </c>
      <c r="BB106" s="277">
        <f>SUM(BB96:BB105)</f>
        <v>78.593295875059226</v>
      </c>
      <c r="BC106" s="277">
        <f>SUM(BC96:BC105)</f>
        <v>18.243729588315048</v>
      </c>
      <c r="BD106" s="279">
        <f>SUM(BD96:BD105)</f>
        <v>1.7288728767704353</v>
      </c>
      <c r="BE106" s="286"/>
      <c r="BF106" s="277"/>
      <c r="BH106" s="275" t="s">
        <v>20</v>
      </c>
      <c r="BI106" s="277">
        <f>IFERROR(_xlfn.NORM.S.INV(AV107),"")</f>
        <v>-1.3958245630363921</v>
      </c>
      <c r="BJ106" s="277"/>
      <c r="BK106" s="263"/>
      <c r="BL106" s="263"/>
      <c r="BM106" s="263"/>
      <c r="BN106" s="263"/>
      <c r="BO106" s="278">
        <f>SUM(BO96:BO105)</f>
        <v>116.83848732081245</v>
      </c>
      <c r="BP106" s="278">
        <f t="shared" ref="BP106:BQ106" si="926">SUM(BP96:BP105)</f>
        <v>82.33072851670174</v>
      </c>
      <c r="BQ106" s="278">
        <f t="shared" si="926"/>
        <v>9.50871924209968</v>
      </c>
      <c r="BR106" s="277">
        <f>SUM(BR96:BR105)</f>
        <v>4.3301365495860287</v>
      </c>
      <c r="BS106" s="277">
        <f>SUM(BS96:BS105)</f>
        <v>78.593245438878128</v>
      </c>
      <c r="BT106" s="277">
        <f>SUM(BT96:BT105)</f>
        <v>18.243717262226589</v>
      </c>
      <c r="BU106" s="279">
        <f>SUM(BU96:BU105)</f>
        <v>1.7288750587144861</v>
      </c>
      <c r="BV106" s="286"/>
      <c r="BW106" s="277"/>
      <c r="BY106" s="275" t="s">
        <v>20</v>
      </c>
      <c r="BZ106" s="277">
        <f>IFERROR(_xlfn.NORM.S.INV(BM107),"")</f>
        <v>-1.3958259933080299</v>
      </c>
      <c r="CA106" s="277"/>
      <c r="CB106" s="263"/>
      <c r="CC106" s="263"/>
      <c r="CD106" s="263"/>
      <c r="CE106" s="263"/>
      <c r="CF106" s="278">
        <f>SUM(CF96:CF105)</f>
        <v>116.83848787438544</v>
      </c>
      <c r="CG106" s="278">
        <f t="shared" ref="CG106:CH106" si="927">SUM(CG96:CG105)</f>
        <v>82.330728970128888</v>
      </c>
      <c r="CH106" s="278">
        <f t="shared" si="927"/>
        <v>9.5087195594409621</v>
      </c>
      <c r="CI106" s="277">
        <f>SUM(CI96:CI105)</f>
        <v>4.3301365888418504</v>
      </c>
      <c r="CJ106" s="277">
        <f>SUM(CJ96:CJ105)</f>
        <v>78.593246125572492</v>
      </c>
      <c r="CK106" s="277">
        <f>SUM(CK96:CK105)</f>
        <v>18.243717429669442</v>
      </c>
      <c r="CL106" s="279">
        <f>SUM(CL96:CL105)</f>
        <v>1.7288750313006216</v>
      </c>
      <c r="CM106" s="286"/>
      <c r="CN106" s="277"/>
      <c r="CP106" s="275" t="s">
        <v>20</v>
      </c>
      <c r="CQ106" s="277">
        <f>IFERROR(_xlfn.NORM.S.INV(CD107),"")</f>
        <v>-1.39582597783378</v>
      </c>
      <c r="CR106" s="277"/>
      <c r="CS106" s="263"/>
      <c r="CT106" s="263"/>
      <c r="CU106" s="263"/>
      <c r="CV106" s="263"/>
      <c r="CW106" s="278">
        <f>SUM(CW96:CW105)</f>
        <v>116.83848786737185</v>
      </c>
      <c r="CX106" s="278">
        <f t="shared" ref="CX106:CY106" si="928">SUM(CX96:CX105)</f>
        <v>82.330728964311945</v>
      </c>
      <c r="CY106" s="278">
        <f t="shared" si="928"/>
        <v>9.5087195551174943</v>
      </c>
      <c r="CZ106" s="277">
        <f>SUM(CZ96:CZ105)</f>
        <v>4.3301365883448506</v>
      </c>
      <c r="DA106" s="277">
        <f>SUM(DA96:DA105)</f>
        <v>78.593246116882455</v>
      </c>
      <c r="DB106" s="277">
        <f>SUM(DB96:DB105)</f>
        <v>18.243717427548813</v>
      </c>
      <c r="DC106" s="279">
        <f>SUM(DC96:DC105)</f>
        <v>1.728875031657543</v>
      </c>
      <c r="DD106" s="286"/>
      <c r="DE106" s="277"/>
      <c r="DG106" s="275" t="s">
        <v>20</v>
      </c>
      <c r="DH106" s="277">
        <f>IFERROR(_xlfn.NORM.S.INV(CU107),"")</f>
        <v>-1.3958259780470446</v>
      </c>
      <c r="DI106" s="277"/>
      <c r="DJ106" s="263"/>
      <c r="DK106" s="263"/>
      <c r="DL106" s="263"/>
      <c r="DM106" s="263"/>
      <c r="DN106" s="278">
        <f>SUM(DN96:DN105)</f>
        <v>116.83848786746292</v>
      </c>
      <c r="DO106" s="278">
        <f t="shared" ref="DO106:DP106" si="929">SUM(DO96:DO105)</f>
        <v>82.33072896438712</v>
      </c>
      <c r="DP106" s="278">
        <f t="shared" si="929"/>
        <v>9.5087195551721635</v>
      </c>
      <c r="DQ106" s="277">
        <f>SUM(DQ96:DQ105)</f>
        <v>4.3301365883513059</v>
      </c>
      <c r="DR106" s="277">
        <f>SUM(DR96:DR105)</f>
        <v>78.593246116995317</v>
      </c>
      <c r="DS106" s="277">
        <f>SUM(DS96:DS105)</f>
        <v>18.243717427576353</v>
      </c>
      <c r="DT106" s="279">
        <f>SUM(DT96:DT105)</f>
        <v>1.7288750316529611</v>
      </c>
      <c r="DU106" s="286"/>
      <c r="DV106" s="277"/>
      <c r="DX106" s="275" t="s">
        <v>20</v>
      </c>
      <c r="DY106" s="277">
        <f>IFERROR(_xlfn.NORM.S.INV(DL107),"")</f>
        <v>-1.3958259780443578</v>
      </c>
      <c r="DZ106" s="277"/>
      <c r="EA106" s="263"/>
      <c r="EB106" s="263"/>
      <c r="EC106" s="263"/>
      <c r="ED106" s="263"/>
      <c r="EE106" s="278">
        <f>SUM(EE96:EE105)</f>
        <v>116.83848786746174</v>
      </c>
      <c r="EF106" s="278">
        <f t="shared" ref="EF106:EG106" si="930">SUM(EF96:EF105)</f>
        <v>82.330728964386111</v>
      </c>
      <c r="EG106" s="278">
        <f t="shared" si="930"/>
        <v>9.5087195551714032</v>
      </c>
      <c r="EH106" s="277">
        <f>SUM(EH96:EH105)</f>
        <v>4.3301365883512206</v>
      </c>
      <c r="EI106" s="277">
        <f>SUM(EI96:EI105)</f>
        <v>78.593246116993853</v>
      </c>
      <c r="EJ106" s="277">
        <f>SUM(EJ96:EJ105)</f>
        <v>18.243717427575991</v>
      </c>
      <c r="EK106" s="279">
        <f>SUM(EK96:EK105)</f>
        <v>1.7288750316530164</v>
      </c>
      <c r="EL106" s="286"/>
      <c r="EM106" s="277"/>
      <c r="EO106" s="275" t="s">
        <v>20</v>
      </c>
      <c r="EP106" s="277">
        <f>IFERROR(_xlfn.NORM.S.INV(EC107),"")</f>
        <v>-1.3958259780443967</v>
      </c>
      <c r="EQ106" s="277"/>
      <c r="ER106" s="263"/>
      <c r="ES106" s="263"/>
      <c r="ET106" s="263"/>
      <c r="EU106" s="263"/>
      <c r="EV106" s="278">
        <f>SUM(EV96:EV105)</f>
        <v>116.83848786746174</v>
      </c>
      <c r="EW106" s="278">
        <f t="shared" ref="EW106:EX106" si="931">SUM(EW96:EW105)</f>
        <v>82.330728964386125</v>
      </c>
      <c r="EX106" s="278">
        <f t="shared" si="931"/>
        <v>9.5087195551714032</v>
      </c>
      <c r="EY106" s="277">
        <f>SUM(EY96:EY105)</f>
        <v>4.3301365883512215</v>
      </c>
      <c r="EZ106" s="277">
        <f>SUM(EZ96:EZ105)</f>
        <v>78.593246116993853</v>
      </c>
      <c r="FA106" s="277">
        <f>SUM(FA96:FA105)</f>
        <v>18.243717427575991</v>
      </c>
      <c r="FB106" s="279">
        <f>SUM(FB96:FB105)</f>
        <v>1.7288750316530175</v>
      </c>
      <c r="FC106" s="286"/>
      <c r="FD106" s="277"/>
      <c r="FF106" s="275" t="s">
        <v>20</v>
      </c>
      <c r="FG106" s="277">
        <f>IFERROR(_xlfn.NORM.S.INV(ET107),"")</f>
        <v>-1.3958259780443967</v>
      </c>
      <c r="FH106" s="277"/>
      <c r="FI106" s="263"/>
      <c r="FJ106" s="263"/>
      <c r="FK106" s="263"/>
      <c r="FL106" s="263"/>
      <c r="FM106" s="278">
        <f>SUM(FM96:FM105)</f>
        <v>116.83848786746175</v>
      </c>
      <c r="FN106" s="278">
        <f t="shared" ref="FN106:FO106" si="932">SUM(FN96:FN105)</f>
        <v>82.330728964386154</v>
      </c>
      <c r="FO106" s="278">
        <f t="shared" si="932"/>
        <v>9.508719555171421</v>
      </c>
      <c r="FP106" s="277">
        <f>SUM(FP96:FP105)</f>
        <v>4.3301365883512215</v>
      </c>
      <c r="FQ106" s="277">
        <f>SUM(FQ96:FQ105)</f>
        <v>78.593246116993853</v>
      </c>
      <c r="FR106" s="277">
        <f>SUM(FR96:FR105)</f>
        <v>18.243717427576001</v>
      </c>
      <c r="FS106" s="279">
        <f>SUM(FS96:FS105)</f>
        <v>1.7288750316530186</v>
      </c>
      <c r="FT106" s="286"/>
      <c r="FU106" s="277"/>
      <c r="FW106" s="275" t="s">
        <v>20</v>
      </c>
      <c r="FX106" s="277">
        <f>IFERROR(_xlfn.NORM.S.INV(FK107),"")</f>
        <v>-1.3958259780443956</v>
      </c>
      <c r="FY106" s="277"/>
      <c r="FZ106" s="263"/>
      <c r="GA106" s="263"/>
      <c r="GB106" s="263"/>
      <c r="GC106" s="263"/>
      <c r="GD106" s="278">
        <f>SUM(GD96:GD105)</f>
        <v>116.83848786746168</v>
      </c>
      <c r="GE106" s="278">
        <f t="shared" ref="GE106:GF106" si="933">SUM(GE96:GE105)</f>
        <v>82.330728964386125</v>
      </c>
      <c r="GF106" s="278">
        <f t="shared" si="933"/>
        <v>9.5087195551714316</v>
      </c>
      <c r="GG106" s="277">
        <f>SUM(GG96:GG105)</f>
        <v>4.3301365883512197</v>
      </c>
      <c r="GH106" s="277">
        <f>SUM(GH96:GH105)</f>
        <v>78.593246116993782</v>
      </c>
      <c r="GI106" s="277">
        <f>SUM(GI96:GI105)</f>
        <v>18.243717427575977</v>
      </c>
      <c r="GJ106" s="279">
        <f>SUM(GJ96:GJ105)</f>
        <v>1.7288750316530217</v>
      </c>
      <c r="GK106" s="286"/>
      <c r="GL106" s="277"/>
      <c r="GN106" s="275" t="s">
        <v>20</v>
      </c>
      <c r="GO106" s="277">
        <f>IFERROR(_xlfn.NORM.S.INV(GB107),"")</f>
        <v>-1.395825978044394</v>
      </c>
      <c r="GP106" s="277"/>
      <c r="GQ106" s="263"/>
      <c r="GR106" s="263"/>
      <c r="GS106" s="263"/>
      <c r="GT106" s="263"/>
      <c r="GU106" s="278">
        <f>SUM(GU96:GU105)</f>
        <v>116.83848786746177</v>
      </c>
      <c r="GV106" s="278">
        <f t="shared" ref="GV106:GW106" si="934">SUM(GV96:GV105)</f>
        <v>82.330728964386182</v>
      </c>
      <c r="GW106" s="278">
        <f t="shared" si="934"/>
        <v>9.5087195551714956</v>
      </c>
      <c r="GX106" s="277">
        <f>SUM(GX96:GX105)</f>
        <v>4.3301365883512233</v>
      </c>
      <c r="GY106" s="277">
        <f>SUM(GY96:GY105)</f>
        <v>78.593246116993882</v>
      </c>
      <c r="GZ106" s="277">
        <f>SUM(GZ96:GZ105)</f>
        <v>18.243717427575998</v>
      </c>
      <c r="HA106" s="279">
        <f>SUM(HA96:HA105)</f>
        <v>1.728875031653017</v>
      </c>
      <c r="HB106" s="286"/>
      <c r="HC106" s="277"/>
      <c r="HE106" s="275" t="s">
        <v>20</v>
      </c>
      <c r="HF106" s="277">
        <f>IFERROR(_xlfn.NORM.S.INV(GS107),"")</f>
        <v>-1.3958259780443909</v>
      </c>
      <c r="HG106" s="277"/>
      <c r="HH106" s="263"/>
      <c r="HI106" s="263"/>
      <c r="HJ106" s="263"/>
      <c r="HK106" s="263"/>
      <c r="HL106" s="278">
        <f>SUM(HL96:HL105)</f>
        <v>116.83848786746177</v>
      </c>
      <c r="HM106" s="278">
        <f t="shared" ref="HM106:HN106" si="935">SUM(HM96:HM105)</f>
        <v>82.330728964386168</v>
      </c>
      <c r="HN106" s="278">
        <f t="shared" si="935"/>
        <v>9.5087195551714636</v>
      </c>
      <c r="HO106" s="277">
        <f>SUM(HO96:HO105)</f>
        <v>4.3301365883512233</v>
      </c>
      <c r="HP106" s="277">
        <f>SUM(HP96:HP105)</f>
        <v>78.593246116993853</v>
      </c>
      <c r="HQ106" s="277">
        <f>SUM(HQ96:HQ105)</f>
        <v>18.243717427575998</v>
      </c>
      <c r="HR106" s="279">
        <f>SUM(HR96:HR105)</f>
        <v>1.7288750316530204</v>
      </c>
      <c r="HS106" s="286"/>
      <c r="HT106" s="277"/>
      <c r="HV106" s="275" t="s">
        <v>20</v>
      </c>
      <c r="HW106" s="277">
        <f>IFERROR(_xlfn.NORM.S.INV(HJ107),"")</f>
        <v>-1.395825978044394</v>
      </c>
      <c r="HX106" s="277"/>
      <c r="HY106" s="263"/>
      <c r="HZ106" s="263"/>
      <c r="IA106" s="263"/>
      <c r="IB106" s="263"/>
      <c r="IC106" s="278">
        <f>SUM(IC96:IC105)</f>
        <v>116.83848786746177</v>
      </c>
      <c r="ID106" s="278">
        <f t="shared" ref="ID106:IE106" si="936">SUM(ID96:ID105)</f>
        <v>82.330728964386168</v>
      </c>
      <c r="IE106" s="278">
        <f t="shared" si="936"/>
        <v>9.5087195551714636</v>
      </c>
      <c r="IF106" s="277">
        <f>SUM(IF96:IF105)</f>
        <v>4.3301365883512233</v>
      </c>
      <c r="IG106" s="277">
        <f>SUM(IG96:IG105)</f>
        <v>78.593246116993853</v>
      </c>
      <c r="IH106" s="277">
        <f>SUM(IH96:IH105)</f>
        <v>18.243717427575998</v>
      </c>
      <c r="II106" s="279">
        <f>SUM(II96:II105)</f>
        <v>1.7288750316530204</v>
      </c>
      <c r="IJ106" s="286"/>
      <c r="IK106" s="277"/>
      <c r="IM106" s="275" t="s">
        <v>20</v>
      </c>
      <c r="IN106" s="277">
        <f>IFERROR(_xlfn.NORM.S.INV(IA107),"")</f>
        <v>-1.395825978044394</v>
      </c>
      <c r="IO106" s="277"/>
      <c r="IP106" s="263"/>
      <c r="IQ106" s="263"/>
      <c r="IR106" s="263"/>
      <c r="IS106" s="263"/>
      <c r="IT106" s="278">
        <f>SUM(IT96:IT105)</f>
        <v>116.83848786746177</v>
      </c>
      <c r="IU106" s="278">
        <f t="shared" ref="IU106:IV106" si="937">SUM(IU96:IU105)</f>
        <v>82.330728964386168</v>
      </c>
      <c r="IV106" s="278">
        <f t="shared" si="937"/>
        <v>9.5087195551714636</v>
      </c>
      <c r="IW106" s="277">
        <f>SUM(IW96:IW105)</f>
        <v>4.3301365883512233</v>
      </c>
      <c r="IX106" s="277">
        <f>SUM(IX96:IX105)</f>
        <v>78.593246116993853</v>
      </c>
      <c r="IY106" s="277">
        <f>SUM(IY96:IY105)</f>
        <v>18.243717427575998</v>
      </c>
      <c r="IZ106" s="279">
        <f>SUM(IZ96:IZ105)</f>
        <v>1.7288750316530204</v>
      </c>
      <c r="JA106" s="286"/>
      <c r="JB106" s="277"/>
      <c r="JD106" s="275" t="s">
        <v>20</v>
      </c>
      <c r="JE106" s="277">
        <f>IFERROR(_xlfn.NORM.S.INV(IR107),"")</f>
        <v>-1.395825978044394</v>
      </c>
      <c r="JF106" s="277"/>
      <c r="JG106" s="263"/>
      <c r="JH106" s="263"/>
      <c r="JI106" s="263"/>
      <c r="JJ106" s="263"/>
      <c r="JK106" s="278">
        <f>SUM(JK96:JK105)</f>
        <v>116.83848786746177</v>
      </c>
      <c r="JL106" s="278">
        <f t="shared" ref="JL106:JM106" si="938">SUM(JL96:JL105)</f>
        <v>82.330728964386168</v>
      </c>
      <c r="JM106" s="278">
        <f t="shared" si="938"/>
        <v>9.5087195551714636</v>
      </c>
      <c r="JN106" s="277">
        <f>SUM(JN96:JN105)</f>
        <v>4.3301365883512233</v>
      </c>
      <c r="JO106" s="277">
        <f>SUM(JO96:JO105)</f>
        <v>78.593246116993853</v>
      </c>
      <c r="JP106" s="277">
        <f>SUM(JP96:JP105)</f>
        <v>18.243717427575998</v>
      </c>
      <c r="JQ106" s="279">
        <f>SUM(JQ96:JQ105)</f>
        <v>1.7288750316530204</v>
      </c>
      <c r="JR106" s="286"/>
      <c r="JS106" s="277"/>
      <c r="JU106" s="275" t="s">
        <v>20</v>
      </c>
      <c r="JV106" s="277">
        <f>IFERROR(_xlfn.NORM.S.INV(JI107),"")</f>
        <v>-1.395825978044394</v>
      </c>
      <c r="JW106" s="277"/>
      <c r="JX106" s="263"/>
      <c r="JY106" s="263"/>
      <c r="JZ106" s="263"/>
      <c r="KA106" s="263"/>
      <c r="KB106" s="278">
        <f>SUM(KB96:KB105)</f>
        <v>116.83848786746177</v>
      </c>
      <c r="KC106" s="278">
        <f t="shared" ref="KC106:KD106" si="939">SUM(KC96:KC105)</f>
        <v>82.330728964386168</v>
      </c>
      <c r="KD106" s="278">
        <f t="shared" si="939"/>
        <v>9.5087195551714636</v>
      </c>
      <c r="KE106" s="277">
        <f>SUM(KE96:KE105)</f>
        <v>4.3301365883512233</v>
      </c>
      <c r="KF106" s="277">
        <f>SUM(KF96:KF105)</f>
        <v>78.593246116993853</v>
      </c>
      <c r="KG106" s="277">
        <f>SUM(KG96:KG105)</f>
        <v>18.243717427575998</v>
      </c>
      <c r="KH106" s="279">
        <f>SUM(KH96:KH105)</f>
        <v>1.7288750316530204</v>
      </c>
      <c r="KI106" s="286"/>
      <c r="KJ106" s="277"/>
      <c r="KL106" s="275" t="s">
        <v>20</v>
      </c>
      <c r="KM106" s="277">
        <f>IFERROR(_xlfn.NORM.S.INV(JZ107),"")</f>
        <v>-1.395825978044394</v>
      </c>
      <c r="KN106" s="277"/>
      <c r="KO106" s="263"/>
      <c r="KP106" s="263"/>
      <c r="KQ106" s="263"/>
      <c r="KR106" s="263"/>
      <c r="KS106" s="278">
        <f>SUM(KS96:KS105)</f>
        <v>116.83848786746177</v>
      </c>
      <c r="KT106" s="278">
        <f t="shared" ref="KT106:KU106" si="940">SUM(KT96:KT105)</f>
        <v>82.330728964386168</v>
      </c>
      <c r="KU106" s="278">
        <f t="shared" si="940"/>
        <v>9.5087195551714636</v>
      </c>
      <c r="KV106" s="277">
        <f>SUM(KV96:KV105)</f>
        <v>4.3301365883512233</v>
      </c>
      <c r="KW106" s="277">
        <f>SUM(KW96:KW105)</f>
        <v>78.593246116993853</v>
      </c>
      <c r="KX106" s="277">
        <f>SUM(KX96:KX105)</f>
        <v>18.243717427575998</v>
      </c>
      <c r="KY106" s="279">
        <f>SUM(KY96:KY105)</f>
        <v>1.7288750316530204</v>
      </c>
      <c r="KZ106" s="286"/>
      <c r="LA106" s="277"/>
      <c r="LC106" s="275" t="s">
        <v>20</v>
      </c>
      <c r="LD106" s="277">
        <f>IFERROR(_xlfn.NORM.S.INV(KQ107),"")</f>
        <v>-1.395825978044394</v>
      </c>
      <c r="LE106" s="277"/>
      <c r="LF106" s="263"/>
      <c r="LG106" s="263"/>
      <c r="LH106" s="263"/>
      <c r="LI106" s="263"/>
      <c r="LJ106" s="278">
        <f>SUM(LJ96:LJ105)</f>
        <v>116.83848786746177</v>
      </c>
      <c r="LK106" s="278">
        <f t="shared" ref="LK106:LL106" si="941">SUM(LK96:LK105)</f>
        <v>82.330728964386168</v>
      </c>
      <c r="LL106" s="278">
        <f t="shared" si="941"/>
        <v>9.5087195551714636</v>
      </c>
      <c r="LM106" s="277">
        <f>SUM(LM96:LM105)</f>
        <v>4.3301365883512233</v>
      </c>
      <c r="LN106" s="277">
        <f>SUM(LN96:LN105)</f>
        <v>78.593246116993853</v>
      </c>
      <c r="LO106" s="277">
        <f>SUM(LO96:LO105)</f>
        <v>18.243717427575998</v>
      </c>
      <c r="LP106" s="279">
        <f>SUM(LP96:LP105)</f>
        <v>1.7288750316530204</v>
      </c>
      <c r="LQ106" s="286"/>
      <c r="LR106" s="277"/>
      <c r="LT106" s="275" t="s">
        <v>20</v>
      </c>
      <c r="LU106" s="277">
        <f>IFERROR(_xlfn.NORM.S.INV(LH107),"")</f>
        <v>-1.395825978044394</v>
      </c>
      <c r="LV106" s="277"/>
      <c r="LW106" s="263"/>
      <c r="LX106" s="263"/>
      <c r="LY106" s="263"/>
      <c r="LZ106" s="263"/>
      <c r="MA106" s="278">
        <f>SUM(MA96:MA105)</f>
        <v>116.83848786746177</v>
      </c>
      <c r="MB106" s="278">
        <f t="shared" ref="MB106:MC106" si="942">SUM(MB96:MB105)</f>
        <v>82.330728964386168</v>
      </c>
      <c r="MC106" s="278">
        <f t="shared" si="942"/>
        <v>9.5087195551714636</v>
      </c>
      <c r="MD106" s="277">
        <f>SUM(MD96:MD105)</f>
        <v>4.3301365883512233</v>
      </c>
      <c r="ME106" s="277">
        <f>SUM(ME96:ME105)</f>
        <v>78.593246116993853</v>
      </c>
      <c r="MF106" s="277">
        <f>SUM(MF96:MF105)</f>
        <v>18.243717427575998</v>
      </c>
      <c r="MG106" s="279">
        <f>SUM(MG96:MG105)</f>
        <v>1.7288750316530204</v>
      </c>
      <c r="MH106" s="286"/>
      <c r="MI106" s="277"/>
    </row>
    <row r="107" spans="1:347" ht="14" hidden="1" customHeight="1" outlineLevel="1">
      <c r="B107" s="17"/>
      <c r="C107" s="7"/>
      <c r="D107" s="7"/>
      <c r="E107" s="16"/>
      <c r="F107" s="15"/>
      <c r="G107" s="32"/>
      <c r="H107" s="32"/>
      <c r="I107" s="118" t="s">
        <v>19</v>
      </c>
      <c r="J107" s="119">
        <f>Q106/P106</f>
        <v>0.70540520833418296</v>
      </c>
      <c r="K107" s="120"/>
      <c r="L107" s="121"/>
      <c r="M107" s="118"/>
      <c r="N107" s="120">
        <f>R106/P106</f>
        <v>8.4556223019476573E-2</v>
      </c>
      <c r="O107" s="118"/>
      <c r="P107" s="122"/>
      <c r="Q107" s="118"/>
      <c r="R107" s="118"/>
      <c r="S107" s="120"/>
      <c r="T107" s="125"/>
      <c r="U107" s="125"/>
      <c r="V107" s="125"/>
      <c r="W107" s="125"/>
      <c r="X107" s="125"/>
      <c r="Y107" s="32"/>
      <c r="Z107" s="280" t="s">
        <v>19</v>
      </c>
      <c r="AA107" s="281">
        <f>AH106/AG106</f>
        <v>0.70465215254293601</v>
      </c>
      <c r="AB107" s="282"/>
      <c r="AC107" s="283"/>
      <c r="AD107" s="280"/>
      <c r="AE107" s="282">
        <f>AI106/AG106</f>
        <v>8.1374584372984476E-2</v>
      </c>
      <c r="AF107" s="280"/>
      <c r="AG107" s="284"/>
      <c r="AH107" s="280"/>
      <c r="AI107" s="280"/>
      <c r="AJ107" s="282"/>
      <c r="AK107" s="287"/>
      <c r="AL107" s="287"/>
      <c r="AM107" s="287"/>
      <c r="AN107" s="287"/>
      <c r="AO107" s="287"/>
      <c r="AQ107" s="280" t="s">
        <v>19</v>
      </c>
      <c r="AR107" s="281">
        <f>AY106/AX106</f>
        <v>0.70465423071335009</v>
      </c>
      <c r="AS107" s="282"/>
      <c r="AT107" s="283"/>
      <c r="AU107" s="280"/>
      <c r="AV107" s="282">
        <f>AZ106/AX106</f>
        <v>8.1383665842153591E-2</v>
      </c>
      <c r="AW107" s="280"/>
      <c r="AX107" s="284"/>
      <c r="AY107" s="280"/>
      <c r="AZ107" s="280"/>
      <c r="BA107" s="282"/>
      <c r="BB107" s="287"/>
      <c r="BC107" s="287"/>
      <c r="BD107" s="287"/>
      <c r="BE107" s="287"/>
      <c r="BF107" s="287"/>
      <c r="BH107" s="280" t="s">
        <v>19</v>
      </c>
      <c r="BI107" s="281">
        <f>BP106/BO106</f>
        <v>0.70465418035274552</v>
      </c>
      <c r="BJ107" s="282"/>
      <c r="BK107" s="283"/>
      <c r="BL107" s="280"/>
      <c r="BM107" s="282">
        <f>BQ106/BO106</f>
        <v>8.138345043778987E-2</v>
      </c>
      <c r="BN107" s="280"/>
      <c r="BO107" s="284"/>
      <c r="BP107" s="280"/>
      <c r="BQ107" s="280"/>
      <c r="BR107" s="282"/>
      <c r="BS107" s="287"/>
      <c r="BT107" s="287"/>
      <c r="BU107" s="287"/>
      <c r="BV107" s="287"/>
      <c r="BW107" s="287"/>
      <c r="BY107" s="280" t="s">
        <v>19</v>
      </c>
      <c r="BZ107" s="281">
        <f>CG106/CF106</f>
        <v>0.7046541808949438</v>
      </c>
      <c r="CA107" s="282"/>
      <c r="CB107" s="283"/>
      <c r="CC107" s="280"/>
      <c r="CD107" s="282">
        <f>CH106/CF106</f>
        <v>8.1383452768268527E-2</v>
      </c>
      <c r="CE107" s="280"/>
      <c r="CF107" s="284"/>
      <c r="CG107" s="280"/>
      <c r="CH107" s="280"/>
      <c r="CI107" s="282"/>
      <c r="CJ107" s="287"/>
      <c r="CK107" s="287"/>
      <c r="CL107" s="287"/>
      <c r="CM107" s="287"/>
      <c r="CN107" s="287"/>
      <c r="CP107" s="280" t="s">
        <v>19</v>
      </c>
      <c r="CQ107" s="281">
        <f>CX106/CW106</f>
        <v>0.70465418088745657</v>
      </c>
      <c r="CR107" s="282"/>
      <c r="CS107" s="283"/>
      <c r="CT107" s="280"/>
      <c r="CU107" s="282">
        <f>CY106/CW106</f>
        <v>8.1383452736150011E-2</v>
      </c>
      <c r="CV107" s="280"/>
      <c r="CW107" s="284"/>
      <c r="CX107" s="280"/>
      <c r="CY107" s="280"/>
      <c r="CZ107" s="282"/>
      <c r="DA107" s="287"/>
      <c r="DB107" s="287"/>
      <c r="DC107" s="287"/>
      <c r="DD107" s="287"/>
      <c r="DE107" s="287"/>
      <c r="DG107" s="280" t="s">
        <v>19</v>
      </c>
      <c r="DH107" s="281">
        <f>DO106/DN106</f>
        <v>0.70465418088755072</v>
      </c>
      <c r="DI107" s="282"/>
      <c r="DJ107" s="283"/>
      <c r="DK107" s="280"/>
      <c r="DL107" s="282">
        <f>DP106/DN106</f>
        <v>8.1383452736554493E-2</v>
      </c>
      <c r="DM107" s="280"/>
      <c r="DN107" s="284"/>
      <c r="DO107" s="280"/>
      <c r="DP107" s="280"/>
      <c r="DQ107" s="282"/>
      <c r="DR107" s="287"/>
      <c r="DS107" s="287"/>
      <c r="DT107" s="287"/>
      <c r="DU107" s="287"/>
      <c r="DV107" s="287"/>
      <c r="DX107" s="280" t="s">
        <v>19</v>
      </c>
      <c r="DY107" s="281">
        <f>EF106/EE106</f>
        <v>0.70465418088754928</v>
      </c>
      <c r="DZ107" s="282"/>
      <c r="EA107" s="283"/>
      <c r="EB107" s="280"/>
      <c r="EC107" s="282">
        <f>EG106/EE106</f>
        <v>8.1383452736548803E-2</v>
      </c>
      <c r="ED107" s="280"/>
      <c r="EE107" s="284"/>
      <c r="EF107" s="280"/>
      <c r="EG107" s="280"/>
      <c r="EH107" s="282"/>
      <c r="EI107" s="287"/>
      <c r="EJ107" s="287"/>
      <c r="EK107" s="287"/>
      <c r="EL107" s="287"/>
      <c r="EM107" s="287"/>
      <c r="EO107" s="280" t="s">
        <v>19</v>
      </c>
      <c r="EP107" s="281">
        <f>EW106/EV106</f>
        <v>0.70465418088754939</v>
      </c>
      <c r="EQ107" s="282"/>
      <c r="ER107" s="283"/>
      <c r="ES107" s="280"/>
      <c r="ET107" s="282">
        <f>EX106/EV106</f>
        <v>8.1383452736548803E-2</v>
      </c>
      <c r="EU107" s="280"/>
      <c r="EV107" s="284"/>
      <c r="EW107" s="280"/>
      <c r="EX107" s="280"/>
      <c r="EY107" s="282"/>
      <c r="EZ107" s="287"/>
      <c r="FA107" s="287"/>
      <c r="FB107" s="287"/>
      <c r="FC107" s="287"/>
      <c r="FD107" s="287"/>
      <c r="FF107" s="280" t="s">
        <v>19</v>
      </c>
      <c r="FG107" s="281">
        <f>FN106/FM106</f>
        <v>0.7046541808875495</v>
      </c>
      <c r="FH107" s="282"/>
      <c r="FI107" s="283"/>
      <c r="FJ107" s="280"/>
      <c r="FK107" s="282">
        <f>FO106/FM106</f>
        <v>8.1383452736548942E-2</v>
      </c>
      <c r="FL107" s="280"/>
      <c r="FM107" s="284"/>
      <c r="FN107" s="280"/>
      <c r="FO107" s="280"/>
      <c r="FP107" s="282"/>
      <c r="FQ107" s="287"/>
      <c r="FR107" s="287"/>
      <c r="FS107" s="287"/>
      <c r="FT107" s="287"/>
      <c r="FU107" s="287"/>
      <c r="FW107" s="280" t="s">
        <v>19</v>
      </c>
      <c r="FX107" s="281">
        <f>GE106/GD106</f>
        <v>0.70465418088754972</v>
      </c>
      <c r="FY107" s="282"/>
      <c r="FZ107" s="283"/>
      <c r="GA107" s="280"/>
      <c r="GB107" s="282">
        <f>GF106/GD106</f>
        <v>8.1383452736549095E-2</v>
      </c>
      <c r="GC107" s="280"/>
      <c r="GD107" s="284"/>
      <c r="GE107" s="280"/>
      <c r="GF107" s="280"/>
      <c r="GG107" s="282"/>
      <c r="GH107" s="287"/>
      <c r="GI107" s="287"/>
      <c r="GJ107" s="287"/>
      <c r="GK107" s="287"/>
      <c r="GL107" s="287"/>
      <c r="GN107" s="280" t="s">
        <v>19</v>
      </c>
      <c r="GO107" s="281">
        <f>GV106/GU106</f>
        <v>0.70465418088754972</v>
      </c>
      <c r="GP107" s="282"/>
      <c r="GQ107" s="283"/>
      <c r="GR107" s="280"/>
      <c r="GS107" s="282">
        <f>GW106/GU106</f>
        <v>8.138345273654958E-2</v>
      </c>
      <c r="GT107" s="280"/>
      <c r="GU107" s="284"/>
      <c r="GV107" s="280"/>
      <c r="GW107" s="280"/>
      <c r="GX107" s="282"/>
      <c r="GY107" s="287"/>
      <c r="GZ107" s="287"/>
      <c r="HA107" s="287"/>
      <c r="HB107" s="287"/>
      <c r="HC107" s="287"/>
      <c r="HE107" s="280" t="s">
        <v>19</v>
      </c>
      <c r="HF107" s="281">
        <f>HM106/HL106</f>
        <v>0.70465418088754961</v>
      </c>
      <c r="HG107" s="282"/>
      <c r="HH107" s="283"/>
      <c r="HI107" s="280"/>
      <c r="HJ107" s="282">
        <f>HN106/HL106</f>
        <v>8.1383452736549303E-2</v>
      </c>
      <c r="HK107" s="280"/>
      <c r="HL107" s="284"/>
      <c r="HM107" s="280"/>
      <c r="HN107" s="280"/>
      <c r="HO107" s="282"/>
      <c r="HP107" s="287"/>
      <c r="HQ107" s="287"/>
      <c r="HR107" s="287"/>
      <c r="HS107" s="287"/>
      <c r="HT107" s="287"/>
      <c r="HV107" s="280" t="s">
        <v>19</v>
      </c>
      <c r="HW107" s="281">
        <f>ID106/IC106</f>
        <v>0.70465418088754961</v>
      </c>
      <c r="HX107" s="282"/>
      <c r="HY107" s="283"/>
      <c r="HZ107" s="280"/>
      <c r="IA107" s="282">
        <f>IE106/IC106</f>
        <v>8.1383452736549303E-2</v>
      </c>
      <c r="IB107" s="280"/>
      <c r="IC107" s="284"/>
      <c r="ID107" s="280"/>
      <c r="IE107" s="280"/>
      <c r="IF107" s="282"/>
      <c r="IG107" s="287"/>
      <c r="IH107" s="287"/>
      <c r="II107" s="287"/>
      <c r="IJ107" s="287"/>
      <c r="IK107" s="287"/>
      <c r="IM107" s="280" t="s">
        <v>19</v>
      </c>
      <c r="IN107" s="281">
        <f>IU106/IT106</f>
        <v>0.70465418088754961</v>
      </c>
      <c r="IO107" s="282"/>
      <c r="IP107" s="283"/>
      <c r="IQ107" s="280"/>
      <c r="IR107" s="282">
        <f>IV106/IT106</f>
        <v>8.1383452736549303E-2</v>
      </c>
      <c r="IS107" s="280"/>
      <c r="IT107" s="284"/>
      <c r="IU107" s="280"/>
      <c r="IV107" s="280"/>
      <c r="IW107" s="282"/>
      <c r="IX107" s="287"/>
      <c r="IY107" s="287"/>
      <c r="IZ107" s="287"/>
      <c r="JA107" s="287"/>
      <c r="JB107" s="287"/>
      <c r="JD107" s="280" t="s">
        <v>19</v>
      </c>
      <c r="JE107" s="281">
        <f>JL106/JK106</f>
        <v>0.70465418088754961</v>
      </c>
      <c r="JF107" s="282"/>
      <c r="JG107" s="283"/>
      <c r="JH107" s="280"/>
      <c r="JI107" s="282">
        <f>JM106/JK106</f>
        <v>8.1383452736549303E-2</v>
      </c>
      <c r="JJ107" s="280"/>
      <c r="JK107" s="284"/>
      <c r="JL107" s="280"/>
      <c r="JM107" s="280"/>
      <c r="JN107" s="282"/>
      <c r="JO107" s="287"/>
      <c r="JP107" s="287"/>
      <c r="JQ107" s="287"/>
      <c r="JR107" s="287"/>
      <c r="JS107" s="287"/>
      <c r="JU107" s="280" t="s">
        <v>19</v>
      </c>
      <c r="JV107" s="281">
        <f>KC106/KB106</f>
        <v>0.70465418088754961</v>
      </c>
      <c r="JW107" s="282"/>
      <c r="JX107" s="283"/>
      <c r="JY107" s="280"/>
      <c r="JZ107" s="282">
        <f>KD106/KB106</f>
        <v>8.1383452736549303E-2</v>
      </c>
      <c r="KA107" s="280"/>
      <c r="KB107" s="284"/>
      <c r="KC107" s="280"/>
      <c r="KD107" s="280"/>
      <c r="KE107" s="282"/>
      <c r="KF107" s="287"/>
      <c r="KG107" s="287"/>
      <c r="KH107" s="287"/>
      <c r="KI107" s="287"/>
      <c r="KJ107" s="287"/>
      <c r="KL107" s="280" t="s">
        <v>19</v>
      </c>
      <c r="KM107" s="281">
        <f>KT106/KS106</f>
        <v>0.70465418088754961</v>
      </c>
      <c r="KN107" s="282"/>
      <c r="KO107" s="283"/>
      <c r="KP107" s="280"/>
      <c r="KQ107" s="282">
        <f>KU106/KS106</f>
        <v>8.1383452736549303E-2</v>
      </c>
      <c r="KR107" s="280"/>
      <c r="KS107" s="284"/>
      <c r="KT107" s="280"/>
      <c r="KU107" s="280"/>
      <c r="KV107" s="282"/>
      <c r="KW107" s="287"/>
      <c r="KX107" s="287"/>
      <c r="KY107" s="287"/>
      <c r="KZ107" s="287"/>
      <c r="LA107" s="287"/>
      <c r="LC107" s="280" t="s">
        <v>19</v>
      </c>
      <c r="LD107" s="281">
        <f>LK106/LJ106</f>
        <v>0.70465418088754961</v>
      </c>
      <c r="LE107" s="282"/>
      <c r="LF107" s="283"/>
      <c r="LG107" s="280"/>
      <c r="LH107" s="282">
        <f>LL106/LJ106</f>
        <v>8.1383452736549303E-2</v>
      </c>
      <c r="LI107" s="280"/>
      <c r="LJ107" s="284"/>
      <c r="LK107" s="280"/>
      <c r="LL107" s="280"/>
      <c r="LM107" s="282"/>
      <c r="LN107" s="287"/>
      <c r="LO107" s="287"/>
      <c r="LP107" s="287"/>
      <c r="LQ107" s="287"/>
      <c r="LR107" s="287"/>
      <c r="LT107" s="280" t="s">
        <v>19</v>
      </c>
      <c r="LU107" s="281">
        <f>MB106/MA106</f>
        <v>0.70465418088754961</v>
      </c>
      <c r="LV107" s="282"/>
      <c r="LW107" s="283"/>
      <c r="LX107" s="280"/>
      <c r="LY107" s="282">
        <f>MC106/MA106</f>
        <v>8.1383452736549303E-2</v>
      </c>
      <c r="LZ107" s="280"/>
      <c r="MA107" s="284"/>
      <c r="MB107" s="280"/>
      <c r="MC107" s="280"/>
      <c r="MD107" s="282"/>
      <c r="ME107" s="287"/>
      <c r="MF107" s="287"/>
      <c r="MG107" s="287"/>
      <c r="MH107" s="287"/>
      <c r="MI107" s="287"/>
    </row>
    <row r="108" spans="1:347" ht="14" hidden="1" customHeight="1" outlineLevel="1">
      <c r="A108" s="12"/>
      <c r="B108" s="77" t="s">
        <v>21</v>
      </c>
      <c r="C108" s="2"/>
      <c r="D108" s="2"/>
      <c r="E108" s="78"/>
      <c r="F108" s="42"/>
      <c r="G108" s="42"/>
      <c r="H108" s="42"/>
      <c r="I108" s="77" t="s">
        <v>73</v>
      </c>
      <c r="K108" s="20"/>
      <c r="L108" s="33"/>
      <c r="M108" s="33"/>
      <c r="N108" s="33"/>
      <c r="O108" s="33"/>
      <c r="P108" s="15"/>
      <c r="Q108" s="25"/>
      <c r="R108" s="26"/>
      <c r="S108" s="15"/>
      <c r="T108" s="46" t="s">
        <v>102</v>
      </c>
      <c r="U108" s="11"/>
      <c r="V108" s="11"/>
      <c r="W108" s="11"/>
      <c r="X108" s="11"/>
      <c r="Y108" s="32"/>
      <c r="Z108" s="251" t="s">
        <v>73</v>
      </c>
      <c r="AA108" s="199"/>
      <c r="AB108" s="214"/>
      <c r="AC108" s="207"/>
      <c r="AD108" s="207"/>
      <c r="AE108" s="207"/>
      <c r="AF108" s="207"/>
      <c r="AG108" s="211"/>
      <c r="AH108" s="221"/>
      <c r="AI108" s="222"/>
      <c r="AJ108" s="211"/>
      <c r="AK108" s="230" t="s">
        <v>102</v>
      </c>
      <c r="AL108" s="206"/>
      <c r="AM108" s="206"/>
      <c r="AN108" s="206"/>
      <c r="AO108" s="206"/>
      <c r="AQ108" s="251" t="s">
        <v>73</v>
      </c>
      <c r="AR108" s="199"/>
      <c r="AS108" s="214"/>
      <c r="AT108" s="207"/>
      <c r="AU108" s="207"/>
      <c r="AV108" s="207"/>
      <c r="AW108" s="207"/>
      <c r="AX108" s="211"/>
      <c r="AY108" s="221"/>
      <c r="AZ108" s="222"/>
      <c r="BA108" s="211"/>
      <c r="BB108" s="230" t="s">
        <v>102</v>
      </c>
      <c r="BC108" s="206"/>
      <c r="BD108" s="206"/>
      <c r="BE108" s="206"/>
      <c r="BF108" s="206"/>
      <c r="BH108" s="251" t="s">
        <v>73</v>
      </c>
      <c r="BI108" s="199"/>
      <c r="BJ108" s="214"/>
      <c r="BK108" s="207"/>
      <c r="BL108" s="207"/>
      <c r="BM108" s="207"/>
      <c r="BN108" s="207"/>
      <c r="BO108" s="211"/>
      <c r="BP108" s="221"/>
      <c r="BQ108" s="222"/>
      <c r="BR108" s="211"/>
      <c r="BS108" s="230" t="s">
        <v>102</v>
      </c>
      <c r="BT108" s="206"/>
      <c r="BU108" s="206"/>
      <c r="BV108" s="206"/>
      <c r="BW108" s="206"/>
      <c r="BY108" s="251" t="s">
        <v>73</v>
      </c>
      <c r="BZ108" s="199"/>
      <c r="CA108" s="214"/>
      <c r="CB108" s="207"/>
      <c r="CC108" s="207"/>
      <c r="CD108" s="207"/>
      <c r="CE108" s="207"/>
      <c r="CF108" s="211"/>
      <c r="CG108" s="221"/>
      <c r="CH108" s="222"/>
      <c r="CI108" s="211"/>
      <c r="CJ108" s="230" t="s">
        <v>102</v>
      </c>
      <c r="CK108" s="206"/>
      <c r="CL108" s="206"/>
      <c r="CM108" s="206"/>
      <c r="CN108" s="206"/>
      <c r="CP108" s="251" t="s">
        <v>73</v>
      </c>
      <c r="CQ108" s="199"/>
      <c r="CR108" s="214"/>
      <c r="CS108" s="207"/>
      <c r="CT108" s="207"/>
      <c r="CU108" s="207"/>
      <c r="CV108" s="207"/>
      <c r="CW108" s="211"/>
      <c r="CX108" s="221"/>
      <c r="CY108" s="222"/>
      <c r="CZ108" s="211"/>
      <c r="DA108" s="230" t="s">
        <v>102</v>
      </c>
      <c r="DB108" s="206"/>
      <c r="DC108" s="206"/>
      <c r="DD108" s="206"/>
      <c r="DE108" s="206"/>
      <c r="DG108" s="251" t="s">
        <v>73</v>
      </c>
      <c r="DH108" s="199"/>
      <c r="DI108" s="214"/>
      <c r="DJ108" s="207"/>
      <c r="DK108" s="207"/>
      <c r="DL108" s="207"/>
      <c r="DM108" s="207"/>
      <c r="DN108" s="211"/>
      <c r="DO108" s="221"/>
      <c r="DP108" s="222"/>
      <c r="DQ108" s="211"/>
      <c r="DR108" s="230" t="s">
        <v>102</v>
      </c>
      <c r="DS108" s="206"/>
      <c r="DT108" s="206"/>
      <c r="DU108" s="206"/>
      <c r="DV108" s="206"/>
      <c r="DX108" s="251" t="s">
        <v>73</v>
      </c>
      <c r="DY108" s="199"/>
      <c r="DZ108" s="214"/>
      <c r="EA108" s="207"/>
      <c r="EB108" s="207"/>
      <c r="EC108" s="207"/>
      <c r="ED108" s="207"/>
      <c r="EE108" s="211"/>
      <c r="EF108" s="221"/>
      <c r="EG108" s="222"/>
      <c r="EH108" s="211"/>
      <c r="EI108" s="230" t="s">
        <v>102</v>
      </c>
      <c r="EJ108" s="206"/>
      <c r="EK108" s="206"/>
      <c r="EL108" s="206"/>
      <c r="EM108" s="206"/>
      <c r="EO108" s="251" t="s">
        <v>73</v>
      </c>
      <c r="EP108" s="199"/>
      <c r="EQ108" s="214"/>
      <c r="ER108" s="207"/>
      <c r="ES108" s="207"/>
      <c r="ET108" s="207"/>
      <c r="EU108" s="207"/>
      <c r="EV108" s="211"/>
      <c r="EW108" s="221"/>
      <c r="EX108" s="222"/>
      <c r="EY108" s="211"/>
      <c r="EZ108" s="230" t="s">
        <v>102</v>
      </c>
      <c r="FA108" s="206"/>
      <c r="FB108" s="206"/>
      <c r="FC108" s="206"/>
      <c r="FD108" s="206"/>
      <c r="FF108" s="251" t="s">
        <v>73</v>
      </c>
      <c r="FG108" s="199"/>
      <c r="FH108" s="214"/>
      <c r="FI108" s="207"/>
      <c r="FJ108" s="207"/>
      <c r="FK108" s="207"/>
      <c r="FL108" s="207"/>
      <c r="FM108" s="211"/>
      <c r="FN108" s="221"/>
      <c r="FO108" s="222"/>
      <c r="FP108" s="211"/>
      <c r="FQ108" s="230" t="s">
        <v>102</v>
      </c>
      <c r="FR108" s="206"/>
      <c r="FS108" s="206"/>
      <c r="FT108" s="206"/>
      <c r="FU108" s="206"/>
      <c r="FW108" s="251" t="s">
        <v>73</v>
      </c>
      <c r="FX108" s="199"/>
      <c r="FY108" s="214"/>
      <c r="FZ108" s="207"/>
      <c r="GA108" s="207"/>
      <c r="GB108" s="207"/>
      <c r="GC108" s="207"/>
      <c r="GD108" s="211"/>
      <c r="GE108" s="221"/>
      <c r="GF108" s="222"/>
      <c r="GG108" s="211"/>
      <c r="GH108" s="230" t="s">
        <v>102</v>
      </c>
      <c r="GI108" s="206"/>
      <c r="GJ108" s="206"/>
      <c r="GK108" s="206"/>
      <c r="GL108" s="206"/>
      <c r="GN108" s="251" t="s">
        <v>73</v>
      </c>
      <c r="GO108" s="199"/>
      <c r="GP108" s="214"/>
      <c r="GQ108" s="207"/>
      <c r="GR108" s="207"/>
      <c r="GS108" s="207"/>
      <c r="GT108" s="207"/>
      <c r="GU108" s="211"/>
      <c r="GV108" s="221"/>
      <c r="GW108" s="222"/>
      <c r="GX108" s="211"/>
      <c r="GY108" s="230" t="s">
        <v>102</v>
      </c>
      <c r="GZ108" s="206"/>
      <c r="HA108" s="206"/>
      <c r="HB108" s="206"/>
      <c r="HC108" s="206"/>
      <c r="HE108" s="251" t="s">
        <v>73</v>
      </c>
      <c r="HF108" s="199"/>
      <c r="HG108" s="214"/>
      <c r="HH108" s="207"/>
      <c r="HI108" s="207"/>
      <c r="HJ108" s="207"/>
      <c r="HK108" s="207"/>
      <c r="HL108" s="211"/>
      <c r="HM108" s="221"/>
      <c r="HN108" s="222"/>
      <c r="HO108" s="211"/>
      <c r="HP108" s="230" t="s">
        <v>102</v>
      </c>
      <c r="HQ108" s="206"/>
      <c r="HR108" s="206"/>
      <c r="HS108" s="206"/>
      <c r="HT108" s="206"/>
      <c r="HV108" s="251" t="s">
        <v>73</v>
      </c>
      <c r="HW108" s="199"/>
      <c r="HX108" s="214"/>
      <c r="HY108" s="207"/>
      <c r="HZ108" s="207"/>
      <c r="IA108" s="207"/>
      <c r="IB108" s="207"/>
      <c r="IC108" s="211"/>
      <c r="ID108" s="221"/>
      <c r="IE108" s="222"/>
      <c r="IF108" s="211"/>
      <c r="IG108" s="230" t="s">
        <v>102</v>
      </c>
      <c r="IH108" s="206"/>
      <c r="II108" s="206"/>
      <c r="IJ108" s="206"/>
      <c r="IK108" s="206"/>
      <c r="IM108" s="251" t="s">
        <v>73</v>
      </c>
      <c r="IN108" s="199"/>
      <c r="IO108" s="214"/>
      <c r="IP108" s="207"/>
      <c r="IQ108" s="207"/>
      <c r="IR108" s="207"/>
      <c r="IS108" s="207"/>
      <c r="IT108" s="211"/>
      <c r="IU108" s="221"/>
      <c r="IV108" s="222"/>
      <c r="IW108" s="211"/>
      <c r="IX108" s="230" t="s">
        <v>102</v>
      </c>
      <c r="IY108" s="206"/>
      <c r="IZ108" s="206"/>
      <c r="JA108" s="206"/>
      <c r="JB108" s="206"/>
      <c r="JD108" s="251" t="s">
        <v>73</v>
      </c>
      <c r="JE108" s="199"/>
      <c r="JF108" s="214"/>
      <c r="JG108" s="207"/>
      <c r="JH108" s="207"/>
      <c r="JI108" s="207"/>
      <c r="JJ108" s="207"/>
      <c r="JK108" s="211"/>
      <c r="JL108" s="221"/>
      <c r="JM108" s="222"/>
      <c r="JN108" s="211"/>
      <c r="JO108" s="230" t="s">
        <v>102</v>
      </c>
      <c r="JP108" s="206"/>
      <c r="JQ108" s="206"/>
      <c r="JR108" s="206"/>
      <c r="JS108" s="206"/>
      <c r="JU108" s="251" t="s">
        <v>73</v>
      </c>
      <c r="JV108" s="199"/>
      <c r="JW108" s="214"/>
      <c r="JX108" s="207"/>
      <c r="JY108" s="207"/>
      <c r="JZ108" s="207"/>
      <c r="KA108" s="207"/>
      <c r="KB108" s="211"/>
      <c r="KC108" s="221"/>
      <c r="KD108" s="222"/>
      <c r="KE108" s="211"/>
      <c r="KF108" s="230" t="s">
        <v>102</v>
      </c>
      <c r="KG108" s="206"/>
      <c r="KH108" s="206"/>
      <c r="KI108" s="206"/>
      <c r="KJ108" s="206"/>
      <c r="KL108" s="251" t="s">
        <v>73</v>
      </c>
      <c r="KM108" s="199"/>
      <c r="KN108" s="214"/>
      <c r="KO108" s="207"/>
      <c r="KP108" s="207"/>
      <c r="KQ108" s="207"/>
      <c r="KR108" s="207"/>
      <c r="KS108" s="211"/>
      <c r="KT108" s="221"/>
      <c r="KU108" s="222"/>
      <c r="KV108" s="211"/>
      <c r="KW108" s="230" t="s">
        <v>102</v>
      </c>
      <c r="KX108" s="206"/>
      <c r="KY108" s="206"/>
      <c r="KZ108" s="206"/>
      <c r="LA108" s="206"/>
      <c r="LC108" s="251" t="s">
        <v>73</v>
      </c>
      <c r="LD108" s="199"/>
      <c r="LE108" s="214"/>
      <c r="LF108" s="207"/>
      <c r="LG108" s="207"/>
      <c r="LH108" s="207"/>
      <c r="LI108" s="207"/>
      <c r="LJ108" s="211"/>
      <c r="LK108" s="221"/>
      <c r="LL108" s="222"/>
      <c r="LM108" s="211"/>
      <c r="LN108" s="230" t="s">
        <v>102</v>
      </c>
      <c r="LO108" s="206"/>
      <c r="LP108" s="206"/>
      <c r="LQ108" s="206"/>
      <c r="LR108" s="206"/>
      <c r="LT108" s="251" t="s">
        <v>73</v>
      </c>
      <c r="LU108" s="199"/>
      <c r="LV108" s="214"/>
      <c r="LW108" s="207"/>
      <c r="LX108" s="207"/>
      <c r="LY108" s="207"/>
      <c r="LZ108" s="207"/>
      <c r="MA108" s="211"/>
      <c r="MB108" s="221"/>
      <c r="MC108" s="222"/>
      <c r="MD108" s="211"/>
      <c r="ME108" s="230" t="s">
        <v>102</v>
      </c>
      <c r="MF108" s="206"/>
      <c r="MG108" s="206"/>
      <c r="MH108" s="206"/>
      <c r="MI108" s="206"/>
    </row>
    <row r="109" spans="1:347" ht="14" hidden="1" customHeight="1" outlineLevel="1">
      <c r="A109" s="12"/>
      <c r="B109" s="312" t="s">
        <v>49</v>
      </c>
      <c r="C109" s="312" t="s">
        <v>50</v>
      </c>
      <c r="D109" s="312" t="s">
        <v>51</v>
      </c>
      <c r="E109" s="313" t="s">
        <v>48</v>
      </c>
      <c r="F109" s="314" t="s">
        <v>52</v>
      </c>
      <c r="G109" s="313" t="s">
        <v>53</v>
      </c>
      <c r="H109" s="239"/>
      <c r="I109" s="314" t="s">
        <v>2</v>
      </c>
      <c r="J109" s="314" t="s">
        <v>3</v>
      </c>
      <c r="K109" s="315" t="s">
        <v>41</v>
      </c>
      <c r="L109" s="315" t="s">
        <v>42</v>
      </c>
      <c r="M109" s="314" t="s">
        <v>38</v>
      </c>
      <c r="N109" s="314" t="s">
        <v>39</v>
      </c>
      <c r="O109" s="314" t="s">
        <v>18</v>
      </c>
      <c r="P109" s="316" t="s">
        <v>40</v>
      </c>
      <c r="Q109" s="317" t="s">
        <v>16</v>
      </c>
      <c r="R109" s="318" t="s">
        <v>6</v>
      </c>
      <c r="S109" s="211"/>
      <c r="T109" s="319" t="s">
        <v>88</v>
      </c>
      <c r="U109" s="320" t="s">
        <v>85</v>
      </c>
      <c r="V109" s="321" t="str">
        <f>D$3</f>
        <v>Bactimos-Anopheles</v>
      </c>
      <c r="W109" s="322" t="s">
        <v>24</v>
      </c>
      <c r="X109" s="321" t="str">
        <f>D92</f>
        <v>Rotenone</v>
      </c>
      <c r="Y109" s="15"/>
      <c r="Z109" s="314" t="s">
        <v>2</v>
      </c>
      <c r="AA109" s="314" t="s">
        <v>3</v>
      </c>
      <c r="AB109" s="315" t="s">
        <v>41</v>
      </c>
      <c r="AC109" s="315" t="s">
        <v>42</v>
      </c>
      <c r="AD109" s="314" t="s">
        <v>38</v>
      </c>
      <c r="AE109" s="314" t="s">
        <v>39</v>
      </c>
      <c r="AF109" s="314" t="s">
        <v>18</v>
      </c>
      <c r="AG109" s="316" t="s">
        <v>40</v>
      </c>
      <c r="AH109" s="317" t="s">
        <v>16</v>
      </c>
      <c r="AI109" s="318" t="s">
        <v>6</v>
      </c>
      <c r="AJ109" s="211"/>
      <c r="AK109" s="319" t="s">
        <v>88</v>
      </c>
      <c r="AL109" s="320" t="s">
        <v>85</v>
      </c>
      <c r="AM109" s="321" t="str">
        <f>K$3</f>
        <v>Bactimos-Anopheles</v>
      </c>
      <c r="AN109" s="322" t="s">
        <v>24</v>
      </c>
      <c r="AO109" s="321" t="str">
        <f>K92</f>
        <v>Rotenone</v>
      </c>
      <c r="AQ109" s="314" t="s">
        <v>2</v>
      </c>
      <c r="AR109" s="314" t="s">
        <v>3</v>
      </c>
      <c r="AS109" s="315" t="s">
        <v>41</v>
      </c>
      <c r="AT109" s="315" t="s">
        <v>42</v>
      </c>
      <c r="AU109" s="314" t="s">
        <v>38</v>
      </c>
      <c r="AV109" s="314" t="s">
        <v>39</v>
      </c>
      <c r="AW109" s="314" t="s">
        <v>18</v>
      </c>
      <c r="AX109" s="316" t="s">
        <v>40</v>
      </c>
      <c r="AY109" s="317" t="s">
        <v>16</v>
      </c>
      <c r="AZ109" s="318" t="s">
        <v>6</v>
      </c>
      <c r="BA109" s="211"/>
      <c r="BB109" s="319" t="s">
        <v>88</v>
      </c>
      <c r="BC109" s="320" t="s">
        <v>85</v>
      </c>
      <c r="BD109" s="321" t="str">
        <f>AB$3</f>
        <v>Bactimos-Anopheles</v>
      </c>
      <c r="BE109" s="322" t="s">
        <v>24</v>
      </c>
      <c r="BF109" s="321" t="str">
        <f>AB92</f>
        <v>Rotenone</v>
      </c>
      <c r="BH109" s="314" t="s">
        <v>2</v>
      </c>
      <c r="BI109" s="314" t="s">
        <v>3</v>
      </c>
      <c r="BJ109" s="315" t="s">
        <v>41</v>
      </c>
      <c r="BK109" s="315" t="s">
        <v>42</v>
      </c>
      <c r="BL109" s="314" t="s">
        <v>38</v>
      </c>
      <c r="BM109" s="314" t="s">
        <v>39</v>
      </c>
      <c r="BN109" s="314" t="s">
        <v>18</v>
      </c>
      <c r="BO109" s="316" t="s">
        <v>40</v>
      </c>
      <c r="BP109" s="317" t="s">
        <v>16</v>
      </c>
      <c r="BQ109" s="318" t="s">
        <v>6</v>
      </c>
      <c r="BR109" s="211"/>
      <c r="BS109" s="319" t="s">
        <v>88</v>
      </c>
      <c r="BT109" s="320" t="s">
        <v>85</v>
      </c>
      <c r="BU109" s="321" t="str">
        <f>AS$3</f>
        <v>Bactimos-Anopheles</v>
      </c>
      <c r="BV109" s="322" t="s">
        <v>24</v>
      </c>
      <c r="BW109" s="321" t="str">
        <f>AS92</f>
        <v>Rotenone</v>
      </c>
      <c r="BY109" s="314" t="s">
        <v>2</v>
      </c>
      <c r="BZ109" s="314" t="s">
        <v>3</v>
      </c>
      <c r="CA109" s="315" t="s">
        <v>41</v>
      </c>
      <c r="CB109" s="315" t="s">
        <v>42</v>
      </c>
      <c r="CC109" s="314" t="s">
        <v>38</v>
      </c>
      <c r="CD109" s="314" t="s">
        <v>39</v>
      </c>
      <c r="CE109" s="314" t="s">
        <v>18</v>
      </c>
      <c r="CF109" s="316" t="s">
        <v>40</v>
      </c>
      <c r="CG109" s="317" t="s">
        <v>16</v>
      </c>
      <c r="CH109" s="318" t="s">
        <v>6</v>
      </c>
      <c r="CI109" s="211"/>
      <c r="CJ109" s="319" t="s">
        <v>88</v>
      </c>
      <c r="CK109" s="320" t="s">
        <v>85</v>
      </c>
      <c r="CL109" s="321" t="str">
        <f>BJ$3</f>
        <v>Bactimos-Anopheles</v>
      </c>
      <c r="CM109" s="322" t="s">
        <v>24</v>
      </c>
      <c r="CN109" s="321" t="str">
        <f>BJ92</f>
        <v>Rotenone</v>
      </c>
      <c r="CP109" s="314" t="s">
        <v>2</v>
      </c>
      <c r="CQ109" s="314" t="s">
        <v>3</v>
      </c>
      <c r="CR109" s="315" t="s">
        <v>41</v>
      </c>
      <c r="CS109" s="315" t="s">
        <v>42</v>
      </c>
      <c r="CT109" s="314" t="s">
        <v>38</v>
      </c>
      <c r="CU109" s="314" t="s">
        <v>39</v>
      </c>
      <c r="CV109" s="314" t="s">
        <v>18</v>
      </c>
      <c r="CW109" s="316" t="s">
        <v>40</v>
      </c>
      <c r="CX109" s="317" t="s">
        <v>16</v>
      </c>
      <c r="CY109" s="318" t="s">
        <v>6</v>
      </c>
      <c r="CZ109" s="211"/>
      <c r="DA109" s="319" t="s">
        <v>88</v>
      </c>
      <c r="DB109" s="320" t="s">
        <v>85</v>
      </c>
      <c r="DC109" s="321" t="str">
        <f>CA$3</f>
        <v>Bactimos-Anopheles</v>
      </c>
      <c r="DD109" s="322" t="s">
        <v>24</v>
      </c>
      <c r="DE109" s="321" t="str">
        <f>CA92</f>
        <v>Rotenone</v>
      </c>
      <c r="DG109" s="314" t="s">
        <v>2</v>
      </c>
      <c r="DH109" s="314" t="s">
        <v>3</v>
      </c>
      <c r="DI109" s="315" t="s">
        <v>41</v>
      </c>
      <c r="DJ109" s="315" t="s">
        <v>42</v>
      </c>
      <c r="DK109" s="314" t="s">
        <v>38</v>
      </c>
      <c r="DL109" s="314" t="s">
        <v>39</v>
      </c>
      <c r="DM109" s="314" t="s">
        <v>18</v>
      </c>
      <c r="DN109" s="316" t="s">
        <v>40</v>
      </c>
      <c r="DO109" s="317" t="s">
        <v>16</v>
      </c>
      <c r="DP109" s="318" t="s">
        <v>6</v>
      </c>
      <c r="DQ109" s="211"/>
      <c r="DR109" s="319" t="s">
        <v>88</v>
      </c>
      <c r="DS109" s="320" t="s">
        <v>85</v>
      </c>
      <c r="DT109" s="321" t="str">
        <f>CR$3</f>
        <v>Bactimos-Anopheles</v>
      </c>
      <c r="DU109" s="322" t="s">
        <v>24</v>
      </c>
      <c r="DV109" s="321" t="str">
        <f>CR92</f>
        <v>Rotenone</v>
      </c>
      <c r="DX109" s="314" t="s">
        <v>2</v>
      </c>
      <c r="DY109" s="314" t="s">
        <v>3</v>
      </c>
      <c r="DZ109" s="315" t="s">
        <v>41</v>
      </c>
      <c r="EA109" s="315" t="s">
        <v>42</v>
      </c>
      <c r="EB109" s="314" t="s">
        <v>38</v>
      </c>
      <c r="EC109" s="314" t="s">
        <v>39</v>
      </c>
      <c r="ED109" s="314" t="s">
        <v>18</v>
      </c>
      <c r="EE109" s="316" t="s">
        <v>40</v>
      </c>
      <c r="EF109" s="317" t="s">
        <v>16</v>
      </c>
      <c r="EG109" s="318" t="s">
        <v>6</v>
      </c>
      <c r="EH109" s="211"/>
      <c r="EI109" s="319" t="s">
        <v>88</v>
      </c>
      <c r="EJ109" s="320" t="s">
        <v>85</v>
      </c>
      <c r="EK109" s="321" t="str">
        <f>DI$3</f>
        <v>Bactimos-Anopheles</v>
      </c>
      <c r="EL109" s="322" t="s">
        <v>24</v>
      </c>
      <c r="EM109" s="321" t="str">
        <f>DI92</f>
        <v>Rotenone</v>
      </c>
      <c r="EO109" s="314" t="s">
        <v>2</v>
      </c>
      <c r="EP109" s="314" t="s">
        <v>3</v>
      </c>
      <c r="EQ109" s="315" t="s">
        <v>41</v>
      </c>
      <c r="ER109" s="315" t="s">
        <v>42</v>
      </c>
      <c r="ES109" s="314" t="s">
        <v>38</v>
      </c>
      <c r="ET109" s="314" t="s">
        <v>39</v>
      </c>
      <c r="EU109" s="314" t="s">
        <v>18</v>
      </c>
      <c r="EV109" s="316" t="s">
        <v>40</v>
      </c>
      <c r="EW109" s="317" t="s">
        <v>16</v>
      </c>
      <c r="EX109" s="318" t="s">
        <v>6</v>
      </c>
      <c r="EY109" s="211"/>
      <c r="EZ109" s="319" t="s">
        <v>88</v>
      </c>
      <c r="FA109" s="320" t="s">
        <v>85</v>
      </c>
      <c r="FB109" s="321" t="str">
        <f>DZ$3</f>
        <v>Bactimos-Anopheles</v>
      </c>
      <c r="FC109" s="322" t="s">
        <v>24</v>
      </c>
      <c r="FD109" s="321" t="str">
        <f>DZ92</f>
        <v>Rotenone</v>
      </c>
      <c r="FF109" s="314" t="s">
        <v>2</v>
      </c>
      <c r="FG109" s="314" t="s">
        <v>3</v>
      </c>
      <c r="FH109" s="315" t="s">
        <v>41</v>
      </c>
      <c r="FI109" s="315" t="s">
        <v>42</v>
      </c>
      <c r="FJ109" s="314" t="s">
        <v>38</v>
      </c>
      <c r="FK109" s="314" t="s">
        <v>39</v>
      </c>
      <c r="FL109" s="314" t="s">
        <v>18</v>
      </c>
      <c r="FM109" s="316" t="s">
        <v>40</v>
      </c>
      <c r="FN109" s="317" t="s">
        <v>16</v>
      </c>
      <c r="FO109" s="318" t="s">
        <v>6</v>
      </c>
      <c r="FP109" s="211"/>
      <c r="FQ109" s="319" t="s">
        <v>88</v>
      </c>
      <c r="FR109" s="320" t="s">
        <v>85</v>
      </c>
      <c r="FS109" s="321" t="str">
        <f>EQ$3</f>
        <v>Bactimos-Anopheles</v>
      </c>
      <c r="FT109" s="322" t="s">
        <v>24</v>
      </c>
      <c r="FU109" s="321" t="str">
        <f>EQ92</f>
        <v>Rotenone</v>
      </c>
      <c r="FW109" s="314" t="s">
        <v>2</v>
      </c>
      <c r="FX109" s="314" t="s">
        <v>3</v>
      </c>
      <c r="FY109" s="315" t="s">
        <v>41</v>
      </c>
      <c r="FZ109" s="315" t="s">
        <v>42</v>
      </c>
      <c r="GA109" s="314" t="s">
        <v>38</v>
      </c>
      <c r="GB109" s="314" t="s">
        <v>39</v>
      </c>
      <c r="GC109" s="314" t="s">
        <v>18</v>
      </c>
      <c r="GD109" s="316" t="s">
        <v>40</v>
      </c>
      <c r="GE109" s="317" t="s">
        <v>16</v>
      </c>
      <c r="GF109" s="318" t="s">
        <v>6</v>
      </c>
      <c r="GG109" s="211"/>
      <c r="GH109" s="319" t="s">
        <v>88</v>
      </c>
      <c r="GI109" s="320" t="s">
        <v>85</v>
      </c>
      <c r="GJ109" s="321" t="str">
        <f>FH$3</f>
        <v>Bactimos-Anopheles</v>
      </c>
      <c r="GK109" s="322" t="s">
        <v>24</v>
      </c>
      <c r="GL109" s="321" t="str">
        <f>FH92</f>
        <v>Rotenone</v>
      </c>
      <c r="GN109" s="314" t="s">
        <v>2</v>
      </c>
      <c r="GO109" s="314" t="s">
        <v>3</v>
      </c>
      <c r="GP109" s="315" t="s">
        <v>41</v>
      </c>
      <c r="GQ109" s="315" t="s">
        <v>42</v>
      </c>
      <c r="GR109" s="314" t="s">
        <v>38</v>
      </c>
      <c r="GS109" s="314" t="s">
        <v>39</v>
      </c>
      <c r="GT109" s="314" t="s">
        <v>18</v>
      </c>
      <c r="GU109" s="316" t="s">
        <v>40</v>
      </c>
      <c r="GV109" s="317" t="s">
        <v>16</v>
      </c>
      <c r="GW109" s="318" t="s">
        <v>6</v>
      </c>
      <c r="GX109" s="211"/>
      <c r="GY109" s="319" t="s">
        <v>88</v>
      </c>
      <c r="GZ109" s="320" t="s">
        <v>85</v>
      </c>
      <c r="HA109" s="321" t="str">
        <f>FY$3</f>
        <v>Bactimos-Anopheles</v>
      </c>
      <c r="HB109" s="322" t="s">
        <v>24</v>
      </c>
      <c r="HC109" s="321" t="str">
        <f>FY92</f>
        <v>Rotenone</v>
      </c>
      <c r="HE109" s="314" t="s">
        <v>2</v>
      </c>
      <c r="HF109" s="314" t="s">
        <v>3</v>
      </c>
      <c r="HG109" s="315" t="s">
        <v>41</v>
      </c>
      <c r="HH109" s="315" t="s">
        <v>42</v>
      </c>
      <c r="HI109" s="314" t="s">
        <v>38</v>
      </c>
      <c r="HJ109" s="314" t="s">
        <v>39</v>
      </c>
      <c r="HK109" s="314" t="s">
        <v>18</v>
      </c>
      <c r="HL109" s="316" t="s">
        <v>40</v>
      </c>
      <c r="HM109" s="317" t="s">
        <v>16</v>
      </c>
      <c r="HN109" s="318" t="s">
        <v>6</v>
      </c>
      <c r="HO109" s="211"/>
      <c r="HP109" s="319" t="s">
        <v>88</v>
      </c>
      <c r="HQ109" s="320" t="s">
        <v>85</v>
      </c>
      <c r="HR109" s="321" t="str">
        <f>GP$3</f>
        <v>Bactimos-Anopheles</v>
      </c>
      <c r="HS109" s="322" t="s">
        <v>24</v>
      </c>
      <c r="HT109" s="321" t="str">
        <f>GP92</f>
        <v>Rotenone</v>
      </c>
      <c r="HV109" s="314" t="s">
        <v>2</v>
      </c>
      <c r="HW109" s="314" t="s">
        <v>3</v>
      </c>
      <c r="HX109" s="315" t="s">
        <v>41</v>
      </c>
      <c r="HY109" s="315" t="s">
        <v>42</v>
      </c>
      <c r="HZ109" s="314" t="s">
        <v>38</v>
      </c>
      <c r="IA109" s="314" t="s">
        <v>39</v>
      </c>
      <c r="IB109" s="314" t="s">
        <v>18</v>
      </c>
      <c r="IC109" s="316" t="s">
        <v>40</v>
      </c>
      <c r="ID109" s="317" t="s">
        <v>16</v>
      </c>
      <c r="IE109" s="318" t="s">
        <v>6</v>
      </c>
      <c r="IF109" s="211"/>
      <c r="IG109" s="319" t="s">
        <v>88</v>
      </c>
      <c r="IH109" s="320" t="s">
        <v>85</v>
      </c>
      <c r="II109" s="321" t="str">
        <f>HG$3</f>
        <v>Bactimos-Anopheles</v>
      </c>
      <c r="IJ109" s="322" t="s">
        <v>24</v>
      </c>
      <c r="IK109" s="321" t="str">
        <f>HG92</f>
        <v>Rotenone</v>
      </c>
      <c r="IM109" s="314" t="s">
        <v>2</v>
      </c>
      <c r="IN109" s="314" t="s">
        <v>3</v>
      </c>
      <c r="IO109" s="315" t="s">
        <v>41</v>
      </c>
      <c r="IP109" s="315" t="s">
        <v>42</v>
      </c>
      <c r="IQ109" s="314" t="s">
        <v>38</v>
      </c>
      <c r="IR109" s="314" t="s">
        <v>39</v>
      </c>
      <c r="IS109" s="314" t="s">
        <v>18</v>
      </c>
      <c r="IT109" s="316" t="s">
        <v>40</v>
      </c>
      <c r="IU109" s="317" t="s">
        <v>16</v>
      </c>
      <c r="IV109" s="318" t="s">
        <v>6</v>
      </c>
      <c r="IW109" s="211"/>
      <c r="IX109" s="319" t="s">
        <v>88</v>
      </c>
      <c r="IY109" s="320" t="s">
        <v>85</v>
      </c>
      <c r="IZ109" s="321" t="str">
        <f>HX$3</f>
        <v>Bactimos-Anopheles</v>
      </c>
      <c r="JA109" s="322" t="s">
        <v>24</v>
      </c>
      <c r="JB109" s="321" t="str">
        <f>HX92</f>
        <v>Rotenone</v>
      </c>
      <c r="JD109" s="314" t="s">
        <v>2</v>
      </c>
      <c r="JE109" s="314" t="s">
        <v>3</v>
      </c>
      <c r="JF109" s="315" t="s">
        <v>41</v>
      </c>
      <c r="JG109" s="315" t="s">
        <v>42</v>
      </c>
      <c r="JH109" s="314" t="s">
        <v>38</v>
      </c>
      <c r="JI109" s="314" t="s">
        <v>39</v>
      </c>
      <c r="JJ109" s="314" t="s">
        <v>18</v>
      </c>
      <c r="JK109" s="316" t="s">
        <v>40</v>
      </c>
      <c r="JL109" s="317" t="s">
        <v>16</v>
      </c>
      <c r="JM109" s="318" t="s">
        <v>6</v>
      </c>
      <c r="JN109" s="211"/>
      <c r="JO109" s="319" t="s">
        <v>88</v>
      </c>
      <c r="JP109" s="320" t="s">
        <v>85</v>
      </c>
      <c r="JQ109" s="321" t="str">
        <f>IO$3</f>
        <v>Bactimos-Anopheles</v>
      </c>
      <c r="JR109" s="322" t="s">
        <v>24</v>
      </c>
      <c r="JS109" s="321" t="str">
        <f>IO92</f>
        <v>Rotenone</v>
      </c>
      <c r="JU109" s="314" t="s">
        <v>2</v>
      </c>
      <c r="JV109" s="314" t="s">
        <v>3</v>
      </c>
      <c r="JW109" s="315" t="s">
        <v>41</v>
      </c>
      <c r="JX109" s="315" t="s">
        <v>42</v>
      </c>
      <c r="JY109" s="314" t="s">
        <v>38</v>
      </c>
      <c r="JZ109" s="314" t="s">
        <v>39</v>
      </c>
      <c r="KA109" s="314" t="s">
        <v>18</v>
      </c>
      <c r="KB109" s="316" t="s">
        <v>40</v>
      </c>
      <c r="KC109" s="317" t="s">
        <v>16</v>
      </c>
      <c r="KD109" s="318" t="s">
        <v>6</v>
      </c>
      <c r="KE109" s="211"/>
      <c r="KF109" s="319" t="s">
        <v>88</v>
      </c>
      <c r="KG109" s="320" t="s">
        <v>85</v>
      </c>
      <c r="KH109" s="321" t="str">
        <f>JF$3</f>
        <v>Bactimos-Anopheles</v>
      </c>
      <c r="KI109" s="322" t="s">
        <v>24</v>
      </c>
      <c r="KJ109" s="321" t="str">
        <f>JF92</f>
        <v>Rotenone</v>
      </c>
      <c r="KL109" s="314" t="s">
        <v>2</v>
      </c>
      <c r="KM109" s="314" t="s">
        <v>3</v>
      </c>
      <c r="KN109" s="315" t="s">
        <v>41</v>
      </c>
      <c r="KO109" s="315" t="s">
        <v>42</v>
      </c>
      <c r="KP109" s="314" t="s">
        <v>38</v>
      </c>
      <c r="KQ109" s="314" t="s">
        <v>39</v>
      </c>
      <c r="KR109" s="314" t="s">
        <v>18</v>
      </c>
      <c r="KS109" s="316" t="s">
        <v>40</v>
      </c>
      <c r="KT109" s="317" t="s">
        <v>16</v>
      </c>
      <c r="KU109" s="318" t="s">
        <v>6</v>
      </c>
      <c r="KV109" s="211"/>
      <c r="KW109" s="319" t="s">
        <v>88</v>
      </c>
      <c r="KX109" s="320" t="s">
        <v>85</v>
      </c>
      <c r="KY109" s="321" t="str">
        <f>JW$3</f>
        <v>Bactimos-Anopheles</v>
      </c>
      <c r="KZ109" s="322" t="s">
        <v>24</v>
      </c>
      <c r="LA109" s="321" t="str">
        <f>JW92</f>
        <v>Rotenone</v>
      </c>
      <c r="LC109" s="314" t="s">
        <v>2</v>
      </c>
      <c r="LD109" s="314" t="s">
        <v>3</v>
      </c>
      <c r="LE109" s="315" t="s">
        <v>41</v>
      </c>
      <c r="LF109" s="315" t="s">
        <v>42</v>
      </c>
      <c r="LG109" s="314" t="s">
        <v>38</v>
      </c>
      <c r="LH109" s="314" t="s">
        <v>39</v>
      </c>
      <c r="LI109" s="314" t="s">
        <v>18</v>
      </c>
      <c r="LJ109" s="316" t="s">
        <v>40</v>
      </c>
      <c r="LK109" s="317" t="s">
        <v>16</v>
      </c>
      <c r="LL109" s="318" t="s">
        <v>6</v>
      </c>
      <c r="LM109" s="211"/>
      <c r="LN109" s="319" t="s">
        <v>88</v>
      </c>
      <c r="LO109" s="320" t="s">
        <v>85</v>
      </c>
      <c r="LP109" s="321" t="str">
        <f>KN$3</f>
        <v>Bactimos-Anopheles</v>
      </c>
      <c r="LQ109" s="322" t="s">
        <v>24</v>
      </c>
      <c r="LR109" s="321" t="str">
        <f>KN92</f>
        <v>Rotenone</v>
      </c>
      <c r="LT109" s="314" t="s">
        <v>2</v>
      </c>
      <c r="LU109" s="314" t="s">
        <v>3</v>
      </c>
      <c r="LV109" s="315" t="s">
        <v>41</v>
      </c>
      <c r="LW109" s="315" t="s">
        <v>42</v>
      </c>
      <c r="LX109" s="314" t="s">
        <v>38</v>
      </c>
      <c r="LY109" s="314" t="s">
        <v>39</v>
      </c>
      <c r="LZ109" s="314" t="s">
        <v>18</v>
      </c>
      <c r="MA109" s="316" t="s">
        <v>40</v>
      </c>
      <c r="MB109" s="317" t="s">
        <v>16</v>
      </c>
      <c r="MC109" s="318" t="s">
        <v>6</v>
      </c>
      <c r="MD109" s="211"/>
      <c r="ME109" s="319" t="s">
        <v>88</v>
      </c>
      <c r="MF109" s="320" t="s">
        <v>85</v>
      </c>
      <c r="MG109" s="321" t="str">
        <f>LE$3</f>
        <v>Bactimos-Anopheles</v>
      </c>
      <c r="MH109" s="322" t="s">
        <v>24</v>
      </c>
      <c r="MI109" s="321" t="str">
        <f>LE92</f>
        <v>Rotenone</v>
      </c>
    </row>
    <row r="110" spans="1:347" ht="14" hidden="1" customHeight="1" outlineLevel="1">
      <c r="A110" s="12"/>
      <c r="B110" s="33">
        <f>SLOPE(G96:G105,J96:J105)</f>
        <v>4.1780610629625974</v>
      </c>
      <c r="C110" s="17">
        <f>INTERCEPT(G96:G105,J96:J105)</f>
        <v>-2.8677740014374562</v>
      </c>
      <c r="D110" s="79">
        <f>CORREL(G96:G105,J96:J105)^2</f>
        <v>0.97847204414864219</v>
      </c>
      <c r="E110" s="80">
        <f>D110/((1-D110)*(COUNT(G96:G105)-2))</f>
        <v>15.150409555906633</v>
      </c>
      <c r="F110" s="81">
        <f>COUNT(G96:G105)-2</f>
        <v>3</v>
      </c>
      <c r="G110" s="82">
        <f>_xlfn.F.DIST.RT(E110,1,F110)</f>
        <v>3.0074052235458872E-2</v>
      </c>
      <c r="I110" s="67">
        <f>U106/S106</f>
        <v>4.2134464607824045</v>
      </c>
      <c r="J110" s="67">
        <f>N107-J107*I110</f>
        <v>-2.8876308554536614</v>
      </c>
      <c r="K110" s="17">
        <f>SQRT(1/S106)</f>
        <v>0.47848747900516836</v>
      </c>
      <c r="L110" s="15">
        <f>SQRT(1/P106+J107^2*K110^2)</f>
        <v>0.34992118672025102</v>
      </c>
      <c r="M110" s="15">
        <f>I110/K110</f>
        <v>8.805761165459657</v>
      </c>
      <c r="N110" s="15">
        <f>J110/L110</f>
        <v>-8.2522321169487078</v>
      </c>
      <c r="O110" s="23">
        <f>COUNT(L96:L105)-2</f>
        <v>3</v>
      </c>
      <c r="P110" s="27">
        <f>_xlfn.CHISQ.DIST.RT(V106,O110)</f>
        <v>0.6350600073336099</v>
      </c>
      <c r="Q110" s="15">
        <f>V106/O110</f>
        <v>0.56947852228313456</v>
      </c>
      <c r="R110" s="15">
        <f>IF(P110&gt;0.15,1.96^2*K110^2/I110^2,_xlfn.T.INV.2T(0.05,O110)^2*K110^2*Q110/I110^2)</f>
        <v>4.9542547960597566E-2</v>
      </c>
      <c r="S110" s="238"/>
      <c r="T110" s="15">
        <f>ABS(I21-I110)/SQRT(K110^2+K21^2)</f>
        <v>6.2069805749935014</v>
      </c>
      <c r="U110" s="12" t="str">
        <f>IF(T110&lt;1.96,"Yes","No")</f>
        <v>No</v>
      </c>
      <c r="X110" s="15"/>
      <c r="Y110" s="15"/>
      <c r="Z110" s="244">
        <f>AL106/AJ106</f>
        <v>4.2131940704204407</v>
      </c>
      <c r="AA110" s="244">
        <f>AE107-AA107*Z110</f>
        <v>-2.8874616864299134</v>
      </c>
      <c r="AB110" s="212">
        <f>SQRT(1/AJ106)</f>
        <v>0.48057587271063673</v>
      </c>
      <c r="AC110" s="211">
        <f>SQRT(1/AG106+AA107^2*AB110^2)</f>
        <v>0.35104891122971604</v>
      </c>
      <c r="AD110" s="211">
        <f>Z110/AB110</f>
        <v>8.7669696080587052</v>
      </c>
      <c r="AE110" s="211">
        <f>AA110/AC110</f>
        <v>-8.2252403983114579</v>
      </c>
      <c r="AF110" s="204">
        <f>COUNT(AC96:AC105)-2</f>
        <v>3</v>
      </c>
      <c r="AG110" s="223">
        <f>_xlfn.CHISQ.DIST.RT(AM106,AF110)</f>
        <v>0.63049926900181796</v>
      </c>
      <c r="AH110" s="211">
        <f>AM106/AF110</f>
        <v>0.57634317670081148</v>
      </c>
      <c r="AI110" s="211">
        <f>IF(AG110&gt;0.15,1.96^2*AB110^2/Z110^2,_xlfn.T.INV.2T(0.05,AF110)^2*AB110^2*AH110/Z110^2)</f>
        <v>4.9981943665950629E-2</v>
      </c>
      <c r="AJ110" s="238"/>
      <c r="AK110" s="211">
        <f>ABS(Z21-Z110)/SQRT(AB110^2+AB21^2)</f>
        <v>6.1308950121697334</v>
      </c>
      <c r="AL110" s="210" t="str">
        <f>IF(AK110&lt;1.96,"Yes","No")</f>
        <v>No</v>
      </c>
      <c r="AM110" s="218"/>
      <c r="AN110" s="218"/>
      <c r="AO110" s="211"/>
      <c r="AQ110" s="244">
        <f>BC106/BA106</f>
        <v>4.2131967932458414</v>
      </c>
      <c r="AR110" s="244">
        <f>AV107-AR107*AQ110</f>
        <v>-2.8874632793464481</v>
      </c>
      <c r="AS110" s="212">
        <f>SQRT(1/BA106)</f>
        <v>0.48056159376825602</v>
      </c>
      <c r="AT110" s="211">
        <f>SQRT(1/AX106+AR107^2*AS110^2)</f>
        <v>0.35103979127665874</v>
      </c>
      <c r="AU110" s="211">
        <f>AQ110/AS110</f>
        <v>8.7672357672377697</v>
      </c>
      <c r="AV110" s="211">
        <f>AR110/AT110</f>
        <v>-8.2254586263435954</v>
      </c>
      <c r="AW110" s="204">
        <f>COUNT(AT96:AT105)-2</f>
        <v>3</v>
      </c>
      <c r="AX110" s="223">
        <f>_xlfn.CHISQ.DIST.RT(BD106,AW110)</f>
        <v>0.63053388717028369</v>
      </c>
      <c r="AY110" s="211">
        <f>BD106/AW110</f>
        <v>0.57629095892347848</v>
      </c>
      <c r="AZ110" s="211">
        <f>IF(AX110&gt;0.15,1.96^2*AS110^2/AQ110^2,_xlfn.T.INV.2T(0.05,AW110)^2*AS110^2*AY110/AQ110^2)</f>
        <v>4.9978908969150818E-2</v>
      </c>
      <c r="BA110" s="238"/>
      <c r="BB110" s="211">
        <f>ABS(AQ21-AQ110)/SQRT(AS110^2+AS21^2)</f>
        <v>6.1272420896904505</v>
      </c>
      <c r="BC110" s="210" t="str">
        <f>IF(BB110&lt;1.96,"Yes","No")</f>
        <v>No</v>
      </c>
      <c r="BD110" s="218"/>
      <c r="BE110" s="218"/>
      <c r="BF110" s="211"/>
      <c r="BH110" s="244">
        <f>BT106/BR106</f>
        <v>4.2131967556475169</v>
      </c>
      <c r="BI110" s="244">
        <f>BM107-BI107*BH110</f>
        <v>-2.8874632560778579</v>
      </c>
      <c r="BJ110" s="212">
        <f>SQRT(1/BR106)</f>
        <v>0.48056175396602036</v>
      </c>
      <c r="BK110" s="211">
        <f>SQRT(1/BO106+BI107^2*BJ110^2)</f>
        <v>0.35103988108075662</v>
      </c>
      <c r="BL110" s="211">
        <f>BH110/BJ110</f>
        <v>8.7672327663957716</v>
      </c>
      <c r="BM110" s="211">
        <f>BI110/BK110</f>
        <v>-8.2254564557968219</v>
      </c>
      <c r="BN110" s="204">
        <f>COUNT(BK96:BK105)-2</f>
        <v>3</v>
      </c>
      <c r="BO110" s="223">
        <f>_xlfn.CHISQ.DIST.RT(BU106,BN110)</f>
        <v>0.6305334049836897</v>
      </c>
      <c r="BP110" s="211">
        <f>BU106/BN110</f>
        <v>0.57629168623816207</v>
      </c>
      <c r="BQ110" s="211">
        <f>IF(BO110&gt;0.15,1.96^2*BJ110^2/BH110^2,_xlfn.T.INV.2T(0.05,BN110)^2*BJ110^2*BP110/BH110^2)</f>
        <v>4.9978943182645244E-2</v>
      </c>
      <c r="BR110" s="238"/>
      <c r="BS110" s="211">
        <f>ABS(BH21-BH110)/SQRT(BJ110^2+BJ21^2)</f>
        <v>6.1271402638622519</v>
      </c>
      <c r="BT110" s="210" t="str">
        <f>IF(BS110&lt;1.96,"Yes","No")</f>
        <v>No</v>
      </c>
      <c r="BU110" s="218"/>
      <c r="BV110" s="218"/>
      <c r="BW110" s="211"/>
      <c r="BY110" s="244">
        <f>CK106/CI106</f>
        <v>4.2131967561210244</v>
      </c>
      <c r="BZ110" s="244">
        <f>CD107-BZ107*BY110</f>
        <v>-2.8874632563654266</v>
      </c>
      <c r="CA110" s="212">
        <f>SQRT(1/CI106)</f>
        <v>0.48056175178770028</v>
      </c>
      <c r="CB110" s="211">
        <f>SQRT(1/CF106+BZ107^2*CA110^2)</f>
        <v>0.35103987979364837</v>
      </c>
      <c r="CC110" s="211">
        <f>BY110/CA110</f>
        <v>8.7672328071217489</v>
      </c>
      <c r="CD110" s="211">
        <f>BZ110/CB110</f>
        <v>-8.2254564867751299</v>
      </c>
      <c r="CE110" s="204">
        <f>COUNT(CB96:CB105)-2</f>
        <v>3</v>
      </c>
      <c r="CF110" s="223">
        <f>_xlfn.CHISQ.DIST.RT(CL106,CE110)</f>
        <v>0.630533411041863</v>
      </c>
      <c r="CG110" s="211">
        <f>CL106/CE110</f>
        <v>0.57629167710020723</v>
      </c>
      <c r="CH110" s="211">
        <f>IF(CF110&gt;0.15,1.96^2*CA110^2/BY110^2,_xlfn.T.INV.2T(0.05,CE110)^2*CA110^2*CG110/BY110^2)</f>
        <v>4.9978942718316009E-2</v>
      </c>
      <c r="CI110" s="238"/>
      <c r="CJ110" s="211">
        <f>ABS(BY21-BY110)/SQRT(CA110^2+CA21^2)</f>
        <v>6.1271376831192308</v>
      </c>
      <c r="CK110" s="210" t="str">
        <f>IF(CJ110&lt;1.96,"Yes","No")</f>
        <v>No</v>
      </c>
      <c r="CL110" s="218"/>
      <c r="CM110" s="218"/>
      <c r="CN110" s="211"/>
      <c r="CP110" s="244">
        <f>DB106/CZ106</f>
        <v>4.2131967561148649</v>
      </c>
      <c r="CQ110" s="244">
        <f>CU107-CQ107*CP110</f>
        <v>-2.8874632563616593</v>
      </c>
      <c r="CR110" s="212">
        <f>SQRT(1/CZ106)</f>
        <v>0.48056175181527899</v>
      </c>
      <c r="CS110" s="211">
        <f>SQRT(1/CW106+CQ107^2*CR110^2)</f>
        <v>0.35103987980965573</v>
      </c>
      <c r="CT110" s="211">
        <f>CP110/CR110</f>
        <v>8.7672328066057936</v>
      </c>
      <c r="CU110" s="211">
        <f>CQ110/CS110</f>
        <v>-8.2254564863893176</v>
      </c>
      <c r="CV110" s="204">
        <f>COUNT(CS96:CS105)-2</f>
        <v>3</v>
      </c>
      <c r="CW110" s="223">
        <f>_xlfn.CHISQ.DIST.RT(DC106,CV110)</f>
        <v>0.63053341096298721</v>
      </c>
      <c r="CX110" s="211">
        <f>DC106/CV110</f>
        <v>0.57629167721918095</v>
      </c>
      <c r="CY110" s="211">
        <f>IF(CW110&gt;0.15,1.96^2*CR110^2/CP110^2,_xlfn.T.INV.2T(0.05,CV110)^2*CR110^2*CX110/CP110^2)</f>
        <v>4.9978942724198575E-2</v>
      </c>
      <c r="CZ110" s="238"/>
      <c r="DA110" s="211">
        <f>ABS(CP21-CP110)/SQRT(CR110^2+CR21^2)</f>
        <v>6.1271376209614479</v>
      </c>
      <c r="DB110" s="210" t="str">
        <f>IF(DA110&lt;1.96,"Yes","No")</f>
        <v>No</v>
      </c>
      <c r="DC110" s="218"/>
      <c r="DD110" s="218"/>
      <c r="DE110" s="211"/>
      <c r="DG110" s="244">
        <f>DS106/DQ106</f>
        <v>4.2131967561149439</v>
      </c>
      <c r="DH110" s="244">
        <f>DL107-DH107*DG110</f>
        <v>-2.8874632563617069</v>
      </c>
      <c r="DI110" s="212">
        <f>SQRT(1/DQ106)</f>
        <v>0.48056175181492078</v>
      </c>
      <c r="DJ110" s="211">
        <f>SQRT(1/DN106+DH107^2*DI110^2)</f>
        <v>0.3510398798094464</v>
      </c>
      <c r="DK110" s="211">
        <f>DG110/DI110</f>
        <v>8.7672328066124923</v>
      </c>
      <c r="DL110" s="211">
        <f>DH110/DJ110</f>
        <v>-8.2254564863943589</v>
      </c>
      <c r="DM110" s="204">
        <f>COUNT(DJ96:DJ105)-2</f>
        <v>3</v>
      </c>
      <c r="DN110" s="223">
        <f>_xlfn.CHISQ.DIST.RT(DT106,DM110)</f>
        <v>0.63053341096399973</v>
      </c>
      <c r="DO110" s="211">
        <f>DT106/DM110</f>
        <v>0.57629167721765373</v>
      </c>
      <c r="DP110" s="211">
        <f>IF(DN110&gt;0.15,1.96^2*DI110^2/DG110^2,_xlfn.T.INV.2T(0.05,DM110)^2*DI110^2*DO110/DG110^2)</f>
        <v>4.9978942724122191E-2</v>
      </c>
      <c r="DQ110" s="238"/>
      <c r="DR110" s="211">
        <f>ABS(DG21-DG110)/SQRT(DI110^2+DI21^2)</f>
        <v>6.127137619394933</v>
      </c>
      <c r="DS110" s="210" t="str">
        <f>IF(DR110&lt;1.96,"Yes","No")</f>
        <v>No</v>
      </c>
      <c r="DT110" s="218"/>
      <c r="DU110" s="218"/>
      <c r="DV110" s="211"/>
      <c r="DX110" s="244">
        <f>EJ106/EH106</f>
        <v>4.213196756114943</v>
      </c>
      <c r="DY110" s="244">
        <f>EC107-DY107*DX110</f>
        <v>-2.887463256361706</v>
      </c>
      <c r="DZ110" s="212">
        <f>SQRT(1/EH106)</f>
        <v>0.48056175181492555</v>
      </c>
      <c r="EA110" s="211">
        <f>SQRT(1/EE106+DY107^2*DZ110^2)</f>
        <v>0.35103987980944906</v>
      </c>
      <c r="EB110" s="211">
        <f>DX110/DZ110</f>
        <v>8.7672328066124035</v>
      </c>
      <c r="EC110" s="211">
        <f>DY110/EA110</f>
        <v>-8.2254564863942932</v>
      </c>
      <c r="ED110" s="204">
        <f>COUNT(EA96:EA105)-2</f>
        <v>3</v>
      </c>
      <c r="EE110" s="223">
        <f>_xlfn.CHISQ.DIST.RT(EK106,ED110)</f>
        <v>0.6305334109639873</v>
      </c>
      <c r="EF110" s="211">
        <f>EK106/ED110</f>
        <v>0.57629167721767216</v>
      </c>
      <c r="EG110" s="211">
        <f>IF(EE110&gt;0.15,1.96^2*DZ110^2/DX110^2,_xlfn.T.INV.2T(0.05,ED110)^2*DZ110^2*EF110/DX110^2)</f>
        <v>4.9978942724123204E-2</v>
      </c>
      <c r="EH110" s="238"/>
      <c r="EI110" s="211">
        <f>ABS(DX21-DX110)/SQRT(DZ110^2+DZ21^2)</f>
        <v>6.1271376193570433</v>
      </c>
      <c r="EJ110" s="210" t="str">
        <f>IF(EI110&lt;1.96,"Yes","No")</f>
        <v>No</v>
      </c>
      <c r="EK110" s="218"/>
      <c r="EL110" s="218"/>
      <c r="EM110" s="211"/>
      <c r="EO110" s="244">
        <f>FA106/EY106</f>
        <v>4.2131967561149422</v>
      </c>
      <c r="EP110" s="244">
        <f>ET107-EP107*EO110</f>
        <v>-2.887463256361706</v>
      </c>
      <c r="EQ110" s="212">
        <f>SQRT(1/EY106)</f>
        <v>0.48056175181492544</v>
      </c>
      <c r="ER110" s="211">
        <f>SQRT(1/EV106+EP107^2*EQ110^2)</f>
        <v>0.35103987980944906</v>
      </c>
      <c r="ES110" s="211">
        <f>EO110/EQ110</f>
        <v>8.7672328066124035</v>
      </c>
      <c r="ET110" s="211">
        <f>EP110/ER110</f>
        <v>-8.2254564863942932</v>
      </c>
      <c r="EU110" s="204">
        <f>COUNT(ER96:ER105)-2</f>
        <v>3</v>
      </c>
      <c r="EV110" s="223">
        <f>_xlfn.CHISQ.DIST.RT(FB106,EU110)</f>
        <v>0.63053341096398707</v>
      </c>
      <c r="EW110" s="211">
        <f>FB106/EU110</f>
        <v>0.57629167721767249</v>
      </c>
      <c r="EX110" s="211">
        <f>IF(EV110&gt;0.15,1.96^2*EQ110^2/EO110^2,_xlfn.T.INV.2T(0.05,EU110)^2*EQ110^2*EW110/EO110^2)</f>
        <v>4.9978942724123204E-2</v>
      </c>
      <c r="EY110" s="238"/>
      <c r="EZ110" s="211">
        <f>ABS(EO21-EO110)/SQRT(EQ110^2+EQ21^2)</f>
        <v>6.1271376193560938</v>
      </c>
      <c r="FA110" s="210" t="str">
        <f>IF(EZ110&lt;1.96,"Yes","No")</f>
        <v>No</v>
      </c>
      <c r="FB110" s="218"/>
      <c r="FC110" s="218"/>
      <c r="FD110" s="211"/>
      <c r="FF110" s="244">
        <f>FR106/FP106</f>
        <v>4.2131967561149448</v>
      </c>
      <c r="FG110" s="244">
        <f>FK107-FG107*FF110</f>
        <v>-2.8874632563617082</v>
      </c>
      <c r="FH110" s="212">
        <f>SQRT(1/FP106)</f>
        <v>0.48056175181492544</v>
      </c>
      <c r="FI110" s="211">
        <f>SQRT(1/FM106+FG107^2*FH110^2)</f>
        <v>0.35103987980944912</v>
      </c>
      <c r="FJ110" s="211">
        <f>FF110/FH110</f>
        <v>8.7672328066124088</v>
      </c>
      <c r="FK110" s="211">
        <f>FG110/FI110</f>
        <v>-8.2254564863942985</v>
      </c>
      <c r="FL110" s="204">
        <f>COUNT(FI96:FI105)-2</f>
        <v>3</v>
      </c>
      <c r="FM110" s="223">
        <f>_xlfn.CHISQ.DIST.RT(FS106,FL110)</f>
        <v>0.63053341096398685</v>
      </c>
      <c r="FN110" s="211">
        <f>FS106/FL110</f>
        <v>0.57629167721767283</v>
      </c>
      <c r="FO110" s="211">
        <f>IF(FM110&gt;0.15,1.96^2*FH110^2/FF110^2,_xlfn.T.INV.2T(0.05,FL110)^2*FH110^2*FN110/FF110^2)</f>
        <v>4.9978942724123142E-2</v>
      </c>
      <c r="FP110" s="238"/>
      <c r="FQ110" s="211">
        <f>ABS(FF21-FF110)/SQRT(FH110^2+FH21^2)</f>
        <v>6.1271376193560769</v>
      </c>
      <c r="FR110" s="210" t="str">
        <f>IF(FQ110&lt;1.96,"Yes","No")</f>
        <v>No</v>
      </c>
      <c r="FS110" s="218"/>
      <c r="FT110" s="218"/>
      <c r="FU110" s="211"/>
      <c r="FW110" s="244">
        <f>GI106/GG106</f>
        <v>4.2131967561149413</v>
      </c>
      <c r="FX110" s="244">
        <f>GB107-FX107*FW110</f>
        <v>-2.8874632563617064</v>
      </c>
      <c r="FY110" s="212">
        <f>SQRT(1/GG106)</f>
        <v>0.48056175181492561</v>
      </c>
      <c r="FZ110" s="211">
        <f>SQRT(1/GD106+FX107^2*FY110^2)</f>
        <v>0.35103987980944928</v>
      </c>
      <c r="GA110" s="211">
        <f>FW110/FY110</f>
        <v>8.7672328066123981</v>
      </c>
      <c r="GB110" s="211">
        <f>FX110/FZ110</f>
        <v>-8.2254564863942896</v>
      </c>
      <c r="GC110" s="204">
        <f>COUNT(FZ96:FZ105)-2</f>
        <v>3</v>
      </c>
      <c r="GD110" s="223">
        <f>_xlfn.CHISQ.DIST.RT(GJ106,GC110)</f>
        <v>0.63053341096398619</v>
      </c>
      <c r="GE110" s="211">
        <f>GJ106/GC110</f>
        <v>0.57629167721767394</v>
      </c>
      <c r="GF110" s="211">
        <f>IF(GD110&gt;0.15,1.96^2*FY110^2/FW110^2,_xlfn.T.INV.2T(0.05,GC110)^2*FY110^2*GE110/FW110^2)</f>
        <v>4.9978942724123253E-2</v>
      </c>
      <c r="GG110" s="238"/>
      <c r="GH110" s="211">
        <f>ABS(FW21-FW110)/SQRT(FY110^2+FY21^2)</f>
        <v>6.1271376193560663</v>
      </c>
      <c r="GI110" s="210" t="str">
        <f>IF(GH110&lt;1.96,"Yes","No")</f>
        <v>No</v>
      </c>
      <c r="GJ110" s="218"/>
      <c r="GK110" s="218"/>
      <c r="GL110" s="211"/>
      <c r="GN110" s="244">
        <f>GZ106/GX106</f>
        <v>4.2131967561149422</v>
      </c>
      <c r="GO110" s="244">
        <f>GS107-GO107*GN110</f>
        <v>-2.8874632563617064</v>
      </c>
      <c r="GP110" s="212">
        <f>SQRT(1/GX106)</f>
        <v>0.48056175181492539</v>
      </c>
      <c r="GQ110" s="211">
        <f>SQRT(1/GU106+GO107^2*GP110^2)</f>
        <v>0.35103987980944917</v>
      </c>
      <c r="GR110" s="211">
        <f>GN110/GP110</f>
        <v>8.7672328066124052</v>
      </c>
      <c r="GS110" s="211">
        <f>GO110/GQ110</f>
        <v>-8.2254564863942914</v>
      </c>
      <c r="GT110" s="204">
        <f>COUNT(GQ96:GQ105)-2</f>
        <v>3</v>
      </c>
      <c r="GU110" s="223">
        <f>_xlfn.CHISQ.DIST.RT(HA106,GT110)</f>
        <v>0.6305334109639873</v>
      </c>
      <c r="GV110" s="211">
        <f>HA106/GT110</f>
        <v>0.57629167721767238</v>
      </c>
      <c r="GW110" s="211">
        <f>IF(GU110&gt;0.15,1.96^2*GP110^2/GN110^2,_xlfn.T.INV.2T(0.05,GT110)^2*GP110^2*GV110/GN110^2)</f>
        <v>4.997894272412319E-2</v>
      </c>
      <c r="GX110" s="238"/>
      <c r="GY110" s="211">
        <f>ABS(GN21-GN110)/SQRT(GP110^2+GP21^2)</f>
        <v>6.1271376193560698</v>
      </c>
      <c r="GZ110" s="210" t="str">
        <f>IF(GY110&lt;1.96,"Yes","No")</f>
        <v>No</v>
      </c>
      <c r="HA110" s="218"/>
      <c r="HB110" s="218"/>
      <c r="HC110" s="211"/>
      <c r="HE110" s="244">
        <f>HQ106/HO106</f>
        <v>4.2131967561149422</v>
      </c>
      <c r="HF110" s="244">
        <f>HJ107-HF107*HE110</f>
        <v>-2.8874632563617064</v>
      </c>
      <c r="HG110" s="212">
        <f>SQRT(1/HO106)</f>
        <v>0.48056175181492539</v>
      </c>
      <c r="HH110" s="211">
        <f>SQRT(1/HL106+HF107^2*HG110^2)</f>
        <v>0.35103987980944912</v>
      </c>
      <c r="HI110" s="211">
        <f>HE110/HG110</f>
        <v>8.7672328066124052</v>
      </c>
      <c r="HJ110" s="211">
        <f>HF110/HH110</f>
        <v>-8.2254564863942932</v>
      </c>
      <c r="HK110" s="204">
        <f>COUNT(HH96:HH105)-2</f>
        <v>3</v>
      </c>
      <c r="HL110" s="223">
        <f>_xlfn.CHISQ.DIST.RT(HR106,HK110)</f>
        <v>0.63053341096398641</v>
      </c>
      <c r="HM110" s="211">
        <f>HR106/HK110</f>
        <v>0.57629167721767349</v>
      </c>
      <c r="HN110" s="211">
        <f>IF(HL110&gt;0.15,1.96^2*HG110^2/HE110^2,_xlfn.T.INV.2T(0.05,HK110)^2*HG110^2*HM110/HE110^2)</f>
        <v>4.997894272412319E-2</v>
      </c>
      <c r="HO110" s="238"/>
      <c r="HP110" s="211">
        <f>ABS(HE21-HE110)/SQRT(HG110^2+HG21^2)</f>
        <v>6.1271376193560716</v>
      </c>
      <c r="HQ110" s="210" t="str">
        <f>IF(HP110&lt;1.96,"Yes","No")</f>
        <v>No</v>
      </c>
      <c r="HR110" s="218"/>
      <c r="HS110" s="218"/>
      <c r="HT110" s="211"/>
      <c r="HV110" s="244">
        <f>IH106/IF106</f>
        <v>4.2131967561149422</v>
      </c>
      <c r="HW110" s="244">
        <f>IA107-HW107*HV110</f>
        <v>-2.8874632563617064</v>
      </c>
      <c r="HX110" s="212">
        <f>SQRT(1/IF106)</f>
        <v>0.48056175181492539</v>
      </c>
      <c r="HY110" s="211">
        <f>SQRT(1/IC106+HW107^2*HX110^2)</f>
        <v>0.35103987980944912</v>
      </c>
      <c r="HZ110" s="211">
        <f>HV110/HX110</f>
        <v>8.7672328066124052</v>
      </c>
      <c r="IA110" s="211">
        <f>HW110/HY110</f>
        <v>-8.2254564863942932</v>
      </c>
      <c r="IB110" s="204">
        <f>COUNT(HY96:HY105)-2</f>
        <v>3</v>
      </c>
      <c r="IC110" s="223">
        <f>_xlfn.CHISQ.DIST.RT(II106,IB110)</f>
        <v>0.63053341096398641</v>
      </c>
      <c r="ID110" s="211">
        <f>II106/IB110</f>
        <v>0.57629167721767349</v>
      </c>
      <c r="IE110" s="211">
        <f>IF(IC110&gt;0.15,1.96^2*HX110^2/HV110^2,_xlfn.T.INV.2T(0.05,IB110)^2*HX110^2*ID110/HV110^2)</f>
        <v>4.997894272412319E-2</v>
      </c>
      <c r="IF110" s="238"/>
      <c r="IG110" s="211">
        <f>ABS(HV21-HV110)/SQRT(HX110^2+HX21^2)</f>
        <v>6.1271376193560716</v>
      </c>
      <c r="IH110" s="210" t="str">
        <f>IF(IG110&lt;1.96,"Yes","No")</f>
        <v>No</v>
      </c>
      <c r="II110" s="218"/>
      <c r="IJ110" s="218"/>
      <c r="IK110" s="211"/>
      <c r="IM110" s="244">
        <f>IY106/IW106</f>
        <v>4.2131967561149422</v>
      </c>
      <c r="IN110" s="244">
        <f>IR107-IN107*IM110</f>
        <v>-2.8874632563617064</v>
      </c>
      <c r="IO110" s="212">
        <f>SQRT(1/IW106)</f>
        <v>0.48056175181492539</v>
      </c>
      <c r="IP110" s="211">
        <f>SQRT(1/IT106+IN107^2*IO110^2)</f>
        <v>0.35103987980944912</v>
      </c>
      <c r="IQ110" s="211">
        <f>IM110/IO110</f>
        <v>8.7672328066124052</v>
      </c>
      <c r="IR110" s="211">
        <f>IN110/IP110</f>
        <v>-8.2254564863942932</v>
      </c>
      <c r="IS110" s="204">
        <f>COUNT(IP96:IP105)-2</f>
        <v>3</v>
      </c>
      <c r="IT110" s="223">
        <f>_xlfn.CHISQ.DIST.RT(IZ106,IS110)</f>
        <v>0.63053341096398641</v>
      </c>
      <c r="IU110" s="211">
        <f>IZ106/IS110</f>
        <v>0.57629167721767349</v>
      </c>
      <c r="IV110" s="211">
        <f>IF(IT110&gt;0.15,1.96^2*IO110^2/IM110^2,_xlfn.T.INV.2T(0.05,IS110)^2*IO110^2*IU110/IM110^2)</f>
        <v>4.997894272412319E-2</v>
      </c>
      <c r="IW110" s="238"/>
      <c r="IX110" s="211">
        <f>ABS(IM21-IM110)/SQRT(IO110^2+IO21^2)</f>
        <v>6.1271376193560707</v>
      </c>
      <c r="IY110" s="210" t="str">
        <f>IF(IX110&lt;1.96,"Yes","No")</f>
        <v>No</v>
      </c>
      <c r="IZ110" s="218"/>
      <c r="JA110" s="218"/>
      <c r="JB110" s="211"/>
      <c r="JD110" s="244">
        <f>JP106/JN106</f>
        <v>4.2131967561149422</v>
      </c>
      <c r="JE110" s="244">
        <f>JI107-JE107*JD110</f>
        <v>-2.8874632563617064</v>
      </c>
      <c r="JF110" s="212">
        <f>SQRT(1/JN106)</f>
        <v>0.48056175181492539</v>
      </c>
      <c r="JG110" s="211">
        <f>SQRT(1/JK106+JE107^2*JF110^2)</f>
        <v>0.35103987980944912</v>
      </c>
      <c r="JH110" s="211">
        <f>JD110/JF110</f>
        <v>8.7672328066124052</v>
      </c>
      <c r="JI110" s="211">
        <f>JE110/JG110</f>
        <v>-8.2254564863942932</v>
      </c>
      <c r="JJ110" s="204">
        <f>COUNT(JG96:JG105)-2</f>
        <v>3</v>
      </c>
      <c r="JK110" s="223">
        <f>_xlfn.CHISQ.DIST.RT(JQ106,JJ110)</f>
        <v>0.63053341096398641</v>
      </c>
      <c r="JL110" s="211">
        <f>JQ106/JJ110</f>
        <v>0.57629167721767349</v>
      </c>
      <c r="JM110" s="211">
        <f>IF(JK110&gt;0.15,1.96^2*JF110^2/JD110^2,_xlfn.T.INV.2T(0.05,JJ110)^2*JF110^2*JL110/JD110^2)</f>
        <v>4.997894272412319E-2</v>
      </c>
      <c r="JN110" s="238"/>
      <c r="JO110" s="211">
        <f>ABS(JD21-JD110)/SQRT(JF110^2+JF21^2)</f>
        <v>6.1271376193560698</v>
      </c>
      <c r="JP110" s="210" t="str">
        <f>IF(JO110&lt;1.96,"Yes","No")</f>
        <v>No</v>
      </c>
      <c r="JQ110" s="218"/>
      <c r="JR110" s="218"/>
      <c r="JS110" s="211"/>
      <c r="JU110" s="244">
        <f>KG106/KE106</f>
        <v>4.2131967561149422</v>
      </c>
      <c r="JV110" s="244">
        <f>JZ107-JV107*JU110</f>
        <v>-2.8874632563617064</v>
      </c>
      <c r="JW110" s="212">
        <f>SQRT(1/KE106)</f>
        <v>0.48056175181492539</v>
      </c>
      <c r="JX110" s="211">
        <f>SQRT(1/KB106+JV107^2*JW110^2)</f>
        <v>0.35103987980944912</v>
      </c>
      <c r="JY110" s="211">
        <f>JU110/JW110</f>
        <v>8.7672328066124052</v>
      </c>
      <c r="JZ110" s="211">
        <f>JV110/JX110</f>
        <v>-8.2254564863942932</v>
      </c>
      <c r="KA110" s="204">
        <f>COUNT(JX96:JX105)-2</f>
        <v>3</v>
      </c>
      <c r="KB110" s="223">
        <f>_xlfn.CHISQ.DIST.RT(KH106,KA110)</f>
        <v>0.63053341096398641</v>
      </c>
      <c r="KC110" s="211">
        <f>KH106/KA110</f>
        <v>0.57629167721767349</v>
      </c>
      <c r="KD110" s="211">
        <f>IF(KB110&gt;0.15,1.96^2*JW110^2/JU110^2,_xlfn.T.INV.2T(0.05,KA110)^2*JW110^2*KC110/JU110^2)</f>
        <v>4.997894272412319E-2</v>
      </c>
      <c r="KE110" s="238"/>
      <c r="KF110" s="211">
        <f>ABS(JU21-JU110)/SQRT(JW110^2+JW21^2)</f>
        <v>6.1271376193560716</v>
      </c>
      <c r="KG110" s="210" t="str">
        <f>IF(KF110&lt;1.96,"Yes","No")</f>
        <v>No</v>
      </c>
      <c r="KH110" s="218"/>
      <c r="KI110" s="218"/>
      <c r="KJ110" s="211"/>
      <c r="KL110" s="244">
        <f>KX106/KV106</f>
        <v>4.2131967561149422</v>
      </c>
      <c r="KM110" s="244">
        <f>KQ107-KM107*KL110</f>
        <v>-2.8874632563617064</v>
      </c>
      <c r="KN110" s="212">
        <f>SQRT(1/KV106)</f>
        <v>0.48056175181492539</v>
      </c>
      <c r="KO110" s="211">
        <f>SQRT(1/KS106+KM107^2*KN110^2)</f>
        <v>0.35103987980944912</v>
      </c>
      <c r="KP110" s="211">
        <f>KL110/KN110</f>
        <v>8.7672328066124052</v>
      </c>
      <c r="KQ110" s="211">
        <f>KM110/KO110</f>
        <v>-8.2254564863942932</v>
      </c>
      <c r="KR110" s="204">
        <f>COUNT(KO96:KO105)-2</f>
        <v>3</v>
      </c>
      <c r="KS110" s="223">
        <f>_xlfn.CHISQ.DIST.RT(KY106,KR110)</f>
        <v>0.63053341096398641</v>
      </c>
      <c r="KT110" s="211">
        <f>KY106/KR110</f>
        <v>0.57629167721767349</v>
      </c>
      <c r="KU110" s="211">
        <f>IF(KS110&gt;0.15,1.96^2*KN110^2/KL110^2,_xlfn.T.INV.2T(0.05,KR110)^2*KN110^2*KT110/KL110^2)</f>
        <v>4.997894272412319E-2</v>
      </c>
      <c r="KV110" s="238"/>
      <c r="KW110" s="211">
        <f>ABS(KL21-KL110)/SQRT(KN110^2+KN21^2)</f>
        <v>6.1271376193560716</v>
      </c>
      <c r="KX110" s="210" t="str">
        <f>IF(KW110&lt;1.96,"Yes","No")</f>
        <v>No</v>
      </c>
      <c r="KY110" s="218"/>
      <c r="KZ110" s="218"/>
      <c r="LA110" s="211"/>
      <c r="LC110" s="244">
        <f>LO106/LM106</f>
        <v>4.2131967561149422</v>
      </c>
      <c r="LD110" s="244">
        <f>LH107-LD107*LC110</f>
        <v>-2.8874632563617064</v>
      </c>
      <c r="LE110" s="212">
        <f>SQRT(1/LM106)</f>
        <v>0.48056175181492539</v>
      </c>
      <c r="LF110" s="211">
        <f>SQRT(1/LJ106+LD107^2*LE110^2)</f>
        <v>0.35103987980944912</v>
      </c>
      <c r="LG110" s="211">
        <f>LC110/LE110</f>
        <v>8.7672328066124052</v>
      </c>
      <c r="LH110" s="211">
        <f>LD110/LF110</f>
        <v>-8.2254564863942932</v>
      </c>
      <c r="LI110" s="204">
        <f>COUNT(LF96:LF105)-2</f>
        <v>3</v>
      </c>
      <c r="LJ110" s="223">
        <f>_xlfn.CHISQ.DIST.RT(LP106,LI110)</f>
        <v>0.63053341096398641</v>
      </c>
      <c r="LK110" s="211">
        <f>LP106/LI110</f>
        <v>0.57629167721767349</v>
      </c>
      <c r="LL110" s="211">
        <f>IF(LJ110&gt;0.15,1.96^2*LE110^2/LC110^2,_xlfn.T.INV.2T(0.05,LI110)^2*LE110^2*LK110/LC110^2)</f>
        <v>4.997894272412319E-2</v>
      </c>
      <c r="LM110" s="238"/>
      <c r="LN110" s="211">
        <f>ABS(LC21-LC110)/SQRT(LE110^2+LE21^2)</f>
        <v>6.1271376193560716</v>
      </c>
      <c r="LO110" s="210" t="str">
        <f>IF(LN110&lt;1.96,"Yes","No")</f>
        <v>No</v>
      </c>
      <c r="LP110" s="218"/>
      <c r="LQ110" s="218"/>
      <c r="LR110" s="211"/>
      <c r="LT110" s="244">
        <f>MF106/MD106</f>
        <v>4.2131967561149422</v>
      </c>
      <c r="LU110" s="244">
        <f>LY107-LU107*LT110</f>
        <v>-2.8874632563617064</v>
      </c>
      <c r="LV110" s="212">
        <f>SQRT(1/MD106)</f>
        <v>0.48056175181492539</v>
      </c>
      <c r="LW110" s="211">
        <f>SQRT(1/MA106+LU107^2*LV110^2)</f>
        <v>0.35103987980944912</v>
      </c>
      <c r="LX110" s="211">
        <f>LT110/LV110</f>
        <v>8.7672328066124052</v>
      </c>
      <c r="LY110" s="211">
        <f>LU110/LW110</f>
        <v>-8.2254564863942932</v>
      </c>
      <c r="LZ110" s="204">
        <f>COUNT(LW96:LW105)-2</f>
        <v>3</v>
      </c>
      <c r="MA110" s="223">
        <f>_xlfn.CHISQ.DIST.RT(MG106,LZ110)</f>
        <v>0.63053341096398641</v>
      </c>
      <c r="MB110" s="211">
        <f>MG106/LZ110</f>
        <v>0.57629167721767349</v>
      </c>
      <c r="MC110" s="211">
        <f>IF(MA110&gt;0.15,1.96^2*LV110^2/LT110^2,_xlfn.T.INV.2T(0.05,LZ110)^2*LV110^2*MB110/LT110^2)</f>
        <v>4.997894272412319E-2</v>
      </c>
      <c r="MD110" s="238"/>
      <c r="ME110" s="211">
        <f>ABS(LT21-LT110)/SQRT(LV110^2+LV21^2)</f>
        <v>6.1271376193560716</v>
      </c>
      <c r="MF110" s="210" t="str">
        <f>IF(ME110&lt;1.96,"Yes","No")</f>
        <v>No</v>
      </c>
      <c r="MG110" s="218"/>
      <c r="MH110" s="218"/>
      <c r="MI110" s="211"/>
    </row>
    <row r="111" spans="1:347" ht="14" hidden="1" customHeight="1" outlineLevel="1">
      <c r="A111" s="12"/>
      <c r="B111" s="33"/>
      <c r="C111" s="17"/>
      <c r="F111" s="12"/>
      <c r="L111" s="15"/>
      <c r="M111" s="37"/>
      <c r="N111" s="22"/>
      <c r="O111" s="23"/>
      <c r="P111" s="27"/>
      <c r="Q111" s="15"/>
      <c r="R111" s="15"/>
      <c r="S111" s="238"/>
      <c r="T111" s="46"/>
      <c r="X111" s="15"/>
      <c r="Y111" s="15"/>
      <c r="Z111" s="199"/>
      <c r="AA111" s="199"/>
      <c r="AB111" s="199"/>
      <c r="AC111" s="211"/>
      <c r="AD111" s="227"/>
      <c r="AE111" s="215"/>
      <c r="AF111" s="204"/>
      <c r="AG111" s="223"/>
      <c r="AH111" s="211"/>
      <c r="AI111" s="211"/>
      <c r="AJ111" s="238"/>
      <c r="AK111" s="230"/>
      <c r="AL111" s="218"/>
      <c r="AM111" s="218"/>
      <c r="AN111" s="218"/>
      <c r="AO111" s="211"/>
      <c r="AQ111" s="199"/>
      <c r="AR111" s="199"/>
      <c r="AS111" s="199"/>
      <c r="AT111" s="211"/>
      <c r="AU111" s="227"/>
      <c r="AV111" s="215"/>
      <c r="AW111" s="204"/>
      <c r="AX111" s="223"/>
      <c r="AY111" s="211"/>
      <c r="AZ111" s="211"/>
      <c r="BA111" s="238"/>
      <c r="BB111" s="230"/>
      <c r="BC111" s="218"/>
      <c r="BD111" s="218"/>
      <c r="BE111" s="218"/>
      <c r="BF111" s="211"/>
      <c r="BH111" s="199"/>
      <c r="BI111" s="199"/>
      <c r="BJ111" s="199"/>
      <c r="BK111" s="211"/>
      <c r="BL111" s="227"/>
      <c r="BM111" s="215"/>
      <c r="BN111" s="204"/>
      <c r="BO111" s="223"/>
      <c r="BP111" s="211"/>
      <c r="BQ111" s="211"/>
      <c r="BR111" s="238"/>
      <c r="BS111" s="230"/>
      <c r="BT111" s="218"/>
      <c r="BU111" s="218"/>
      <c r="BV111" s="218"/>
      <c r="BW111" s="211"/>
      <c r="BY111" s="199"/>
      <c r="BZ111" s="199"/>
      <c r="CA111" s="199"/>
      <c r="CB111" s="211"/>
      <c r="CC111" s="227"/>
      <c r="CD111" s="215"/>
      <c r="CE111" s="204"/>
      <c r="CF111" s="223"/>
      <c r="CG111" s="211"/>
      <c r="CH111" s="211"/>
      <c r="CI111" s="238"/>
      <c r="CJ111" s="230"/>
      <c r="CK111" s="218"/>
      <c r="CL111" s="218"/>
      <c r="CM111" s="218"/>
      <c r="CN111" s="211"/>
      <c r="CP111" s="199"/>
      <c r="CQ111" s="199"/>
      <c r="CR111" s="199"/>
      <c r="CS111" s="211"/>
      <c r="CT111" s="227"/>
      <c r="CU111" s="215"/>
      <c r="CV111" s="204"/>
      <c r="CW111" s="223"/>
      <c r="CX111" s="211"/>
      <c r="CY111" s="211"/>
      <c r="CZ111" s="238"/>
      <c r="DA111" s="230"/>
      <c r="DB111" s="218"/>
      <c r="DC111" s="218"/>
      <c r="DD111" s="218"/>
      <c r="DE111" s="211"/>
      <c r="DG111" s="199"/>
      <c r="DH111" s="199"/>
      <c r="DI111" s="199"/>
      <c r="DJ111" s="211"/>
      <c r="DK111" s="227"/>
      <c r="DL111" s="215"/>
      <c r="DM111" s="204"/>
      <c r="DN111" s="223"/>
      <c r="DO111" s="211"/>
      <c r="DP111" s="211"/>
      <c r="DQ111" s="238"/>
      <c r="DR111" s="230"/>
      <c r="DS111" s="218"/>
      <c r="DT111" s="218"/>
      <c r="DU111" s="218"/>
      <c r="DV111" s="211"/>
      <c r="DX111" s="199"/>
      <c r="DY111" s="199"/>
      <c r="DZ111" s="199"/>
      <c r="EA111" s="211"/>
      <c r="EB111" s="227"/>
      <c r="EC111" s="215"/>
      <c r="ED111" s="204"/>
      <c r="EE111" s="223"/>
      <c r="EF111" s="211"/>
      <c r="EG111" s="211"/>
      <c r="EH111" s="238"/>
      <c r="EI111" s="230"/>
      <c r="EJ111" s="218"/>
      <c r="EK111" s="218"/>
      <c r="EL111" s="218"/>
      <c r="EM111" s="211"/>
      <c r="EO111" s="199"/>
      <c r="EP111" s="199"/>
      <c r="EQ111" s="199"/>
      <c r="ER111" s="211"/>
      <c r="ES111" s="227"/>
      <c r="ET111" s="215"/>
      <c r="EU111" s="204"/>
      <c r="EV111" s="223"/>
      <c r="EW111" s="211"/>
      <c r="EX111" s="211"/>
      <c r="EY111" s="238"/>
      <c r="EZ111" s="230"/>
      <c r="FA111" s="218"/>
      <c r="FB111" s="218"/>
      <c r="FC111" s="218"/>
      <c r="FD111" s="211"/>
      <c r="FF111" s="199"/>
      <c r="FG111" s="199"/>
      <c r="FH111" s="199"/>
      <c r="FI111" s="211"/>
      <c r="FJ111" s="227"/>
      <c r="FK111" s="215"/>
      <c r="FL111" s="204"/>
      <c r="FM111" s="223"/>
      <c r="FN111" s="211"/>
      <c r="FO111" s="211"/>
      <c r="FP111" s="238"/>
      <c r="FQ111" s="230"/>
      <c r="FR111" s="218"/>
      <c r="FS111" s="218"/>
      <c r="FT111" s="218"/>
      <c r="FU111" s="211"/>
      <c r="FW111" s="199"/>
      <c r="FX111" s="199"/>
      <c r="FY111" s="199"/>
      <c r="FZ111" s="211"/>
      <c r="GA111" s="227"/>
      <c r="GB111" s="215"/>
      <c r="GC111" s="204"/>
      <c r="GD111" s="223"/>
      <c r="GE111" s="211"/>
      <c r="GF111" s="211"/>
      <c r="GG111" s="238"/>
      <c r="GH111" s="230"/>
      <c r="GI111" s="218"/>
      <c r="GJ111" s="218"/>
      <c r="GK111" s="218"/>
      <c r="GL111" s="211"/>
      <c r="GN111" s="199"/>
      <c r="GO111" s="199"/>
      <c r="GP111" s="199"/>
      <c r="GQ111" s="211"/>
      <c r="GR111" s="227"/>
      <c r="GS111" s="215"/>
      <c r="GT111" s="204"/>
      <c r="GU111" s="223"/>
      <c r="GV111" s="211"/>
      <c r="GW111" s="211"/>
      <c r="GX111" s="238"/>
      <c r="GY111" s="230"/>
      <c r="GZ111" s="218"/>
      <c r="HA111" s="218"/>
      <c r="HB111" s="218"/>
      <c r="HC111" s="211"/>
      <c r="HE111" s="199"/>
      <c r="HF111" s="199"/>
      <c r="HG111" s="199"/>
      <c r="HH111" s="211"/>
      <c r="HI111" s="227"/>
      <c r="HJ111" s="215"/>
      <c r="HK111" s="204"/>
      <c r="HL111" s="223"/>
      <c r="HM111" s="211"/>
      <c r="HN111" s="211"/>
      <c r="HO111" s="238"/>
      <c r="HP111" s="230"/>
      <c r="HQ111" s="218"/>
      <c r="HR111" s="218"/>
      <c r="HS111" s="218"/>
      <c r="HT111" s="211"/>
      <c r="HV111" s="199"/>
      <c r="HW111" s="199"/>
      <c r="HX111" s="199"/>
      <c r="HY111" s="211"/>
      <c r="HZ111" s="227"/>
      <c r="IA111" s="215"/>
      <c r="IB111" s="204"/>
      <c r="IC111" s="223"/>
      <c r="ID111" s="211"/>
      <c r="IE111" s="211"/>
      <c r="IF111" s="238"/>
      <c r="IG111" s="230"/>
      <c r="IH111" s="218"/>
      <c r="II111" s="218"/>
      <c r="IJ111" s="218"/>
      <c r="IK111" s="211"/>
      <c r="IM111" s="199"/>
      <c r="IN111" s="199"/>
      <c r="IO111" s="199"/>
      <c r="IP111" s="211"/>
      <c r="IQ111" s="227"/>
      <c r="IR111" s="215"/>
      <c r="IS111" s="204"/>
      <c r="IT111" s="223"/>
      <c r="IU111" s="211"/>
      <c r="IV111" s="211"/>
      <c r="IW111" s="238"/>
      <c r="IX111" s="230"/>
      <c r="IY111" s="218"/>
      <c r="IZ111" s="218"/>
      <c r="JA111" s="218"/>
      <c r="JB111" s="211"/>
      <c r="JD111" s="199"/>
      <c r="JE111" s="199"/>
      <c r="JF111" s="199"/>
      <c r="JG111" s="211"/>
      <c r="JH111" s="227"/>
      <c r="JI111" s="215"/>
      <c r="JJ111" s="204"/>
      <c r="JK111" s="223"/>
      <c r="JL111" s="211"/>
      <c r="JM111" s="211"/>
      <c r="JN111" s="238"/>
      <c r="JO111" s="230"/>
      <c r="JP111" s="218"/>
      <c r="JQ111" s="218"/>
      <c r="JR111" s="218"/>
      <c r="JS111" s="211"/>
      <c r="JU111" s="199"/>
      <c r="JV111" s="199"/>
      <c r="JW111" s="199"/>
      <c r="JX111" s="211"/>
      <c r="JY111" s="227"/>
      <c r="JZ111" s="215"/>
      <c r="KA111" s="204"/>
      <c r="KB111" s="223"/>
      <c r="KC111" s="211"/>
      <c r="KD111" s="211"/>
      <c r="KE111" s="238"/>
      <c r="KF111" s="230"/>
      <c r="KG111" s="218"/>
      <c r="KH111" s="218"/>
      <c r="KI111" s="218"/>
      <c r="KJ111" s="211"/>
      <c r="KL111" s="199"/>
      <c r="KM111" s="199"/>
      <c r="KN111" s="199"/>
      <c r="KO111" s="211"/>
      <c r="KP111" s="227"/>
      <c r="KQ111" s="215"/>
      <c r="KR111" s="204"/>
      <c r="KS111" s="223"/>
      <c r="KT111" s="211"/>
      <c r="KU111" s="211"/>
      <c r="KV111" s="238"/>
      <c r="KW111" s="230"/>
      <c r="KX111" s="218"/>
      <c r="KY111" s="218"/>
      <c r="KZ111" s="218"/>
      <c r="LA111" s="211"/>
      <c r="LC111" s="199"/>
      <c r="LD111" s="199"/>
      <c r="LE111" s="199"/>
      <c r="LF111" s="211"/>
      <c r="LG111" s="227"/>
      <c r="LH111" s="215"/>
      <c r="LI111" s="204"/>
      <c r="LJ111" s="223"/>
      <c r="LK111" s="211"/>
      <c r="LL111" s="211"/>
      <c r="LM111" s="238"/>
      <c r="LN111" s="230"/>
      <c r="LO111" s="218"/>
      <c r="LP111" s="218"/>
      <c r="LQ111" s="218"/>
      <c r="LR111" s="211"/>
      <c r="LT111" s="199"/>
      <c r="LU111" s="199"/>
      <c r="LV111" s="199"/>
      <c r="LW111" s="211"/>
      <c r="LX111" s="227"/>
      <c r="LY111" s="215"/>
      <c r="LZ111" s="204"/>
      <c r="MA111" s="223"/>
      <c r="MB111" s="211"/>
      <c r="MC111" s="211"/>
      <c r="MD111" s="238"/>
      <c r="ME111" s="230"/>
      <c r="MF111" s="218"/>
      <c r="MG111" s="218"/>
      <c r="MH111" s="218"/>
      <c r="MI111" s="211"/>
    </row>
    <row r="112" spans="1:347" ht="14" hidden="1" customHeight="1" outlineLevel="1">
      <c r="A112" s="12"/>
      <c r="B112" s="33"/>
      <c r="C112" s="17"/>
      <c r="F112" s="12"/>
      <c r="J112" s="17"/>
      <c r="K112" s="15"/>
      <c r="L112" s="33"/>
      <c r="M112" s="47"/>
      <c r="N112" s="22"/>
      <c r="O112" s="23"/>
      <c r="P112" s="38" t="s">
        <v>101</v>
      </c>
      <c r="Q112" s="15"/>
      <c r="R112" s="15"/>
      <c r="S112" s="238"/>
      <c r="T112" s="46" t="s">
        <v>110</v>
      </c>
      <c r="X112" s="15"/>
      <c r="Y112" s="15"/>
      <c r="Z112" s="199"/>
      <c r="AA112" s="212"/>
      <c r="AB112" s="211"/>
      <c r="AC112" s="207"/>
      <c r="AD112" s="231"/>
      <c r="AE112" s="215"/>
      <c r="AF112" s="204"/>
      <c r="AG112" s="228" t="s">
        <v>101</v>
      </c>
      <c r="AH112" s="211"/>
      <c r="AI112" s="211"/>
      <c r="AJ112" s="238"/>
      <c r="AK112" s="230" t="s">
        <v>110</v>
      </c>
      <c r="AL112" s="218"/>
      <c r="AM112" s="218"/>
      <c r="AN112" s="218"/>
      <c r="AO112" s="211"/>
      <c r="AQ112" s="199"/>
      <c r="AR112" s="212"/>
      <c r="AS112" s="211"/>
      <c r="AT112" s="207"/>
      <c r="AU112" s="231"/>
      <c r="AV112" s="215"/>
      <c r="AW112" s="204"/>
      <c r="AX112" s="228" t="s">
        <v>101</v>
      </c>
      <c r="AY112" s="211"/>
      <c r="AZ112" s="211"/>
      <c r="BA112" s="238"/>
      <c r="BB112" s="230" t="s">
        <v>110</v>
      </c>
      <c r="BC112" s="218"/>
      <c r="BD112" s="218"/>
      <c r="BE112" s="218"/>
      <c r="BF112" s="211"/>
      <c r="BH112" s="199"/>
      <c r="BI112" s="212"/>
      <c r="BJ112" s="211"/>
      <c r="BK112" s="207"/>
      <c r="BL112" s="231"/>
      <c r="BM112" s="215"/>
      <c r="BN112" s="204"/>
      <c r="BO112" s="228" t="s">
        <v>101</v>
      </c>
      <c r="BP112" s="211"/>
      <c r="BQ112" s="211"/>
      <c r="BR112" s="238"/>
      <c r="BS112" s="230" t="s">
        <v>110</v>
      </c>
      <c r="BT112" s="218"/>
      <c r="BU112" s="218"/>
      <c r="BV112" s="218"/>
      <c r="BW112" s="211"/>
      <c r="BY112" s="199"/>
      <c r="BZ112" s="212"/>
      <c r="CA112" s="211"/>
      <c r="CB112" s="207"/>
      <c r="CC112" s="231"/>
      <c r="CD112" s="215"/>
      <c r="CE112" s="204"/>
      <c r="CF112" s="228" t="s">
        <v>101</v>
      </c>
      <c r="CG112" s="211"/>
      <c r="CH112" s="211"/>
      <c r="CI112" s="238"/>
      <c r="CJ112" s="230" t="s">
        <v>110</v>
      </c>
      <c r="CK112" s="218"/>
      <c r="CL112" s="218"/>
      <c r="CM112" s="218"/>
      <c r="CN112" s="211"/>
      <c r="CP112" s="199"/>
      <c r="CQ112" s="212"/>
      <c r="CR112" s="211"/>
      <c r="CS112" s="207"/>
      <c r="CT112" s="231"/>
      <c r="CU112" s="215"/>
      <c r="CV112" s="204"/>
      <c r="CW112" s="228" t="s">
        <v>101</v>
      </c>
      <c r="CX112" s="211"/>
      <c r="CY112" s="211"/>
      <c r="CZ112" s="238"/>
      <c r="DA112" s="230" t="s">
        <v>110</v>
      </c>
      <c r="DB112" s="218"/>
      <c r="DC112" s="218"/>
      <c r="DD112" s="218"/>
      <c r="DE112" s="211"/>
      <c r="DG112" s="199"/>
      <c r="DH112" s="212"/>
      <c r="DI112" s="211"/>
      <c r="DJ112" s="207"/>
      <c r="DK112" s="231"/>
      <c r="DL112" s="215"/>
      <c r="DM112" s="204"/>
      <c r="DN112" s="228" t="s">
        <v>101</v>
      </c>
      <c r="DO112" s="211"/>
      <c r="DP112" s="211"/>
      <c r="DQ112" s="238"/>
      <c r="DR112" s="230" t="s">
        <v>110</v>
      </c>
      <c r="DS112" s="218"/>
      <c r="DT112" s="218"/>
      <c r="DU112" s="218"/>
      <c r="DV112" s="211"/>
      <c r="DX112" s="199"/>
      <c r="DY112" s="212"/>
      <c r="DZ112" s="211"/>
      <c r="EA112" s="207"/>
      <c r="EB112" s="231"/>
      <c r="EC112" s="215"/>
      <c r="ED112" s="204"/>
      <c r="EE112" s="228" t="s">
        <v>101</v>
      </c>
      <c r="EF112" s="211"/>
      <c r="EG112" s="211"/>
      <c r="EH112" s="238"/>
      <c r="EI112" s="230" t="s">
        <v>110</v>
      </c>
      <c r="EJ112" s="218"/>
      <c r="EK112" s="218"/>
      <c r="EL112" s="218"/>
      <c r="EM112" s="211"/>
      <c r="EO112" s="199"/>
      <c r="EP112" s="212"/>
      <c r="EQ112" s="211"/>
      <c r="ER112" s="207"/>
      <c r="ES112" s="231"/>
      <c r="ET112" s="215"/>
      <c r="EU112" s="204"/>
      <c r="EV112" s="228" t="s">
        <v>101</v>
      </c>
      <c r="EW112" s="211"/>
      <c r="EX112" s="211"/>
      <c r="EY112" s="238"/>
      <c r="EZ112" s="230" t="s">
        <v>110</v>
      </c>
      <c r="FA112" s="218"/>
      <c r="FB112" s="218"/>
      <c r="FC112" s="218"/>
      <c r="FD112" s="211"/>
      <c r="FF112" s="199"/>
      <c r="FG112" s="212"/>
      <c r="FH112" s="211"/>
      <c r="FI112" s="207"/>
      <c r="FJ112" s="231"/>
      <c r="FK112" s="215"/>
      <c r="FL112" s="204"/>
      <c r="FM112" s="228" t="s">
        <v>101</v>
      </c>
      <c r="FN112" s="211"/>
      <c r="FO112" s="211"/>
      <c r="FP112" s="238"/>
      <c r="FQ112" s="230" t="s">
        <v>110</v>
      </c>
      <c r="FR112" s="218"/>
      <c r="FS112" s="218"/>
      <c r="FT112" s="218"/>
      <c r="FU112" s="211"/>
      <c r="FW112" s="199"/>
      <c r="FX112" s="212"/>
      <c r="FY112" s="211"/>
      <c r="FZ112" s="207"/>
      <c r="GA112" s="231"/>
      <c r="GB112" s="215"/>
      <c r="GC112" s="204"/>
      <c r="GD112" s="228" t="s">
        <v>101</v>
      </c>
      <c r="GE112" s="211"/>
      <c r="GF112" s="211"/>
      <c r="GG112" s="238"/>
      <c r="GH112" s="230" t="s">
        <v>110</v>
      </c>
      <c r="GI112" s="218"/>
      <c r="GJ112" s="218"/>
      <c r="GK112" s="218"/>
      <c r="GL112" s="211"/>
      <c r="GN112" s="199"/>
      <c r="GO112" s="212"/>
      <c r="GP112" s="211"/>
      <c r="GQ112" s="207"/>
      <c r="GR112" s="231"/>
      <c r="GS112" s="215"/>
      <c r="GT112" s="204"/>
      <c r="GU112" s="228" t="s">
        <v>101</v>
      </c>
      <c r="GV112" s="211"/>
      <c r="GW112" s="211"/>
      <c r="GX112" s="238"/>
      <c r="GY112" s="230" t="s">
        <v>110</v>
      </c>
      <c r="GZ112" s="218"/>
      <c r="HA112" s="218"/>
      <c r="HB112" s="218"/>
      <c r="HC112" s="211"/>
      <c r="HE112" s="199"/>
      <c r="HF112" s="212"/>
      <c r="HG112" s="211"/>
      <c r="HH112" s="207"/>
      <c r="HI112" s="231"/>
      <c r="HJ112" s="215"/>
      <c r="HK112" s="204"/>
      <c r="HL112" s="228" t="s">
        <v>101</v>
      </c>
      <c r="HM112" s="211"/>
      <c r="HN112" s="211"/>
      <c r="HO112" s="238"/>
      <c r="HP112" s="230" t="s">
        <v>110</v>
      </c>
      <c r="HQ112" s="218"/>
      <c r="HR112" s="218"/>
      <c r="HS112" s="218"/>
      <c r="HT112" s="211"/>
      <c r="HV112" s="199"/>
      <c r="HW112" s="212"/>
      <c r="HX112" s="211"/>
      <c r="HY112" s="207"/>
      <c r="HZ112" s="231"/>
      <c r="IA112" s="215"/>
      <c r="IB112" s="204"/>
      <c r="IC112" s="228" t="s">
        <v>101</v>
      </c>
      <c r="ID112" s="211"/>
      <c r="IE112" s="211"/>
      <c r="IF112" s="238"/>
      <c r="IG112" s="230" t="s">
        <v>110</v>
      </c>
      <c r="IH112" s="218"/>
      <c r="II112" s="218"/>
      <c r="IJ112" s="218"/>
      <c r="IK112" s="211"/>
      <c r="IM112" s="199"/>
      <c r="IN112" s="212"/>
      <c r="IO112" s="211"/>
      <c r="IP112" s="207"/>
      <c r="IQ112" s="231"/>
      <c r="IR112" s="215"/>
      <c r="IS112" s="204"/>
      <c r="IT112" s="228" t="s">
        <v>101</v>
      </c>
      <c r="IU112" s="211"/>
      <c r="IV112" s="211"/>
      <c r="IW112" s="238"/>
      <c r="IX112" s="230" t="s">
        <v>110</v>
      </c>
      <c r="IY112" s="218"/>
      <c r="IZ112" s="218"/>
      <c r="JA112" s="218"/>
      <c r="JB112" s="211"/>
      <c r="JD112" s="199"/>
      <c r="JE112" s="212"/>
      <c r="JF112" s="211"/>
      <c r="JG112" s="207"/>
      <c r="JH112" s="231"/>
      <c r="JI112" s="215"/>
      <c r="JJ112" s="204"/>
      <c r="JK112" s="228" t="s">
        <v>101</v>
      </c>
      <c r="JL112" s="211"/>
      <c r="JM112" s="211"/>
      <c r="JN112" s="238"/>
      <c r="JO112" s="230" t="s">
        <v>110</v>
      </c>
      <c r="JP112" s="218"/>
      <c r="JQ112" s="218"/>
      <c r="JR112" s="218"/>
      <c r="JS112" s="211"/>
      <c r="JU112" s="199"/>
      <c r="JV112" s="212"/>
      <c r="JW112" s="211"/>
      <c r="JX112" s="207"/>
      <c r="JY112" s="231"/>
      <c r="JZ112" s="215"/>
      <c r="KA112" s="204"/>
      <c r="KB112" s="228" t="s">
        <v>101</v>
      </c>
      <c r="KC112" s="211"/>
      <c r="KD112" s="211"/>
      <c r="KE112" s="238"/>
      <c r="KF112" s="230" t="s">
        <v>110</v>
      </c>
      <c r="KG112" s="218"/>
      <c r="KH112" s="218"/>
      <c r="KI112" s="218"/>
      <c r="KJ112" s="211"/>
      <c r="KL112" s="199"/>
      <c r="KM112" s="212"/>
      <c r="KN112" s="211"/>
      <c r="KO112" s="207"/>
      <c r="KP112" s="231"/>
      <c r="KQ112" s="215"/>
      <c r="KR112" s="204"/>
      <c r="KS112" s="228" t="s">
        <v>101</v>
      </c>
      <c r="KT112" s="211"/>
      <c r="KU112" s="211"/>
      <c r="KV112" s="238"/>
      <c r="KW112" s="230" t="s">
        <v>110</v>
      </c>
      <c r="KX112" s="218"/>
      <c r="KY112" s="218"/>
      <c r="KZ112" s="218"/>
      <c r="LA112" s="211"/>
      <c r="LC112" s="199"/>
      <c r="LD112" s="212"/>
      <c r="LE112" s="211"/>
      <c r="LF112" s="207"/>
      <c r="LG112" s="231"/>
      <c r="LH112" s="215"/>
      <c r="LI112" s="204"/>
      <c r="LJ112" s="228" t="s">
        <v>101</v>
      </c>
      <c r="LK112" s="211"/>
      <c r="LL112" s="211"/>
      <c r="LM112" s="238"/>
      <c r="LN112" s="230" t="s">
        <v>110</v>
      </c>
      <c r="LO112" s="218"/>
      <c r="LP112" s="218"/>
      <c r="LQ112" s="218"/>
      <c r="LR112" s="211"/>
      <c r="LT112" s="199"/>
      <c r="LU112" s="212"/>
      <c r="LV112" s="211"/>
      <c r="LW112" s="207"/>
      <c r="LX112" s="231"/>
      <c r="LY112" s="215"/>
      <c r="LZ112" s="204"/>
      <c r="MA112" s="228" t="s">
        <v>101</v>
      </c>
      <c r="MB112" s="211"/>
      <c r="MC112" s="211"/>
      <c r="MD112" s="238"/>
      <c r="ME112" s="230" t="s">
        <v>110</v>
      </c>
      <c r="MF112" s="218"/>
      <c r="MG112" s="218"/>
      <c r="MH112" s="218"/>
      <c r="MI112" s="211"/>
    </row>
    <row r="113" spans="1:347" ht="14" hidden="1" customHeight="1" outlineLevel="1" thickBot="1">
      <c r="A113" s="12"/>
      <c r="B113" s="1"/>
      <c r="C113" s="6"/>
      <c r="D113" s="6"/>
      <c r="E113" s="6"/>
      <c r="F113" s="5"/>
      <c r="K113" s="12"/>
      <c r="L113" s="34"/>
      <c r="N113" s="32"/>
      <c r="P113" s="39" t="str">
        <f>K92</f>
        <v>Rotenone</v>
      </c>
      <c r="R113" s="20"/>
      <c r="S113" s="214"/>
      <c r="U113" s="143" t="str">
        <f>K3</f>
        <v>Bactimos-Anopheles</v>
      </c>
      <c r="V113" s="59" t="s">
        <v>24</v>
      </c>
      <c r="W113" s="143" t="str">
        <f>K92</f>
        <v>Rotenone</v>
      </c>
      <c r="Y113" s="20"/>
      <c r="Z113" s="199"/>
      <c r="AA113" s="199"/>
      <c r="AB113" s="210"/>
      <c r="AC113" s="226"/>
      <c r="AD113" s="199"/>
      <c r="AE113" s="209"/>
      <c r="AF113" s="199"/>
      <c r="AG113" s="39" t="str">
        <f>AB92</f>
        <v>Rotenone</v>
      </c>
      <c r="AH113" s="217"/>
      <c r="AI113" s="214"/>
      <c r="AJ113" s="214"/>
      <c r="AK113" s="218"/>
      <c r="AL113" s="143" t="str">
        <f>AB3</f>
        <v>Bactimos-Anopheles</v>
      </c>
      <c r="AM113" s="236" t="s">
        <v>24</v>
      </c>
      <c r="AN113" s="143" t="str">
        <f>AB92</f>
        <v>Rotenone</v>
      </c>
      <c r="AO113" s="218"/>
      <c r="AQ113" s="199"/>
      <c r="AR113" s="199"/>
      <c r="AS113" s="210"/>
      <c r="AT113" s="226"/>
      <c r="AU113" s="199"/>
      <c r="AV113" s="209"/>
      <c r="AW113" s="199"/>
      <c r="AX113" s="39" t="str">
        <f>AS92</f>
        <v>Rotenone</v>
      </c>
      <c r="AY113" s="217"/>
      <c r="AZ113" s="214"/>
      <c r="BA113" s="214"/>
      <c r="BB113" s="218"/>
      <c r="BC113" s="143" t="str">
        <f>AS3</f>
        <v>Bactimos-Anopheles</v>
      </c>
      <c r="BD113" s="236" t="s">
        <v>24</v>
      </c>
      <c r="BE113" s="143" t="str">
        <f>AS92</f>
        <v>Rotenone</v>
      </c>
      <c r="BF113" s="218"/>
      <c r="BH113" s="199"/>
      <c r="BI113" s="199"/>
      <c r="BJ113" s="210"/>
      <c r="BK113" s="226"/>
      <c r="BL113" s="199"/>
      <c r="BM113" s="209"/>
      <c r="BN113" s="199"/>
      <c r="BO113" s="39" t="str">
        <f>BJ92</f>
        <v>Rotenone</v>
      </c>
      <c r="BP113" s="217"/>
      <c r="BQ113" s="214"/>
      <c r="BR113" s="214"/>
      <c r="BS113" s="218"/>
      <c r="BT113" s="143" t="str">
        <f>BJ3</f>
        <v>Bactimos-Anopheles</v>
      </c>
      <c r="BU113" s="236" t="s">
        <v>24</v>
      </c>
      <c r="BV113" s="143" t="str">
        <f>BJ92</f>
        <v>Rotenone</v>
      </c>
      <c r="BW113" s="218"/>
      <c r="BY113" s="199"/>
      <c r="BZ113" s="199"/>
      <c r="CA113" s="210"/>
      <c r="CB113" s="226"/>
      <c r="CC113" s="199"/>
      <c r="CD113" s="209"/>
      <c r="CE113" s="199"/>
      <c r="CF113" s="39" t="str">
        <f>CA92</f>
        <v>Rotenone</v>
      </c>
      <c r="CG113" s="217"/>
      <c r="CH113" s="214"/>
      <c r="CI113" s="214"/>
      <c r="CJ113" s="218"/>
      <c r="CK113" s="143" t="str">
        <f>CA3</f>
        <v>Bactimos-Anopheles</v>
      </c>
      <c r="CL113" s="236" t="s">
        <v>24</v>
      </c>
      <c r="CM113" s="143" t="str">
        <f>CA92</f>
        <v>Rotenone</v>
      </c>
      <c r="CN113" s="218"/>
      <c r="CP113" s="199"/>
      <c r="CQ113" s="199"/>
      <c r="CR113" s="210"/>
      <c r="CS113" s="226"/>
      <c r="CT113" s="199"/>
      <c r="CU113" s="209"/>
      <c r="CV113" s="199"/>
      <c r="CW113" s="39" t="str">
        <f>CR92</f>
        <v>Rotenone</v>
      </c>
      <c r="CX113" s="217"/>
      <c r="CY113" s="214"/>
      <c r="CZ113" s="214"/>
      <c r="DA113" s="218"/>
      <c r="DB113" s="143" t="str">
        <f>CR3</f>
        <v>Bactimos-Anopheles</v>
      </c>
      <c r="DC113" s="236" t="s">
        <v>24</v>
      </c>
      <c r="DD113" s="143" t="str">
        <f>CR92</f>
        <v>Rotenone</v>
      </c>
      <c r="DE113" s="218"/>
      <c r="DG113" s="199"/>
      <c r="DH113" s="199"/>
      <c r="DI113" s="210"/>
      <c r="DJ113" s="226"/>
      <c r="DK113" s="199"/>
      <c r="DL113" s="209"/>
      <c r="DM113" s="199"/>
      <c r="DN113" s="39" t="str">
        <f>DI92</f>
        <v>Rotenone</v>
      </c>
      <c r="DO113" s="217"/>
      <c r="DP113" s="214"/>
      <c r="DQ113" s="214"/>
      <c r="DR113" s="218"/>
      <c r="DS113" s="143" t="str">
        <f>DI3</f>
        <v>Bactimos-Anopheles</v>
      </c>
      <c r="DT113" s="236" t="s">
        <v>24</v>
      </c>
      <c r="DU113" s="143" t="str">
        <f>DI92</f>
        <v>Rotenone</v>
      </c>
      <c r="DV113" s="218"/>
      <c r="DX113" s="199"/>
      <c r="DY113" s="199"/>
      <c r="DZ113" s="210"/>
      <c r="EA113" s="226"/>
      <c r="EB113" s="199"/>
      <c r="EC113" s="209"/>
      <c r="ED113" s="199"/>
      <c r="EE113" s="39" t="str">
        <f>DZ92</f>
        <v>Rotenone</v>
      </c>
      <c r="EF113" s="217"/>
      <c r="EG113" s="214"/>
      <c r="EH113" s="214"/>
      <c r="EI113" s="218"/>
      <c r="EJ113" s="143" t="str">
        <f>DZ3</f>
        <v>Bactimos-Anopheles</v>
      </c>
      <c r="EK113" s="236" t="s">
        <v>24</v>
      </c>
      <c r="EL113" s="143" t="str">
        <f>DZ92</f>
        <v>Rotenone</v>
      </c>
      <c r="EM113" s="218"/>
      <c r="EO113" s="199"/>
      <c r="EP113" s="199"/>
      <c r="EQ113" s="210"/>
      <c r="ER113" s="226"/>
      <c r="ES113" s="199"/>
      <c r="ET113" s="209"/>
      <c r="EU113" s="199"/>
      <c r="EV113" s="39" t="str">
        <f>EQ92</f>
        <v>Rotenone</v>
      </c>
      <c r="EW113" s="217"/>
      <c r="EX113" s="214"/>
      <c r="EY113" s="214"/>
      <c r="EZ113" s="218"/>
      <c r="FA113" s="143" t="str">
        <f>EQ3</f>
        <v>Bactimos-Anopheles</v>
      </c>
      <c r="FB113" s="236" t="s">
        <v>24</v>
      </c>
      <c r="FC113" s="143" t="str">
        <f>EQ92</f>
        <v>Rotenone</v>
      </c>
      <c r="FD113" s="218"/>
      <c r="FF113" s="199"/>
      <c r="FG113" s="199"/>
      <c r="FH113" s="210"/>
      <c r="FI113" s="226"/>
      <c r="FJ113" s="199"/>
      <c r="FK113" s="209"/>
      <c r="FL113" s="199"/>
      <c r="FM113" s="39" t="str">
        <f>FH92</f>
        <v>Rotenone</v>
      </c>
      <c r="FN113" s="217"/>
      <c r="FO113" s="214"/>
      <c r="FP113" s="214"/>
      <c r="FQ113" s="218"/>
      <c r="FR113" s="143" t="str">
        <f>FH3</f>
        <v>Bactimos-Anopheles</v>
      </c>
      <c r="FS113" s="236" t="s">
        <v>24</v>
      </c>
      <c r="FT113" s="143" t="str">
        <f>FH92</f>
        <v>Rotenone</v>
      </c>
      <c r="FU113" s="218"/>
      <c r="FW113" s="199"/>
      <c r="FX113" s="199"/>
      <c r="FY113" s="210"/>
      <c r="FZ113" s="226"/>
      <c r="GA113" s="199"/>
      <c r="GB113" s="209"/>
      <c r="GC113" s="199"/>
      <c r="GD113" s="39" t="str">
        <f>FY92</f>
        <v>Rotenone</v>
      </c>
      <c r="GE113" s="217"/>
      <c r="GF113" s="214"/>
      <c r="GG113" s="214"/>
      <c r="GH113" s="218"/>
      <c r="GI113" s="143" t="str">
        <f>FY3</f>
        <v>Bactimos-Anopheles</v>
      </c>
      <c r="GJ113" s="236" t="s">
        <v>24</v>
      </c>
      <c r="GK113" s="143" t="str">
        <f>FY92</f>
        <v>Rotenone</v>
      </c>
      <c r="GL113" s="218"/>
      <c r="GN113" s="199"/>
      <c r="GO113" s="199"/>
      <c r="GP113" s="210"/>
      <c r="GQ113" s="226"/>
      <c r="GR113" s="199"/>
      <c r="GS113" s="209"/>
      <c r="GT113" s="199"/>
      <c r="GU113" s="39" t="str">
        <f>GP92</f>
        <v>Rotenone</v>
      </c>
      <c r="GV113" s="217"/>
      <c r="GW113" s="214"/>
      <c r="GX113" s="214"/>
      <c r="GY113" s="218"/>
      <c r="GZ113" s="143" t="str">
        <f>GP3</f>
        <v>Bactimos-Anopheles</v>
      </c>
      <c r="HA113" s="236" t="s">
        <v>24</v>
      </c>
      <c r="HB113" s="143" t="str">
        <f>GP92</f>
        <v>Rotenone</v>
      </c>
      <c r="HC113" s="218"/>
      <c r="HE113" s="199"/>
      <c r="HF113" s="199"/>
      <c r="HG113" s="210"/>
      <c r="HH113" s="226"/>
      <c r="HI113" s="199"/>
      <c r="HJ113" s="209"/>
      <c r="HK113" s="199"/>
      <c r="HL113" s="39" t="str">
        <f>HG92</f>
        <v>Rotenone</v>
      </c>
      <c r="HM113" s="217"/>
      <c r="HN113" s="214"/>
      <c r="HO113" s="214"/>
      <c r="HP113" s="218"/>
      <c r="HQ113" s="143" t="str">
        <f>HG3</f>
        <v>Bactimos-Anopheles</v>
      </c>
      <c r="HR113" s="236" t="s">
        <v>24</v>
      </c>
      <c r="HS113" s="143" t="str">
        <f>HG92</f>
        <v>Rotenone</v>
      </c>
      <c r="HT113" s="218"/>
      <c r="HV113" s="199"/>
      <c r="HW113" s="199"/>
      <c r="HX113" s="210"/>
      <c r="HY113" s="226"/>
      <c r="HZ113" s="199"/>
      <c r="IA113" s="209"/>
      <c r="IB113" s="199"/>
      <c r="IC113" s="39" t="str">
        <f>HX92</f>
        <v>Rotenone</v>
      </c>
      <c r="ID113" s="217"/>
      <c r="IE113" s="214"/>
      <c r="IF113" s="214"/>
      <c r="IG113" s="218"/>
      <c r="IH113" s="143" t="str">
        <f>HX3</f>
        <v>Bactimos-Anopheles</v>
      </c>
      <c r="II113" s="236" t="s">
        <v>24</v>
      </c>
      <c r="IJ113" s="143" t="str">
        <f>HX92</f>
        <v>Rotenone</v>
      </c>
      <c r="IK113" s="218"/>
      <c r="IM113" s="199"/>
      <c r="IN113" s="199"/>
      <c r="IO113" s="210"/>
      <c r="IP113" s="226"/>
      <c r="IQ113" s="199"/>
      <c r="IR113" s="209"/>
      <c r="IS113" s="199"/>
      <c r="IT113" s="39" t="str">
        <f>IO92</f>
        <v>Rotenone</v>
      </c>
      <c r="IU113" s="217"/>
      <c r="IV113" s="214"/>
      <c r="IW113" s="214"/>
      <c r="IX113" s="218"/>
      <c r="IY113" s="143" t="str">
        <f>IO3</f>
        <v>Bactimos-Anopheles</v>
      </c>
      <c r="IZ113" s="236" t="s">
        <v>24</v>
      </c>
      <c r="JA113" s="143" t="str">
        <f>IO92</f>
        <v>Rotenone</v>
      </c>
      <c r="JB113" s="218"/>
      <c r="JD113" s="199"/>
      <c r="JE113" s="199"/>
      <c r="JF113" s="210"/>
      <c r="JG113" s="226"/>
      <c r="JH113" s="199"/>
      <c r="JI113" s="209"/>
      <c r="JJ113" s="199"/>
      <c r="JK113" s="39" t="str">
        <f>JF92</f>
        <v>Rotenone</v>
      </c>
      <c r="JL113" s="217"/>
      <c r="JM113" s="214"/>
      <c r="JN113" s="214"/>
      <c r="JO113" s="218"/>
      <c r="JP113" s="143" t="str">
        <f>JF3</f>
        <v>Bactimos-Anopheles</v>
      </c>
      <c r="JQ113" s="236" t="s">
        <v>24</v>
      </c>
      <c r="JR113" s="143" t="str">
        <f>JF92</f>
        <v>Rotenone</v>
      </c>
      <c r="JS113" s="218"/>
      <c r="JU113" s="199"/>
      <c r="JV113" s="199"/>
      <c r="JW113" s="210"/>
      <c r="JX113" s="226"/>
      <c r="JY113" s="199"/>
      <c r="JZ113" s="209"/>
      <c r="KA113" s="199"/>
      <c r="KB113" s="39" t="str">
        <f>JW92</f>
        <v>Rotenone</v>
      </c>
      <c r="KC113" s="217"/>
      <c r="KD113" s="214"/>
      <c r="KE113" s="214"/>
      <c r="KF113" s="218"/>
      <c r="KG113" s="143" t="str">
        <f>JW3</f>
        <v>Bactimos-Anopheles</v>
      </c>
      <c r="KH113" s="236" t="s">
        <v>24</v>
      </c>
      <c r="KI113" s="143" t="str">
        <f>JW92</f>
        <v>Rotenone</v>
      </c>
      <c r="KJ113" s="218"/>
      <c r="KL113" s="199"/>
      <c r="KM113" s="199"/>
      <c r="KN113" s="210"/>
      <c r="KO113" s="226"/>
      <c r="KP113" s="199"/>
      <c r="KQ113" s="209"/>
      <c r="KR113" s="199"/>
      <c r="KS113" s="39" t="str">
        <f>KN92</f>
        <v>Rotenone</v>
      </c>
      <c r="KT113" s="217"/>
      <c r="KU113" s="214"/>
      <c r="KV113" s="214"/>
      <c r="KW113" s="218"/>
      <c r="KX113" s="143" t="str">
        <f>KN3</f>
        <v>Bactimos-Anopheles</v>
      </c>
      <c r="KY113" s="236" t="s">
        <v>24</v>
      </c>
      <c r="KZ113" s="143" t="str">
        <f>KN92</f>
        <v>Rotenone</v>
      </c>
      <c r="LA113" s="218"/>
      <c r="LC113" s="199"/>
      <c r="LD113" s="199"/>
      <c r="LE113" s="210"/>
      <c r="LF113" s="226"/>
      <c r="LG113" s="199"/>
      <c r="LH113" s="209"/>
      <c r="LI113" s="199"/>
      <c r="LJ113" s="39" t="str">
        <f>LE92</f>
        <v>Rotenone</v>
      </c>
      <c r="LK113" s="217"/>
      <c r="LL113" s="214"/>
      <c r="LM113" s="214"/>
      <c r="LN113" s="218"/>
      <c r="LO113" s="143" t="str">
        <f>LE3</f>
        <v>Bactimos-Anopheles</v>
      </c>
      <c r="LP113" s="236" t="s">
        <v>24</v>
      </c>
      <c r="LQ113" s="143" t="str">
        <f>LE92</f>
        <v>Rotenone</v>
      </c>
      <c r="LR113" s="218"/>
      <c r="LT113" s="199"/>
      <c r="LU113" s="199"/>
      <c r="LV113" s="210"/>
      <c r="LW113" s="226"/>
      <c r="LX113" s="199"/>
      <c r="LY113" s="209"/>
      <c r="LZ113" s="199"/>
      <c r="MA113" s="39" t="str">
        <f>LV92</f>
        <v>Rotenone</v>
      </c>
      <c r="MB113" s="217"/>
      <c r="MC113" s="214"/>
      <c r="MD113" s="214"/>
      <c r="ME113" s="218"/>
      <c r="MF113" s="143" t="str">
        <f>LV3</f>
        <v>Bactimos-Anopheles</v>
      </c>
      <c r="MG113" s="236" t="s">
        <v>24</v>
      </c>
      <c r="MH113" s="143" t="str">
        <f>LV92</f>
        <v>Rotenone</v>
      </c>
      <c r="MI113" s="218"/>
    </row>
    <row r="114" spans="1:347" ht="14" hidden="1" customHeight="1" outlineLevel="1">
      <c r="A114" s="12"/>
      <c r="B114" s="54"/>
      <c r="C114" s="9"/>
      <c r="D114" s="9"/>
      <c r="E114" s="17"/>
      <c r="F114" s="17"/>
      <c r="I114" s="323"/>
      <c r="J114" s="324"/>
      <c r="K114" s="324"/>
      <c r="L114" s="321"/>
      <c r="M114" s="325" t="s">
        <v>114</v>
      </c>
      <c r="N114" s="321" t="s">
        <v>59</v>
      </c>
      <c r="O114" s="326"/>
      <c r="P114" s="327"/>
      <c r="Q114" s="328" t="s">
        <v>114</v>
      </c>
      <c r="R114" s="329" t="s">
        <v>60</v>
      </c>
      <c r="S114" s="224"/>
      <c r="T114" s="330"/>
      <c r="U114" s="330"/>
      <c r="V114" s="331"/>
      <c r="W114" s="328" t="s">
        <v>114</v>
      </c>
      <c r="X114" s="329" t="s">
        <v>68</v>
      </c>
      <c r="Z114" s="323"/>
      <c r="AA114" s="324"/>
      <c r="AB114" s="324"/>
      <c r="AC114" s="321"/>
      <c r="AD114" s="325" t="s">
        <v>114</v>
      </c>
      <c r="AE114" s="321" t="s">
        <v>59</v>
      </c>
      <c r="AF114" s="326"/>
      <c r="AG114" s="327"/>
      <c r="AH114" s="328" t="s">
        <v>114</v>
      </c>
      <c r="AI114" s="329" t="s">
        <v>60</v>
      </c>
      <c r="AJ114" s="224"/>
      <c r="AK114" s="330"/>
      <c r="AL114" s="330"/>
      <c r="AM114" s="331"/>
      <c r="AN114" s="328" t="s">
        <v>114</v>
      </c>
      <c r="AO114" s="329" t="s">
        <v>68</v>
      </c>
      <c r="AQ114" s="323"/>
      <c r="AR114" s="324"/>
      <c r="AS114" s="324"/>
      <c r="AT114" s="321"/>
      <c r="AU114" s="325" t="s">
        <v>114</v>
      </c>
      <c r="AV114" s="321" t="s">
        <v>59</v>
      </c>
      <c r="AW114" s="326"/>
      <c r="AX114" s="327"/>
      <c r="AY114" s="328" t="s">
        <v>114</v>
      </c>
      <c r="AZ114" s="329" t="s">
        <v>60</v>
      </c>
      <c r="BA114" s="224"/>
      <c r="BB114" s="330"/>
      <c r="BC114" s="330"/>
      <c r="BD114" s="331"/>
      <c r="BE114" s="328" t="s">
        <v>114</v>
      </c>
      <c r="BF114" s="329" t="s">
        <v>68</v>
      </c>
      <c r="BH114" s="323"/>
      <c r="BI114" s="324"/>
      <c r="BJ114" s="324"/>
      <c r="BK114" s="321"/>
      <c r="BL114" s="325" t="s">
        <v>114</v>
      </c>
      <c r="BM114" s="321" t="s">
        <v>59</v>
      </c>
      <c r="BN114" s="326"/>
      <c r="BO114" s="327"/>
      <c r="BP114" s="328" t="s">
        <v>114</v>
      </c>
      <c r="BQ114" s="329" t="s">
        <v>60</v>
      </c>
      <c r="BR114" s="224"/>
      <c r="BS114" s="330"/>
      <c r="BT114" s="330"/>
      <c r="BU114" s="331"/>
      <c r="BV114" s="328" t="s">
        <v>114</v>
      </c>
      <c r="BW114" s="329" t="s">
        <v>68</v>
      </c>
      <c r="BY114" s="323"/>
      <c r="BZ114" s="324"/>
      <c r="CA114" s="324"/>
      <c r="CB114" s="321"/>
      <c r="CC114" s="325" t="s">
        <v>114</v>
      </c>
      <c r="CD114" s="321" t="s">
        <v>59</v>
      </c>
      <c r="CE114" s="326"/>
      <c r="CF114" s="327"/>
      <c r="CG114" s="328" t="s">
        <v>114</v>
      </c>
      <c r="CH114" s="329" t="s">
        <v>60</v>
      </c>
      <c r="CI114" s="224"/>
      <c r="CJ114" s="330"/>
      <c r="CK114" s="330"/>
      <c r="CL114" s="331"/>
      <c r="CM114" s="328" t="s">
        <v>114</v>
      </c>
      <c r="CN114" s="329" t="s">
        <v>68</v>
      </c>
      <c r="CP114" s="323"/>
      <c r="CQ114" s="324"/>
      <c r="CR114" s="324"/>
      <c r="CS114" s="321"/>
      <c r="CT114" s="325" t="s">
        <v>114</v>
      </c>
      <c r="CU114" s="321" t="s">
        <v>59</v>
      </c>
      <c r="CV114" s="326"/>
      <c r="CW114" s="327"/>
      <c r="CX114" s="328" t="s">
        <v>114</v>
      </c>
      <c r="CY114" s="329" t="s">
        <v>60</v>
      </c>
      <c r="CZ114" s="224"/>
      <c r="DA114" s="330"/>
      <c r="DB114" s="330"/>
      <c r="DC114" s="331"/>
      <c r="DD114" s="328" t="s">
        <v>114</v>
      </c>
      <c r="DE114" s="329" t="s">
        <v>68</v>
      </c>
      <c r="DG114" s="323"/>
      <c r="DH114" s="324"/>
      <c r="DI114" s="324"/>
      <c r="DJ114" s="321"/>
      <c r="DK114" s="325" t="s">
        <v>114</v>
      </c>
      <c r="DL114" s="321" t="s">
        <v>59</v>
      </c>
      <c r="DM114" s="326"/>
      <c r="DN114" s="327"/>
      <c r="DO114" s="328" t="s">
        <v>114</v>
      </c>
      <c r="DP114" s="329" t="s">
        <v>60</v>
      </c>
      <c r="DQ114" s="224"/>
      <c r="DR114" s="330"/>
      <c r="DS114" s="330"/>
      <c r="DT114" s="331"/>
      <c r="DU114" s="328" t="s">
        <v>114</v>
      </c>
      <c r="DV114" s="329" t="s">
        <v>68</v>
      </c>
      <c r="DX114" s="323"/>
      <c r="DY114" s="324"/>
      <c r="DZ114" s="324"/>
      <c r="EA114" s="321"/>
      <c r="EB114" s="325" t="s">
        <v>114</v>
      </c>
      <c r="EC114" s="321" t="s">
        <v>59</v>
      </c>
      <c r="ED114" s="326"/>
      <c r="EE114" s="327"/>
      <c r="EF114" s="328" t="s">
        <v>114</v>
      </c>
      <c r="EG114" s="329" t="s">
        <v>60</v>
      </c>
      <c r="EH114" s="224"/>
      <c r="EI114" s="330"/>
      <c r="EJ114" s="330"/>
      <c r="EK114" s="331"/>
      <c r="EL114" s="328" t="s">
        <v>114</v>
      </c>
      <c r="EM114" s="329" t="s">
        <v>68</v>
      </c>
      <c r="EO114" s="323"/>
      <c r="EP114" s="324"/>
      <c r="EQ114" s="324"/>
      <c r="ER114" s="321"/>
      <c r="ES114" s="325" t="s">
        <v>114</v>
      </c>
      <c r="ET114" s="321" t="s">
        <v>59</v>
      </c>
      <c r="EU114" s="326"/>
      <c r="EV114" s="327"/>
      <c r="EW114" s="328" t="s">
        <v>114</v>
      </c>
      <c r="EX114" s="329" t="s">
        <v>60</v>
      </c>
      <c r="EY114" s="224"/>
      <c r="EZ114" s="330"/>
      <c r="FA114" s="330"/>
      <c r="FB114" s="331"/>
      <c r="FC114" s="328" t="s">
        <v>114</v>
      </c>
      <c r="FD114" s="329" t="s">
        <v>68</v>
      </c>
      <c r="FF114" s="323"/>
      <c r="FG114" s="324"/>
      <c r="FH114" s="324"/>
      <c r="FI114" s="321"/>
      <c r="FJ114" s="325" t="s">
        <v>114</v>
      </c>
      <c r="FK114" s="321" t="s">
        <v>59</v>
      </c>
      <c r="FL114" s="326"/>
      <c r="FM114" s="327"/>
      <c r="FN114" s="328" t="s">
        <v>114</v>
      </c>
      <c r="FO114" s="329" t="s">
        <v>60</v>
      </c>
      <c r="FP114" s="224"/>
      <c r="FQ114" s="330"/>
      <c r="FR114" s="330"/>
      <c r="FS114" s="331"/>
      <c r="FT114" s="328" t="s">
        <v>114</v>
      </c>
      <c r="FU114" s="329" t="s">
        <v>68</v>
      </c>
      <c r="FW114" s="323"/>
      <c r="FX114" s="324"/>
      <c r="FY114" s="324"/>
      <c r="FZ114" s="321"/>
      <c r="GA114" s="325" t="s">
        <v>114</v>
      </c>
      <c r="GB114" s="321" t="s">
        <v>59</v>
      </c>
      <c r="GC114" s="326"/>
      <c r="GD114" s="327"/>
      <c r="GE114" s="328" t="s">
        <v>114</v>
      </c>
      <c r="GF114" s="329" t="s">
        <v>60</v>
      </c>
      <c r="GG114" s="224"/>
      <c r="GH114" s="330"/>
      <c r="GI114" s="330"/>
      <c r="GJ114" s="331"/>
      <c r="GK114" s="328" t="s">
        <v>114</v>
      </c>
      <c r="GL114" s="329" t="s">
        <v>68</v>
      </c>
      <c r="GN114" s="323"/>
      <c r="GO114" s="324"/>
      <c r="GP114" s="324"/>
      <c r="GQ114" s="321"/>
      <c r="GR114" s="325" t="s">
        <v>114</v>
      </c>
      <c r="GS114" s="321" t="s">
        <v>59</v>
      </c>
      <c r="GT114" s="326"/>
      <c r="GU114" s="327"/>
      <c r="GV114" s="328" t="s">
        <v>114</v>
      </c>
      <c r="GW114" s="329" t="s">
        <v>60</v>
      </c>
      <c r="GX114" s="224"/>
      <c r="GY114" s="330"/>
      <c r="GZ114" s="330"/>
      <c r="HA114" s="331"/>
      <c r="HB114" s="328" t="s">
        <v>114</v>
      </c>
      <c r="HC114" s="329" t="s">
        <v>68</v>
      </c>
      <c r="HE114" s="323"/>
      <c r="HF114" s="324"/>
      <c r="HG114" s="324"/>
      <c r="HH114" s="321"/>
      <c r="HI114" s="325" t="s">
        <v>114</v>
      </c>
      <c r="HJ114" s="321" t="s">
        <v>59</v>
      </c>
      <c r="HK114" s="326"/>
      <c r="HL114" s="327"/>
      <c r="HM114" s="328" t="s">
        <v>114</v>
      </c>
      <c r="HN114" s="329" t="s">
        <v>60</v>
      </c>
      <c r="HO114" s="224"/>
      <c r="HP114" s="330"/>
      <c r="HQ114" s="330"/>
      <c r="HR114" s="331"/>
      <c r="HS114" s="328" t="s">
        <v>114</v>
      </c>
      <c r="HT114" s="329" t="s">
        <v>68</v>
      </c>
      <c r="HV114" s="323"/>
      <c r="HW114" s="324"/>
      <c r="HX114" s="324"/>
      <c r="HY114" s="321"/>
      <c r="HZ114" s="325" t="s">
        <v>114</v>
      </c>
      <c r="IA114" s="321" t="s">
        <v>59</v>
      </c>
      <c r="IB114" s="326"/>
      <c r="IC114" s="327"/>
      <c r="ID114" s="328" t="s">
        <v>114</v>
      </c>
      <c r="IE114" s="329" t="s">
        <v>60</v>
      </c>
      <c r="IF114" s="224"/>
      <c r="IG114" s="330"/>
      <c r="IH114" s="330"/>
      <c r="II114" s="331"/>
      <c r="IJ114" s="328" t="s">
        <v>114</v>
      </c>
      <c r="IK114" s="329" t="s">
        <v>68</v>
      </c>
      <c r="IM114" s="323"/>
      <c r="IN114" s="324"/>
      <c r="IO114" s="324"/>
      <c r="IP114" s="321"/>
      <c r="IQ114" s="325" t="s">
        <v>114</v>
      </c>
      <c r="IR114" s="321" t="s">
        <v>59</v>
      </c>
      <c r="IS114" s="326"/>
      <c r="IT114" s="327"/>
      <c r="IU114" s="328" t="s">
        <v>114</v>
      </c>
      <c r="IV114" s="329" t="s">
        <v>60</v>
      </c>
      <c r="IW114" s="224"/>
      <c r="IX114" s="330"/>
      <c r="IY114" s="330"/>
      <c r="IZ114" s="331"/>
      <c r="JA114" s="328" t="s">
        <v>114</v>
      </c>
      <c r="JB114" s="329" t="s">
        <v>68</v>
      </c>
      <c r="JD114" s="323"/>
      <c r="JE114" s="324"/>
      <c r="JF114" s="324"/>
      <c r="JG114" s="321"/>
      <c r="JH114" s="325" t="s">
        <v>114</v>
      </c>
      <c r="JI114" s="321" t="s">
        <v>59</v>
      </c>
      <c r="JJ114" s="326"/>
      <c r="JK114" s="327"/>
      <c r="JL114" s="328" t="s">
        <v>114</v>
      </c>
      <c r="JM114" s="329" t="s">
        <v>60</v>
      </c>
      <c r="JN114" s="224"/>
      <c r="JO114" s="330"/>
      <c r="JP114" s="330"/>
      <c r="JQ114" s="331"/>
      <c r="JR114" s="328" t="s">
        <v>114</v>
      </c>
      <c r="JS114" s="329" t="s">
        <v>68</v>
      </c>
      <c r="JU114" s="323"/>
      <c r="JV114" s="324"/>
      <c r="JW114" s="324"/>
      <c r="JX114" s="321"/>
      <c r="JY114" s="325" t="s">
        <v>114</v>
      </c>
      <c r="JZ114" s="321" t="s">
        <v>59</v>
      </c>
      <c r="KA114" s="326"/>
      <c r="KB114" s="327"/>
      <c r="KC114" s="328" t="s">
        <v>114</v>
      </c>
      <c r="KD114" s="329" t="s">
        <v>60</v>
      </c>
      <c r="KE114" s="224"/>
      <c r="KF114" s="330"/>
      <c r="KG114" s="330"/>
      <c r="KH114" s="331"/>
      <c r="KI114" s="328" t="s">
        <v>114</v>
      </c>
      <c r="KJ114" s="329" t="s">
        <v>68</v>
      </c>
      <c r="KL114" s="323"/>
      <c r="KM114" s="324"/>
      <c r="KN114" s="324"/>
      <c r="KO114" s="321"/>
      <c r="KP114" s="325" t="s">
        <v>114</v>
      </c>
      <c r="KQ114" s="321" t="s">
        <v>59</v>
      </c>
      <c r="KR114" s="326"/>
      <c r="KS114" s="327"/>
      <c r="KT114" s="328" t="s">
        <v>114</v>
      </c>
      <c r="KU114" s="329" t="s">
        <v>60</v>
      </c>
      <c r="KV114" s="224"/>
      <c r="KW114" s="330"/>
      <c r="KX114" s="330"/>
      <c r="KY114" s="331"/>
      <c r="KZ114" s="328" t="s">
        <v>114</v>
      </c>
      <c r="LA114" s="329" t="s">
        <v>68</v>
      </c>
      <c r="LC114" s="323"/>
      <c r="LD114" s="324"/>
      <c r="LE114" s="324"/>
      <c r="LF114" s="321"/>
      <c r="LG114" s="325" t="s">
        <v>114</v>
      </c>
      <c r="LH114" s="321" t="s">
        <v>59</v>
      </c>
      <c r="LI114" s="326"/>
      <c r="LJ114" s="327"/>
      <c r="LK114" s="328" t="s">
        <v>114</v>
      </c>
      <c r="LL114" s="329" t="s">
        <v>60</v>
      </c>
      <c r="LM114" s="224"/>
      <c r="LN114" s="330"/>
      <c r="LO114" s="330"/>
      <c r="LP114" s="331"/>
      <c r="LQ114" s="328" t="s">
        <v>114</v>
      </c>
      <c r="LR114" s="329" t="s">
        <v>68</v>
      </c>
      <c r="LT114" s="323"/>
      <c r="LU114" s="324"/>
      <c r="LV114" s="324"/>
      <c r="LW114" s="321"/>
      <c r="LX114" s="325" t="s">
        <v>114</v>
      </c>
      <c r="LY114" s="321" t="s">
        <v>59</v>
      </c>
      <c r="LZ114" s="326"/>
      <c r="MA114" s="327"/>
      <c r="MB114" s="328" t="s">
        <v>114</v>
      </c>
      <c r="MC114" s="329" t="s">
        <v>60</v>
      </c>
      <c r="MD114" s="224"/>
      <c r="ME114" s="330"/>
      <c r="MF114" s="330"/>
      <c r="MG114" s="331"/>
      <c r="MH114" s="328" t="s">
        <v>114</v>
      </c>
      <c r="MI114" s="329" t="s">
        <v>68</v>
      </c>
    </row>
    <row r="115" spans="1:347" ht="14" hidden="1" customHeight="1" outlineLevel="1">
      <c r="A115" s="12"/>
      <c r="B115" s="54"/>
      <c r="C115" s="9"/>
      <c r="D115" s="9"/>
      <c r="E115" s="17"/>
      <c r="F115" s="17"/>
      <c r="I115" s="332" t="s">
        <v>5</v>
      </c>
      <c r="J115" s="312" t="s">
        <v>109</v>
      </c>
      <c r="K115" s="312" t="s">
        <v>61</v>
      </c>
      <c r="L115" s="312" t="s">
        <v>62</v>
      </c>
      <c r="M115" s="312" t="s">
        <v>1</v>
      </c>
      <c r="N115" s="312" t="s">
        <v>0</v>
      </c>
      <c r="O115" s="333" t="s">
        <v>5</v>
      </c>
      <c r="P115" s="334" t="s">
        <v>58</v>
      </c>
      <c r="Q115" s="332" t="s">
        <v>1</v>
      </c>
      <c r="R115" s="335" t="s">
        <v>0</v>
      </c>
      <c r="S115" s="220"/>
      <c r="T115" s="312" t="s">
        <v>69</v>
      </c>
      <c r="U115" s="312" t="s">
        <v>70</v>
      </c>
      <c r="V115" s="336" t="s">
        <v>71</v>
      </c>
      <c r="W115" s="332" t="s">
        <v>1</v>
      </c>
      <c r="X115" s="335" t="s">
        <v>0</v>
      </c>
      <c r="Z115" s="332" t="s">
        <v>5</v>
      </c>
      <c r="AA115" s="312" t="s">
        <v>109</v>
      </c>
      <c r="AB115" s="312" t="s">
        <v>61</v>
      </c>
      <c r="AC115" s="312" t="s">
        <v>62</v>
      </c>
      <c r="AD115" s="312" t="s">
        <v>1</v>
      </c>
      <c r="AE115" s="312" t="s">
        <v>0</v>
      </c>
      <c r="AF115" s="333" t="s">
        <v>5</v>
      </c>
      <c r="AG115" s="334" t="s">
        <v>58</v>
      </c>
      <c r="AH115" s="332" t="s">
        <v>1</v>
      </c>
      <c r="AI115" s="335" t="s">
        <v>0</v>
      </c>
      <c r="AJ115" s="220"/>
      <c r="AK115" s="312" t="s">
        <v>69</v>
      </c>
      <c r="AL115" s="312" t="s">
        <v>70</v>
      </c>
      <c r="AM115" s="336" t="s">
        <v>71</v>
      </c>
      <c r="AN115" s="332" t="s">
        <v>1</v>
      </c>
      <c r="AO115" s="335" t="s">
        <v>0</v>
      </c>
      <c r="AQ115" s="332" t="s">
        <v>5</v>
      </c>
      <c r="AR115" s="312" t="s">
        <v>109</v>
      </c>
      <c r="AS115" s="312" t="s">
        <v>61</v>
      </c>
      <c r="AT115" s="312" t="s">
        <v>62</v>
      </c>
      <c r="AU115" s="312" t="s">
        <v>1</v>
      </c>
      <c r="AV115" s="312" t="s">
        <v>0</v>
      </c>
      <c r="AW115" s="333" t="s">
        <v>5</v>
      </c>
      <c r="AX115" s="334" t="s">
        <v>58</v>
      </c>
      <c r="AY115" s="332" t="s">
        <v>1</v>
      </c>
      <c r="AZ115" s="335" t="s">
        <v>0</v>
      </c>
      <c r="BA115" s="220"/>
      <c r="BB115" s="312" t="s">
        <v>69</v>
      </c>
      <c r="BC115" s="312" t="s">
        <v>70</v>
      </c>
      <c r="BD115" s="336" t="s">
        <v>71</v>
      </c>
      <c r="BE115" s="332" t="s">
        <v>1</v>
      </c>
      <c r="BF115" s="335" t="s">
        <v>0</v>
      </c>
      <c r="BH115" s="332" t="s">
        <v>5</v>
      </c>
      <c r="BI115" s="312" t="s">
        <v>109</v>
      </c>
      <c r="BJ115" s="312" t="s">
        <v>61</v>
      </c>
      <c r="BK115" s="312" t="s">
        <v>62</v>
      </c>
      <c r="BL115" s="312" t="s">
        <v>1</v>
      </c>
      <c r="BM115" s="312" t="s">
        <v>0</v>
      </c>
      <c r="BN115" s="333" t="s">
        <v>5</v>
      </c>
      <c r="BO115" s="334" t="s">
        <v>58</v>
      </c>
      <c r="BP115" s="332" t="s">
        <v>1</v>
      </c>
      <c r="BQ115" s="335" t="s">
        <v>0</v>
      </c>
      <c r="BR115" s="220"/>
      <c r="BS115" s="312" t="s">
        <v>69</v>
      </c>
      <c r="BT115" s="312" t="s">
        <v>70</v>
      </c>
      <c r="BU115" s="336" t="s">
        <v>71</v>
      </c>
      <c r="BV115" s="332" t="s">
        <v>1</v>
      </c>
      <c r="BW115" s="335" t="s">
        <v>0</v>
      </c>
      <c r="BY115" s="332" t="s">
        <v>5</v>
      </c>
      <c r="BZ115" s="312" t="s">
        <v>109</v>
      </c>
      <c r="CA115" s="312" t="s">
        <v>61</v>
      </c>
      <c r="CB115" s="312" t="s">
        <v>62</v>
      </c>
      <c r="CC115" s="312" t="s">
        <v>1</v>
      </c>
      <c r="CD115" s="312" t="s">
        <v>0</v>
      </c>
      <c r="CE115" s="333" t="s">
        <v>5</v>
      </c>
      <c r="CF115" s="334" t="s">
        <v>58</v>
      </c>
      <c r="CG115" s="332" t="s">
        <v>1</v>
      </c>
      <c r="CH115" s="335" t="s">
        <v>0</v>
      </c>
      <c r="CI115" s="220"/>
      <c r="CJ115" s="312" t="s">
        <v>69</v>
      </c>
      <c r="CK115" s="312" t="s">
        <v>70</v>
      </c>
      <c r="CL115" s="336" t="s">
        <v>71</v>
      </c>
      <c r="CM115" s="332" t="s">
        <v>1</v>
      </c>
      <c r="CN115" s="335" t="s">
        <v>0</v>
      </c>
      <c r="CP115" s="332" t="s">
        <v>5</v>
      </c>
      <c r="CQ115" s="312" t="s">
        <v>109</v>
      </c>
      <c r="CR115" s="312" t="s">
        <v>61</v>
      </c>
      <c r="CS115" s="312" t="s">
        <v>62</v>
      </c>
      <c r="CT115" s="312" t="s">
        <v>1</v>
      </c>
      <c r="CU115" s="312" t="s">
        <v>0</v>
      </c>
      <c r="CV115" s="333" t="s">
        <v>5</v>
      </c>
      <c r="CW115" s="334" t="s">
        <v>58</v>
      </c>
      <c r="CX115" s="332" t="s">
        <v>1</v>
      </c>
      <c r="CY115" s="335" t="s">
        <v>0</v>
      </c>
      <c r="CZ115" s="220"/>
      <c r="DA115" s="312" t="s">
        <v>69</v>
      </c>
      <c r="DB115" s="312" t="s">
        <v>70</v>
      </c>
      <c r="DC115" s="336" t="s">
        <v>71</v>
      </c>
      <c r="DD115" s="332" t="s">
        <v>1</v>
      </c>
      <c r="DE115" s="335" t="s">
        <v>0</v>
      </c>
      <c r="DG115" s="332" t="s">
        <v>5</v>
      </c>
      <c r="DH115" s="312" t="s">
        <v>109</v>
      </c>
      <c r="DI115" s="312" t="s">
        <v>61</v>
      </c>
      <c r="DJ115" s="312" t="s">
        <v>62</v>
      </c>
      <c r="DK115" s="312" t="s">
        <v>1</v>
      </c>
      <c r="DL115" s="312" t="s">
        <v>0</v>
      </c>
      <c r="DM115" s="333" t="s">
        <v>5</v>
      </c>
      <c r="DN115" s="334" t="s">
        <v>58</v>
      </c>
      <c r="DO115" s="332" t="s">
        <v>1</v>
      </c>
      <c r="DP115" s="335" t="s">
        <v>0</v>
      </c>
      <c r="DQ115" s="220"/>
      <c r="DR115" s="312" t="s">
        <v>69</v>
      </c>
      <c r="DS115" s="312" t="s">
        <v>70</v>
      </c>
      <c r="DT115" s="336" t="s">
        <v>71</v>
      </c>
      <c r="DU115" s="332" t="s">
        <v>1</v>
      </c>
      <c r="DV115" s="335" t="s">
        <v>0</v>
      </c>
      <c r="DX115" s="332" t="s">
        <v>5</v>
      </c>
      <c r="DY115" s="312" t="s">
        <v>109</v>
      </c>
      <c r="DZ115" s="312" t="s">
        <v>61</v>
      </c>
      <c r="EA115" s="312" t="s">
        <v>62</v>
      </c>
      <c r="EB115" s="312" t="s">
        <v>1</v>
      </c>
      <c r="EC115" s="312" t="s">
        <v>0</v>
      </c>
      <c r="ED115" s="333" t="s">
        <v>5</v>
      </c>
      <c r="EE115" s="334" t="s">
        <v>58</v>
      </c>
      <c r="EF115" s="332" t="s">
        <v>1</v>
      </c>
      <c r="EG115" s="335" t="s">
        <v>0</v>
      </c>
      <c r="EH115" s="220"/>
      <c r="EI115" s="312" t="s">
        <v>69</v>
      </c>
      <c r="EJ115" s="312" t="s">
        <v>70</v>
      </c>
      <c r="EK115" s="336" t="s">
        <v>71</v>
      </c>
      <c r="EL115" s="332" t="s">
        <v>1</v>
      </c>
      <c r="EM115" s="335" t="s">
        <v>0</v>
      </c>
      <c r="EO115" s="332" t="s">
        <v>5</v>
      </c>
      <c r="EP115" s="312" t="s">
        <v>109</v>
      </c>
      <c r="EQ115" s="312" t="s">
        <v>61</v>
      </c>
      <c r="ER115" s="312" t="s">
        <v>62</v>
      </c>
      <c r="ES115" s="312" t="s">
        <v>1</v>
      </c>
      <c r="ET115" s="312" t="s">
        <v>0</v>
      </c>
      <c r="EU115" s="333" t="s">
        <v>5</v>
      </c>
      <c r="EV115" s="334" t="s">
        <v>58</v>
      </c>
      <c r="EW115" s="332" t="s">
        <v>1</v>
      </c>
      <c r="EX115" s="335" t="s">
        <v>0</v>
      </c>
      <c r="EY115" s="220"/>
      <c r="EZ115" s="312" t="s">
        <v>69</v>
      </c>
      <c r="FA115" s="312" t="s">
        <v>70</v>
      </c>
      <c r="FB115" s="336" t="s">
        <v>71</v>
      </c>
      <c r="FC115" s="332" t="s">
        <v>1</v>
      </c>
      <c r="FD115" s="335" t="s">
        <v>0</v>
      </c>
      <c r="FF115" s="332" t="s">
        <v>5</v>
      </c>
      <c r="FG115" s="312" t="s">
        <v>109</v>
      </c>
      <c r="FH115" s="312" t="s">
        <v>61</v>
      </c>
      <c r="FI115" s="312" t="s">
        <v>62</v>
      </c>
      <c r="FJ115" s="312" t="s">
        <v>1</v>
      </c>
      <c r="FK115" s="312" t="s">
        <v>0</v>
      </c>
      <c r="FL115" s="333" t="s">
        <v>5</v>
      </c>
      <c r="FM115" s="334" t="s">
        <v>58</v>
      </c>
      <c r="FN115" s="332" t="s">
        <v>1</v>
      </c>
      <c r="FO115" s="335" t="s">
        <v>0</v>
      </c>
      <c r="FP115" s="220"/>
      <c r="FQ115" s="312" t="s">
        <v>69</v>
      </c>
      <c r="FR115" s="312" t="s">
        <v>70</v>
      </c>
      <c r="FS115" s="336" t="s">
        <v>71</v>
      </c>
      <c r="FT115" s="332" t="s">
        <v>1</v>
      </c>
      <c r="FU115" s="335" t="s">
        <v>0</v>
      </c>
      <c r="FW115" s="332" t="s">
        <v>5</v>
      </c>
      <c r="FX115" s="312" t="s">
        <v>109</v>
      </c>
      <c r="FY115" s="312" t="s">
        <v>61</v>
      </c>
      <c r="FZ115" s="312" t="s">
        <v>62</v>
      </c>
      <c r="GA115" s="312" t="s">
        <v>1</v>
      </c>
      <c r="GB115" s="312" t="s">
        <v>0</v>
      </c>
      <c r="GC115" s="333" t="s">
        <v>5</v>
      </c>
      <c r="GD115" s="334" t="s">
        <v>58</v>
      </c>
      <c r="GE115" s="332" t="s">
        <v>1</v>
      </c>
      <c r="GF115" s="335" t="s">
        <v>0</v>
      </c>
      <c r="GG115" s="220"/>
      <c r="GH115" s="312" t="s">
        <v>69</v>
      </c>
      <c r="GI115" s="312" t="s">
        <v>70</v>
      </c>
      <c r="GJ115" s="336" t="s">
        <v>71</v>
      </c>
      <c r="GK115" s="332" t="s">
        <v>1</v>
      </c>
      <c r="GL115" s="335" t="s">
        <v>0</v>
      </c>
      <c r="GN115" s="332" t="s">
        <v>5</v>
      </c>
      <c r="GO115" s="312" t="s">
        <v>109</v>
      </c>
      <c r="GP115" s="312" t="s">
        <v>61</v>
      </c>
      <c r="GQ115" s="312" t="s">
        <v>62</v>
      </c>
      <c r="GR115" s="312" t="s">
        <v>1</v>
      </c>
      <c r="GS115" s="312" t="s">
        <v>0</v>
      </c>
      <c r="GT115" s="333" t="s">
        <v>5</v>
      </c>
      <c r="GU115" s="334" t="s">
        <v>58</v>
      </c>
      <c r="GV115" s="332" t="s">
        <v>1</v>
      </c>
      <c r="GW115" s="335" t="s">
        <v>0</v>
      </c>
      <c r="GX115" s="220"/>
      <c r="GY115" s="312" t="s">
        <v>69</v>
      </c>
      <c r="GZ115" s="312" t="s">
        <v>70</v>
      </c>
      <c r="HA115" s="336" t="s">
        <v>71</v>
      </c>
      <c r="HB115" s="332" t="s">
        <v>1</v>
      </c>
      <c r="HC115" s="335" t="s">
        <v>0</v>
      </c>
      <c r="HE115" s="332" t="s">
        <v>5</v>
      </c>
      <c r="HF115" s="312" t="s">
        <v>109</v>
      </c>
      <c r="HG115" s="312" t="s">
        <v>61</v>
      </c>
      <c r="HH115" s="312" t="s">
        <v>62</v>
      </c>
      <c r="HI115" s="312" t="s">
        <v>1</v>
      </c>
      <c r="HJ115" s="312" t="s">
        <v>0</v>
      </c>
      <c r="HK115" s="333" t="s">
        <v>5</v>
      </c>
      <c r="HL115" s="334" t="s">
        <v>58</v>
      </c>
      <c r="HM115" s="332" t="s">
        <v>1</v>
      </c>
      <c r="HN115" s="335" t="s">
        <v>0</v>
      </c>
      <c r="HO115" s="220"/>
      <c r="HP115" s="312" t="s">
        <v>69</v>
      </c>
      <c r="HQ115" s="312" t="s">
        <v>70</v>
      </c>
      <c r="HR115" s="336" t="s">
        <v>71</v>
      </c>
      <c r="HS115" s="332" t="s">
        <v>1</v>
      </c>
      <c r="HT115" s="335" t="s">
        <v>0</v>
      </c>
      <c r="HV115" s="332" t="s">
        <v>5</v>
      </c>
      <c r="HW115" s="312" t="s">
        <v>109</v>
      </c>
      <c r="HX115" s="312" t="s">
        <v>61</v>
      </c>
      <c r="HY115" s="312" t="s">
        <v>62</v>
      </c>
      <c r="HZ115" s="312" t="s">
        <v>1</v>
      </c>
      <c r="IA115" s="312" t="s">
        <v>0</v>
      </c>
      <c r="IB115" s="333" t="s">
        <v>5</v>
      </c>
      <c r="IC115" s="334" t="s">
        <v>58</v>
      </c>
      <c r="ID115" s="332" t="s">
        <v>1</v>
      </c>
      <c r="IE115" s="335" t="s">
        <v>0</v>
      </c>
      <c r="IF115" s="220"/>
      <c r="IG115" s="312" t="s">
        <v>69</v>
      </c>
      <c r="IH115" s="312" t="s">
        <v>70</v>
      </c>
      <c r="II115" s="336" t="s">
        <v>71</v>
      </c>
      <c r="IJ115" s="332" t="s">
        <v>1</v>
      </c>
      <c r="IK115" s="335" t="s">
        <v>0</v>
      </c>
      <c r="IM115" s="332" t="s">
        <v>5</v>
      </c>
      <c r="IN115" s="312" t="s">
        <v>109</v>
      </c>
      <c r="IO115" s="312" t="s">
        <v>61</v>
      </c>
      <c r="IP115" s="312" t="s">
        <v>62</v>
      </c>
      <c r="IQ115" s="312" t="s">
        <v>1</v>
      </c>
      <c r="IR115" s="312" t="s">
        <v>0</v>
      </c>
      <c r="IS115" s="333" t="s">
        <v>5</v>
      </c>
      <c r="IT115" s="334" t="s">
        <v>58</v>
      </c>
      <c r="IU115" s="332" t="s">
        <v>1</v>
      </c>
      <c r="IV115" s="335" t="s">
        <v>0</v>
      </c>
      <c r="IW115" s="220"/>
      <c r="IX115" s="312" t="s">
        <v>69</v>
      </c>
      <c r="IY115" s="312" t="s">
        <v>70</v>
      </c>
      <c r="IZ115" s="336" t="s">
        <v>71</v>
      </c>
      <c r="JA115" s="332" t="s">
        <v>1</v>
      </c>
      <c r="JB115" s="335" t="s">
        <v>0</v>
      </c>
      <c r="JD115" s="332" t="s">
        <v>5</v>
      </c>
      <c r="JE115" s="312" t="s">
        <v>109</v>
      </c>
      <c r="JF115" s="312" t="s">
        <v>61</v>
      </c>
      <c r="JG115" s="312" t="s">
        <v>62</v>
      </c>
      <c r="JH115" s="312" t="s">
        <v>1</v>
      </c>
      <c r="JI115" s="312" t="s">
        <v>0</v>
      </c>
      <c r="JJ115" s="333" t="s">
        <v>5</v>
      </c>
      <c r="JK115" s="334" t="s">
        <v>58</v>
      </c>
      <c r="JL115" s="332" t="s">
        <v>1</v>
      </c>
      <c r="JM115" s="335" t="s">
        <v>0</v>
      </c>
      <c r="JN115" s="220"/>
      <c r="JO115" s="312" t="s">
        <v>69</v>
      </c>
      <c r="JP115" s="312" t="s">
        <v>70</v>
      </c>
      <c r="JQ115" s="336" t="s">
        <v>71</v>
      </c>
      <c r="JR115" s="332" t="s">
        <v>1</v>
      </c>
      <c r="JS115" s="335" t="s">
        <v>0</v>
      </c>
      <c r="JU115" s="332" t="s">
        <v>5</v>
      </c>
      <c r="JV115" s="312" t="s">
        <v>109</v>
      </c>
      <c r="JW115" s="312" t="s">
        <v>61</v>
      </c>
      <c r="JX115" s="312" t="s">
        <v>62</v>
      </c>
      <c r="JY115" s="312" t="s">
        <v>1</v>
      </c>
      <c r="JZ115" s="312" t="s">
        <v>0</v>
      </c>
      <c r="KA115" s="333" t="s">
        <v>5</v>
      </c>
      <c r="KB115" s="334" t="s">
        <v>58</v>
      </c>
      <c r="KC115" s="332" t="s">
        <v>1</v>
      </c>
      <c r="KD115" s="335" t="s">
        <v>0</v>
      </c>
      <c r="KE115" s="220"/>
      <c r="KF115" s="312" t="s">
        <v>69</v>
      </c>
      <c r="KG115" s="312" t="s">
        <v>70</v>
      </c>
      <c r="KH115" s="336" t="s">
        <v>71</v>
      </c>
      <c r="KI115" s="332" t="s">
        <v>1</v>
      </c>
      <c r="KJ115" s="335" t="s">
        <v>0</v>
      </c>
      <c r="KL115" s="332" t="s">
        <v>5</v>
      </c>
      <c r="KM115" s="312" t="s">
        <v>109</v>
      </c>
      <c r="KN115" s="312" t="s">
        <v>61</v>
      </c>
      <c r="KO115" s="312" t="s">
        <v>62</v>
      </c>
      <c r="KP115" s="312" t="s">
        <v>1</v>
      </c>
      <c r="KQ115" s="312" t="s">
        <v>0</v>
      </c>
      <c r="KR115" s="333" t="s">
        <v>5</v>
      </c>
      <c r="KS115" s="334" t="s">
        <v>58</v>
      </c>
      <c r="KT115" s="332" t="s">
        <v>1</v>
      </c>
      <c r="KU115" s="335" t="s">
        <v>0</v>
      </c>
      <c r="KV115" s="220"/>
      <c r="KW115" s="312" t="s">
        <v>69</v>
      </c>
      <c r="KX115" s="312" t="s">
        <v>70</v>
      </c>
      <c r="KY115" s="336" t="s">
        <v>71</v>
      </c>
      <c r="KZ115" s="332" t="s">
        <v>1</v>
      </c>
      <c r="LA115" s="335" t="s">
        <v>0</v>
      </c>
      <c r="LC115" s="332" t="s">
        <v>5</v>
      </c>
      <c r="LD115" s="312" t="s">
        <v>109</v>
      </c>
      <c r="LE115" s="312" t="s">
        <v>61</v>
      </c>
      <c r="LF115" s="312" t="s">
        <v>62</v>
      </c>
      <c r="LG115" s="312" t="s">
        <v>1</v>
      </c>
      <c r="LH115" s="312" t="s">
        <v>0</v>
      </c>
      <c r="LI115" s="333" t="s">
        <v>5</v>
      </c>
      <c r="LJ115" s="334" t="s">
        <v>58</v>
      </c>
      <c r="LK115" s="332" t="s">
        <v>1</v>
      </c>
      <c r="LL115" s="335" t="s">
        <v>0</v>
      </c>
      <c r="LM115" s="220"/>
      <c r="LN115" s="312" t="s">
        <v>69</v>
      </c>
      <c r="LO115" s="312" t="s">
        <v>70</v>
      </c>
      <c r="LP115" s="336" t="s">
        <v>71</v>
      </c>
      <c r="LQ115" s="332" t="s">
        <v>1</v>
      </c>
      <c r="LR115" s="335" t="s">
        <v>0</v>
      </c>
      <c r="LT115" s="332" t="s">
        <v>5</v>
      </c>
      <c r="LU115" s="312" t="s">
        <v>109</v>
      </c>
      <c r="LV115" s="312" t="s">
        <v>61</v>
      </c>
      <c r="LW115" s="312" t="s">
        <v>62</v>
      </c>
      <c r="LX115" s="312" t="s">
        <v>1</v>
      </c>
      <c r="LY115" s="312" t="s">
        <v>0</v>
      </c>
      <c r="LZ115" s="333" t="s">
        <v>5</v>
      </c>
      <c r="MA115" s="334" t="s">
        <v>58</v>
      </c>
      <c r="MB115" s="332" t="s">
        <v>1</v>
      </c>
      <c r="MC115" s="335" t="s">
        <v>0</v>
      </c>
      <c r="MD115" s="220"/>
      <c r="ME115" s="312" t="s">
        <v>69</v>
      </c>
      <c r="MF115" s="312" t="s">
        <v>70</v>
      </c>
      <c r="MG115" s="336" t="s">
        <v>71</v>
      </c>
      <c r="MH115" s="332" t="s">
        <v>1</v>
      </c>
      <c r="MI115" s="335" t="s">
        <v>0</v>
      </c>
    </row>
    <row r="116" spans="1:347" ht="14" hidden="1" customHeight="1" outlineLevel="1">
      <c r="A116" s="12"/>
      <c r="B116" s="54"/>
      <c r="C116" s="9"/>
      <c r="D116" s="9"/>
      <c r="E116" s="17"/>
      <c r="F116" s="17"/>
      <c r="I116" s="9">
        <v>10</v>
      </c>
      <c r="J116" s="212">
        <f>_xlfn.NORM.S.INV(I116/100)</f>
        <v>-1.2815515655446006</v>
      </c>
      <c r="K116" s="17">
        <f>(J116-J110)/I110</f>
        <v>0.38117947026454546</v>
      </c>
      <c r="L116" s="17">
        <f>SQRT(1/P106+(K116-J107)^2/S106)/I110</f>
        <v>4.2843982441364954E-2</v>
      </c>
      <c r="M116" s="17">
        <f>K116-_xlfn.T.INV.2T(0.05,O110)*L116</f>
        <v>0.24483079664038346</v>
      </c>
      <c r="N116" s="17">
        <f>K116+_xlfn.T.INV.2T(0.05,O110)*L116</f>
        <v>0.51752814388870749</v>
      </c>
      <c r="O116" s="151">
        <f>I116</f>
        <v>10</v>
      </c>
      <c r="P116" s="24">
        <f>10^K116</f>
        <v>2.4053565975755862</v>
      </c>
      <c r="Q116" s="24">
        <f t="shared" ref="Q116:R119" si="943">10^M116</f>
        <v>1.7572388512965136</v>
      </c>
      <c r="R116" s="152">
        <f t="shared" si="943"/>
        <v>3.2925178937579296</v>
      </c>
      <c r="S116" s="24"/>
      <c r="T116" s="24">
        <f>K27-K116</f>
        <v>-1.4490603467941994</v>
      </c>
      <c r="U116" s="24">
        <f>SQRT(L27^2+L116^2)</f>
        <v>0.19683847823267936</v>
      </c>
      <c r="V116" s="166">
        <f>10^T116</f>
        <v>3.5558190573990428E-2</v>
      </c>
      <c r="W116" s="24">
        <f>10^(T116-1.96*U116)</f>
        <v>1.4626359236115011E-2</v>
      </c>
      <c r="X116" s="167">
        <f>10^(T116+1.96*U116)</f>
        <v>8.644563534131143E-2</v>
      </c>
      <c r="Z116" s="219">
        <v>10</v>
      </c>
      <c r="AA116" s="212">
        <f>_xlfn.NORM.S.INV(Z116/100)</f>
        <v>-1.2815515655446006</v>
      </c>
      <c r="AB116" s="212">
        <f>(AA116-AA110)/Z110</f>
        <v>0.3811621525245944</v>
      </c>
      <c r="AC116" s="212">
        <f>SQRT(1/AG106+(AB116-AA107)^2/AJ106)/Z110</f>
        <v>4.2938218658325054E-2</v>
      </c>
      <c r="AD116" s="212">
        <f>AB116-_xlfn.T.INV.2T(0.05,AF110)*AC116</f>
        <v>0.24451357719994382</v>
      </c>
      <c r="AE116" s="212">
        <f>AB116+_xlfn.T.INV.2T(0.05,AF110)*AC116</f>
        <v>0.51781072784924498</v>
      </c>
      <c r="AF116" s="151">
        <f>Z116</f>
        <v>10</v>
      </c>
      <c r="AG116" s="205">
        <f>10^AB116</f>
        <v>2.4052606845228581</v>
      </c>
      <c r="AH116" s="205">
        <f t="shared" ref="AH116:AH119" si="944">10^AD116</f>
        <v>1.7559557891867015</v>
      </c>
      <c r="AI116" s="152">
        <f t="shared" ref="AI116:AI119" si="945">10^AE116</f>
        <v>3.2946609454164628</v>
      </c>
      <c r="AJ116" s="205"/>
      <c r="AK116" s="205">
        <f>AB27-AB116</f>
        <v>-1.4410201784384862</v>
      </c>
      <c r="AL116" s="205">
        <f>SQRT(AC27^2+AC116^2)</f>
        <v>0.20094356088202026</v>
      </c>
      <c r="AM116" s="166">
        <f>10^AK116</f>
        <v>3.6222616806642065E-2</v>
      </c>
      <c r="AN116" s="205">
        <f>10^(AK116-1.96*AL116)</f>
        <v>1.462616411677946E-2</v>
      </c>
      <c r="AO116" s="167">
        <f>10^(AK116+1.96*AL116)</f>
        <v>8.9707592356056132E-2</v>
      </c>
      <c r="AQ116" s="219">
        <v>10</v>
      </c>
      <c r="AR116" s="212">
        <f>_xlfn.NORM.S.INV(AQ116/100)</f>
        <v>-1.2815515655446006</v>
      </c>
      <c r="AS116" s="212">
        <f>(AR116-AR110)/AQ110</f>
        <v>0.38116228427218923</v>
      </c>
      <c r="AT116" s="212">
        <f>SQRT(1/AX106+(AS116-AR107)^2/BA106)/AQ110</f>
        <v>4.2937265763484722E-2</v>
      </c>
      <c r="AU116" s="212">
        <f>AS116-_xlfn.T.INV.2T(0.05,AW110)*AT116</f>
        <v>0.24451674148420258</v>
      </c>
      <c r="AV116" s="212">
        <f>AS116+_xlfn.T.INV.2T(0.05,AW110)*AT116</f>
        <v>0.51780782706017592</v>
      </c>
      <c r="AW116" s="151">
        <f>AQ116</f>
        <v>10</v>
      </c>
      <c r="AX116" s="205">
        <f>10^AS116</f>
        <v>2.4052614141829656</v>
      </c>
      <c r="AY116" s="205">
        <f t="shared" ref="AY116:AY119" si="946">10^AU116</f>
        <v>1.7559685831864786</v>
      </c>
      <c r="AZ116" s="152">
        <f t="shared" ref="AZ116:AZ119" si="947">10^AV116</f>
        <v>3.2946389394160698</v>
      </c>
      <c r="BA116" s="205"/>
      <c r="BB116" s="205">
        <f>AS27-AS116</f>
        <v>-1.4408698852251369</v>
      </c>
      <c r="BC116" s="205">
        <f>SQRT(AT27^2+AT116^2)</f>
        <v>0.20166319304356672</v>
      </c>
      <c r="BD116" s="166">
        <f>10^BB116</f>
        <v>3.623515428016965E-2</v>
      </c>
      <c r="BE116" s="205">
        <f>10^(BB116-1.96*BC116)</f>
        <v>1.4583785109424003E-2</v>
      </c>
      <c r="BF116" s="167">
        <f>10^(BB116+1.96*BC116)</f>
        <v>9.0030564483513167E-2</v>
      </c>
      <c r="BH116" s="219">
        <v>10</v>
      </c>
      <c r="BI116" s="212">
        <f>_xlfn.NORM.S.INV(BH116/100)</f>
        <v>-1.2815515655446006</v>
      </c>
      <c r="BJ116" s="212">
        <f>(BI116-BI110)/BH110</f>
        <v>0.381162282150872</v>
      </c>
      <c r="BK116" s="212">
        <f>SQRT(1/BO106+(BJ116-BI107)^2/BR106)/BH110</f>
        <v>4.2937273948810341E-2</v>
      </c>
      <c r="BL116" s="212">
        <f>BJ116-_xlfn.T.INV.2T(0.05,BN110)*BK116</f>
        <v>0.24451671331352609</v>
      </c>
      <c r="BM116" s="212">
        <f>BJ116+_xlfn.T.INV.2T(0.05,BN110)*BK116</f>
        <v>0.51780785098821791</v>
      </c>
      <c r="BN116" s="151">
        <f>BH116</f>
        <v>10</v>
      </c>
      <c r="BO116" s="205">
        <f>10^BJ116</f>
        <v>2.4052614024344336</v>
      </c>
      <c r="BP116" s="205">
        <f t="shared" ref="BP116:BP119" si="948">10^BL116</f>
        <v>1.7559684692849133</v>
      </c>
      <c r="BQ116" s="152">
        <f t="shared" ref="BQ116:BQ119" si="949">10^BM116</f>
        <v>3.2946391209386641</v>
      </c>
      <c r="BR116" s="205"/>
      <c r="BS116" s="205">
        <f>BJ27-BJ116</f>
        <v>-1.4408653921558994</v>
      </c>
      <c r="BT116" s="205">
        <f>SQRT(BK27^2+BK116^2)</f>
        <v>0.20167797705958254</v>
      </c>
      <c r="BU116" s="166">
        <f>10^BS116</f>
        <v>3.6235529159211355E-2</v>
      </c>
      <c r="BV116" s="205">
        <f>10^(BS116-1.96*BT116)</f>
        <v>1.4582962963293332E-2</v>
      </c>
      <c r="BW116" s="167">
        <f>10^(BS116+1.96*BT116)</f>
        <v>9.0037503129715979E-2</v>
      </c>
      <c r="BY116" s="219">
        <v>10</v>
      </c>
      <c r="BZ116" s="212">
        <f>_xlfn.NORM.S.INV(BY116/100)</f>
        <v>-1.2815515655446006</v>
      </c>
      <c r="CA116" s="212">
        <f>(BZ116-BZ110)/BY110</f>
        <v>0.38116228217628867</v>
      </c>
      <c r="CB116" s="212">
        <f>SQRT(1/CF106+(CA116-BZ107)^2/CI106)/BY110</f>
        <v>4.2937273824308918E-2</v>
      </c>
      <c r="CC116" s="212">
        <f>CA116-_xlfn.T.INV.2T(0.05,CE110)*CB116</f>
        <v>0.24451671373516184</v>
      </c>
      <c r="CD116" s="212">
        <f>CA116+_xlfn.T.INV.2T(0.05,CE110)*CB116</f>
        <v>0.51780785061741552</v>
      </c>
      <c r="CE116" s="151">
        <f>BY116</f>
        <v>10</v>
      </c>
      <c r="CF116" s="205">
        <f>10^CA116</f>
        <v>2.4052614025751993</v>
      </c>
      <c r="CG116" s="205">
        <f t="shared" ref="CG116:CG119" si="950">10^CC116</f>
        <v>1.7559684709896992</v>
      </c>
      <c r="CH116" s="152">
        <f t="shared" ref="CH116:CH119" si="951">10^CD116</f>
        <v>3.2946391181256884</v>
      </c>
      <c r="CI116" s="205"/>
      <c r="CJ116" s="205">
        <f>CA27-CA116</f>
        <v>-1.4408652960484654</v>
      </c>
      <c r="CK116" s="205">
        <f>SQRT(CB27^2+CB116^2)</f>
        <v>0.20167841124320288</v>
      </c>
      <c r="CL116" s="166">
        <f>10^CJ116</f>
        <v>3.6235537177973405E-2</v>
      </c>
      <c r="CM116" s="205">
        <f>10^(CJ116-1.96*CK116)</f>
        <v>1.4582937615148926E-2</v>
      </c>
      <c r="CN116" s="167">
        <f>10^(CJ116+1.96*CK116)</f>
        <v>9.0037699483286451E-2</v>
      </c>
      <c r="CP116" s="219">
        <v>10</v>
      </c>
      <c r="CQ116" s="212">
        <f>_xlfn.NORM.S.INV(CP116/100)</f>
        <v>-1.2815515655446006</v>
      </c>
      <c r="CR116" s="212">
        <f>(CQ116-CQ110)/CP110</f>
        <v>0.38116228217595177</v>
      </c>
      <c r="CS116" s="212">
        <f>SQRT(1/CW106+(CR116-CQ107)^2/CZ106)/CP110</f>
        <v>4.2937273825827529E-2</v>
      </c>
      <c r="CT116" s="212">
        <f>CR116-_xlfn.T.INV.2T(0.05,CV110)*CS116</f>
        <v>0.24451671372999204</v>
      </c>
      <c r="CU116" s="212">
        <f>CR116+_xlfn.T.INV.2T(0.05,CV110)*CS116</f>
        <v>0.51780785062191148</v>
      </c>
      <c r="CV116" s="151">
        <f>CP116</f>
        <v>10</v>
      </c>
      <c r="CW116" s="205">
        <f>10^CR116</f>
        <v>2.4052614025733337</v>
      </c>
      <c r="CX116" s="205">
        <f t="shared" ref="CX116:CX119" si="952">10^CT116</f>
        <v>1.7559684709687964</v>
      </c>
      <c r="CY116" s="152">
        <f t="shared" ref="CY116:CY119" si="953">10^CU116</f>
        <v>3.2946391181597949</v>
      </c>
      <c r="CZ116" s="205"/>
      <c r="DA116" s="205">
        <f>CR27-CR116</f>
        <v>-1.4408652933999593</v>
      </c>
      <c r="DB116" s="205">
        <f>SQRT(CS27^2+CS116^2)</f>
        <v>0.20167842066525929</v>
      </c>
      <c r="DC116" s="166">
        <f>10^DA116</f>
        <v>3.6235537398952584E-2</v>
      </c>
      <c r="DD116" s="205">
        <f>10^(DA116-1.96*DB116)</f>
        <v>1.4582937083980601E-2</v>
      </c>
      <c r="DE116" s="167">
        <f>10^(DA116+1.96*DB116)</f>
        <v>9.0037703860989818E-2</v>
      </c>
      <c r="DG116" s="219">
        <v>10</v>
      </c>
      <c r="DH116" s="212">
        <f>_xlfn.NORM.S.INV(DG116/100)</f>
        <v>-1.2815515655446006</v>
      </c>
      <c r="DI116" s="212">
        <f>(DH116-DH110)/DG110</f>
        <v>0.38116228217595588</v>
      </c>
      <c r="DJ116" s="212">
        <f>SQRT(1/DN106+(DI116-DH107)^2/DQ106)/DG110</f>
        <v>4.2937273825807545E-2</v>
      </c>
      <c r="DK116" s="212">
        <f>DI116-_xlfn.T.INV.2T(0.05,DM110)*DJ116</f>
        <v>0.24451671373005976</v>
      </c>
      <c r="DL116" s="212">
        <f>DI116+_xlfn.T.INV.2T(0.05,DM110)*DJ116</f>
        <v>0.51780785062185197</v>
      </c>
      <c r="DM116" s="151">
        <f>DG116</f>
        <v>10</v>
      </c>
      <c r="DN116" s="205">
        <f>10^DI116</f>
        <v>2.4052614025733563</v>
      </c>
      <c r="DO116" s="205">
        <f t="shared" ref="DO116:DO119" si="954">10^DK116</f>
        <v>1.7559684709690702</v>
      </c>
      <c r="DP116" s="152">
        <f t="shared" ref="DP116:DP119" si="955">10^DL116</f>
        <v>3.2946391181593437</v>
      </c>
      <c r="DQ116" s="205"/>
      <c r="DR116" s="205">
        <f>DI27-DI116</f>
        <v>-1.4408652933399937</v>
      </c>
      <c r="DS116" s="205">
        <f>SQRT(DJ27^2+DJ116^2)</f>
        <v>0.2016784209220131</v>
      </c>
      <c r="DT116" s="166">
        <f>10^DR116</f>
        <v>3.6235537403955853E-2</v>
      </c>
      <c r="DU116" s="205">
        <f>10^(DR116-1.96*DS116)</f>
        <v>1.4582937069096224E-2</v>
      </c>
      <c r="DV116" s="167">
        <f>10^(DR116+1.96*DS116)</f>
        <v>9.0037703977752737E-2</v>
      </c>
      <c r="DX116" s="219">
        <v>10</v>
      </c>
      <c r="DY116" s="212">
        <f>_xlfn.NORM.S.INV(DX116/100)</f>
        <v>-1.2815515655446006</v>
      </c>
      <c r="DZ116" s="212">
        <f>(DY116-DY110)/DX110</f>
        <v>0.38116228217595577</v>
      </c>
      <c r="EA116" s="212">
        <f>SQRT(1/EE106+(DZ116-DY107)^2/EH106)/DX110</f>
        <v>4.2937273825807795E-2</v>
      </c>
      <c r="EB116" s="212">
        <f>DZ116-_xlfn.T.INV.2T(0.05,ED110)*EA116</f>
        <v>0.24451671373005884</v>
      </c>
      <c r="EC116" s="212">
        <f>DZ116+_xlfn.T.INV.2T(0.05,ED110)*EA116</f>
        <v>0.51780785062185264</v>
      </c>
      <c r="ED116" s="151">
        <f>DX116</f>
        <v>10</v>
      </c>
      <c r="EE116" s="205">
        <f>10^DZ116</f>
        <v>2.4052614025733559</v>
      </c>
      <c r="EF116" s="205">
        <f t="shared" ref="EF116:EF119" si="956">10^EB116</f>
        <v>1.7559684709690666</v>
      </c>
      <c r="EG116" s="152">
        <f t="shared" ref="EG116:EG119" si="957">10^EC116</f>
        <v>3.2946391181593486</v>
      </c>
      <c r="EH116" s="205"/>
      <c r="EI116" s="205">
        <f>DZ27-DZ116</f>
        <v>-1.4408652933384136</v>
      </c>
      <c r="EJ116" s="205">
        <f>SQRT(EA27^2+EA116^2)</f>
        <v>0.20167842092787508</v>
      </c>
      <c r="EK116" s="166">
        <f>10^EI116</f>
        <v>3.6235537404087678E-2</v>
      </c>
      <c r="EL116" s="205">
        <f>10^(EI116-1.96*EJ116)</f>
        <v>1.4582937068763482E-2</v>
      </c>
      <c r="EM116" s="167">
        <f>10^(EI116+1.96*EJ116)</f>
        <v>9.0037703980462305E-2</v>
      </c>
      <c r="EO116" s="219">
        <v>10</v>
      </c>
      <c r="EP116" s="212">
        <f>_xlfn.NORM.S.INV(EO116/100)</f>
        <v>-1.2815515655446006</v>
      </c>
      <c r="EQ116" s="212">
        <f>(EP116-EP110)/EO110</f>
        <v>0.38116228217595582</v>
      </c>
      <c r="ER116" s="212">
        <f>SQRT(1/EV106+(EQ116-EP107)^2/EY106)/EO110</f>
        <v>4.2937273825807802E-2</v>
      </c>
      <c r="ES116" s="212">
        <f>EQ116-_xlfn.T.INV.2T(0.05,EU110)*ER116</f>
        <v>0.24451671373005887</v>
      </c>
      <c r="ET116" s="212">
        <f>EQ116+_xlfn.T.INV.2T(0.05,EU110)*ER116</f>
        <v>0.51780785062185275</v>
      </c>
      <c r="EU116" s="151">
        <f>EO116</f>
        <v>10</v>
      </c>
      <c r="EV116" s="205">
        <f>10^EQ116</f>
        <v>2.4052614025733559</v>
      </c>
      <c r="EW116" s="205">
        <f t="shared" ref="EW116:EW119" si="958">10^ES116</f>
        <v>1.7559684709690666</v>
      </c>
      <c r="EX116" s="152">
        <f t="shared" ref="EX116:EX119" si="959">10^ET116</f>
        <v>3.2946391181593495</v>
      </c>
      <c r="EY116" s="205"/>
      <c r="EZ116" s="205">
        <f>EQ27-EQ116</f>
        <v>-1.4408652933383772</v>
      </c>
      <c r="FA116" s="205">
        <f>SQRT(ER27^2+ER116^2)</f>
        <v>0.20167842092802865</v>
      </c>
      <c r="FB116" s="166">
        <f>10^EZ116</f>
        <v>3.6235537404090717E-2</v>
      </c>
      <c r="FC116" s="205">
        <f>10^(EZ116-1.96*FA116)</f>
        <v>1.4582937068754596E-2</v>
      </c>
      <c r="FD116" s="167">
        <f>10^(EZ116+1.96*FA116)</f>
        <v>9.0037703980532277E-2</v>
      </c>
      <c r="FF116" s="219">
        <v>10</v>
      </c>
      <c r="FG116" s="212">
        <f>_xlfn.NORM.S.INV(FF116/100)</f>
        <v>-1.2815515655446006</v>
      </c>
      <c r="FH116" s="212">
        <f>(FG116-FG110)/FF110</f>
        <v>0.3811622821759561</v>
      </c>
      <c r="FI116" s="212">
        <f>SQRT(1/FM106+(FH116-FG107)^2/FP106)/FF110</f>
        <v>4.293727382580776E-2</v>
      </c>
      <c r="FJ116" s="212">
        <f>FH116-_xlfn.T.INV.2T(0.05,FL110)*FI116</f>
        <v>0.24451671373005929</v>
      </c>
      <c r="FK116" s="212">
        <f>FH116+_xlfn.T.INV.2T(0.05,FL110)*FI116</f>
        <v>0.51780785062185286</v>
      </c>
      <c r="FL116" s="151">
        <f>FF116</f>
        <v>10</v>
      </c>
      <c r="FM116" s="205">
        <f>10^FH116</f>
        <v>2.4052614025733576</v>
      </c>
      <c r="FN116" s="205">
        <f t="shared" ref="FN116:FN119" si="960">10^FJ116</f>
        <v>1.7559684709690684</v>
      </c>
      <c r="FO116" s="152">
        <f t="shared" ref="FO116:FO119" si="961">10^FK116</f>
        <v>3.2946391181593504</v>
      </c>
      <c r="FP116" s="205"/>
      <c r="FQ116" s="205">
        <f>FH27-FH116</f>
        <v>-1.4408652933383768</v>
      </c>
      <c r="FR116" s="205">
        <f>SQRT(FI27^2+FI116^2)</f>
        <v>0.2016784209280322</v>
      </c>
      <c r="FS116" s="166">
        <f>10^FQ116</f>
        <v>3.6235537404090752E-2</v>
      </c>
      <c r="FT116" s="205">
        <f>10^(FQ116-1.96*FR116)</f>
        <v>1.4582937068754376E-2</v>
      </c>
      <c r="FU116" s="167">
        <f>10^(FQ116+1.96*FR116)</f>
        <v>9.0037703980533831E-2</v>
      </c>
      <c r="FW116" s="219">
        <v>10</v>
      </c>
      <c r="FX116" s="212">
        <f>_xlfn.NORM.S.INV(FW116/100)</f>
        <v>-1.2815515655446006</v>
      </c>
      <c r="FY116" s="212">
        <f>(FX116-FX110)/FW110</f>
        <v>0.38116228217595605</v>
      </c>
      <c r="FZ116" s="212">
        <f>SQRT(1/GD106+(FY116-FX107)^2/GG106)/FW110</f>
        <v>4.2937273825807823E-2</v>
      </c>
      <c r="GA116" s="212">
        <f>FY116-_xlfn.T.INV.2T(0.05,GC110)*FZ116</f>
        <v>0.24451671373005904</v>
      </c>
      <c r="GB116" s="212">
        <f>FY116+_xlfn.T.INV.2T(0.05,GC110)*FZ116</f>
        <v>0.51780785062185308</v>
      </c>
      <c r="GC116" s="151">
        <f>FW116</f>
        <v>10</v>
      </c>
      <c r="GD116" s="205">
        <f>10^FY116</f>
        <v>2.4052614025733572</v>
      </c>
      <c r="GE116" s="205">
        <f t="shared" ref="GE116:GE119" si="962">10^GA116</f>
        <v>1.7559684709690673</v>
      </c>
      <c r="GF116" s="152">
        <f t="shared" ref="GF116:GF119" si="963">10^GB116</f>
        <v>3.2946391181593526</v>
      </c>
      <c r="GG116" s="205"/>
      <c r="GH116" s="205">
        <f>FY27-FY116</f>
        <v>-1.4408652933383759</v>
      </c>
      <c r="GI116" s="205">
        <f>SQRT(FZ27^2+FZ116^2)</f>
        <v>0.20167842092803212</v>
      </c>
      <c r="GJ116" s="166">
        <f>10^GH116</f>
        <v>3.6235537404090835E-2</v>
      </c>
      <c r="GK116" s="205">
        <f>10^(GH116-1.96*GI116)</f>
        <v>1.4582937068754416E-2</v>
      </c>
      <c r="GL116" s="167">
        <f>10^(GH116+1.96*GI116)</f>
        <v>9.003770398053397E-2</v>
      </c>
      <c r="GN116" s="219">
        <v>10</v>
      </c>
      <c r="GO116" s="212">
        <f>_xlfn.NORM.S.INV(GN116/100)</f>
        <v>-1.2815515655446006</v>
      </c>
      <c r="GP116" s="212">
        <f>(GO116-GO110)/GN110</f>
        <v>0.38116228217595594</v>
      </c>
      <c r="GQ116" s="212">
        <f>SQRT(1/GU106+(GP116-GO107)^2/GX106)/GN110</f>
        <v>4.2937273825807816E-2</v>
      </c>
      <c r="GR116" s="212">
        <f>GP116-_xlfn.T.INV.2T(0.05,GT110)*GQ116</f>
        <v>0.24451671373005895</v>
      </c>
      <c r="GS116" s="212">
        <f>GP116+_xlfn.T.INV.2T(0.05,GT110)*GQ116</f>
        <v>0.51780785062185286</v>
      </c>
      <c r="GT116" s="151">
        <f>GN116</f>
        <v>10</v>
      </c>
      <c r="GU116" s="205">
        <f>10^GP116</f>
        <v>2.4052614025733567</v>
      </c>
      <c r="GV116" s="205">
        <f t="shared" ref="GV116:GV119" si="964">10^GR116</f>
        <v>1.7559684709690668</v>
      </c>
      <c r="GW116" s="152">
        <f t="shared" ref="GW116:GW119" si="965">10^GS116</f>
        <v>3.2946391181593504</v>
      </c>
      <c r="GX116" s="205"/>
      <c r="GY116" s="205">
        <f>GP27-GP116</f>
        <v>-1.4408652933383763</v>
      </c>
      <c r="GZ116" s="205">
        <f>SQRT(GQ27^2+GQ116^2)</f>
        <v>0.2016784209280324</v>
      </c>
      <c r="HA116" s="166">
        <f>10^GY116</f>
        <v>3.6235537404090801E-2</v>
      </c>
      <c r="HB116" s="205">
        <f>10^(GY116-1.96*GZ116)</f>
        <v>1.4582937068754376E-2</v>
      </c>
      <c r="HC116" s="167">
        <f>10^(GY116+1.96*GZ116)</f>
        <v>9.003770398053397E-2</v>
      </c>
      <c r="HE116" s="219">
        <v>10</v>
      </c>
      <c r="HF116" s="212">
        <f>_xlfn.NORM.S.INV(HE116/100)</f>
        <v>-1.2815515655446006</v>
      </c>
      <c r="HG116" s="212">
        <f>(HF116-HF110)/HE110</f>
        <v>0.38116228217595594</v>
      </c>
      <c r="HH116" s="212">
        <f>SQRT(1/HL106+(HG116-HF107)^2/HO106)/HE110</f>
        <v>4.2937273825807802E-2</v>
      </c>
      <c r="HI116" s="212">
        <f>HG116-_xlfn.T.INV.2T(0.05,HK110)*HH116</f>
        <v>0.24451671373005898</v>
      </c>
      <c r="HJ116" s="212">
        <f>HG116+_xlfn.T.INV.2T(0.05,HK110)*HH116</f>
        <v>0.51780785062185286</v>
      </c>
      <c r="HK116" s="151">
        <f>HE116</f>
        <v>10</v>
      </c>
      <c r="HL116" s="205">
        <f>10^HG116</f>
        <v>2.4052614025733567</v>
      </c>
      <c r="HM116" s="205">
        <f t="shared" ref="HM116:HM119" si="966">10^HI116</f>
        <v>1.7559684709690671</v>
      </c>
      <c r="HN116" s="152">
        <f t="shared" ref="HN116:HN119" si="967">10^HJ116</f>
        <v>3.2946391181593504</v>
      </c>
      <c r="HO116" s="205"/>
      <c r="HP116" s="205">
        <f>HG27-HG116</f>
        <v>-1.4408652933383761</v>
      </c>
      <c r="HQ116" s="205">
        <f>SQRT(HH27^2+HH116^2)</f>
        <v>0.20167842092803223</v>
      </c>
      <c r="HR116" s="166">
        <f>10^HP116</f>
        <v>3.6235537404090815E-2</v>
      </c>
      <c r="HS116" s="205">
        <f>10^(HP116-1.96*HQ116)</f>
        <v>1.4582937068754404E-2</v>
      </c>
      <c r="HT116" s="167">
        <f>10^(HP116+1.96*HQ116)</f>
        <v>9.003770398053397E-2</v>
      </c>
      <c r="HV116" s="219">
        <v>10</v>
      </c>
      <c r="HW116" s="212">
        <f>_xlfn.NORM.S.INV(HV116/100)</f>
        <v>-1.2815515655446006</v>
      </c>
      <c r="HX116" s="212">
        <f>(HW116-HW110)/HV110</f>
        <v>0.38116228217595594</v>
      </c>
      <c r="HY116" s="212">
        <f>SQRT(1/IC106+(HX116-HW107)^2/IF106)/HV110</f>
        <v>4.2937273825807802E-2</v>
      </c>
      <c r="HZ116" s="212">
        <f>HX116-_xlfn.T.INV.2T(0.05,IB110)*HY116</f>
        <v>0.24451671373005898</v>
      </c>
      <c r="IA116" s="212">
        <f>HX116+_xlfn.T.INV.2T(0.05,IB110)*HY116</f>
        <v>0.51780785062185286</v>
      </c>
      <c r="IB116" s="151">
        <f>HV116</f>
        <v>10</v>
      </c>
      <c r="IC116" s="205">
        <f>10^HX116</f>
        <v>2.4052614025733567</v>
      </c>
      <c r="ID116" s="205">
        <f t="shared" ref="ID116:ID119" si="968">10^HZ116</f>
        <v>1.7559684709690671</v>
      </c>
      <c r="IE116" s="152">
        <f t="shared" ref="IE116:IE119" si="969">10^IA116</f>
        <v>3.2946391181593504</v>
      </c>
      <c r="IF116" s="205"/>
      <c r="IG116" s="205">
        <f>HX27-HX116</f>
        <v>-1.4408652933383763</v>
      </c>
      <c r="IH116" s="205">
        <f>SQRT(HY27^2+HY116^2)</f>
        <v>0.20167842092803237</v>
      </c>
      <c r="II116" s="166">
        <f>10^IG116</f>
        <v>3.6235537404090801E-2</v>
      </c>
      <c r="IJ116" s="205">
        <f>10^(IG116-1.96*IH116)</f>
        <v>1.4582937068754376E-2</v>
      </c>
      <c r="IK116" s="167">
        <f>10^(IG116+1.96*IH116)</f>
        <v>9.003770398053397E-2</v>
      </c>
      <c r="IM116" s="219">
        <v>10</v>
      </c>
      <c r="IN116" s="212">
        <f>_xlfn.NORM.S.INV(IM116/100)</f>
        <v>-1.2815515655446006</v>
      </c>
      <c r="IO116" s="212">
        <f>(IN116-IN110)/IM110</f>
        <v>0.38116228217595594</v>
      </c>
      <c r="IP116" s="212">
        <f>SQRT(1/IT106+(IO116-IN107)^2/IW106)/IM110</f>
        <v>4.2937273825807802E-2</v>
      </c>
      <c r="IQ116" s="212">
        <f>IO116-_xlfn.T.INV.2T(0.05,IS110)*IP116</f>
        <v>0.24451671373005898</v>
      </c>
      <c r="IR116" s="212">
        <f>IO116+_xlfn.T.INV.2T(0.05,IS110)*IP116</f>
        <v>0.51780785062185286</v>
      </c>
      <c r="IS116" s="151">
        <f>IM116</f>
        <v>10</v>
      </c>
      <c r="IT116" s="205">
        <f>10^IO116</f>
        <v>2.4052614025733567</v>
      </c>
      <c r="IU116" s="205">
        <f t="shared" ref="IU116:IU119" si="970">10^IQ116</f>
        <v>1.7559684709690671</v>
      </c>
      <c r="IV116" s="152">
        <f t="shared" ref="IV116:IV119" si="971">10^IR116</f>
        <v>3.2946391181593504</v>
      </c>
      <c r="IW116" s="205"/>
      <c r="IX116" s="205">
        <f>IO27-IO116</f>
        <v>-1.4408652933383757</v>
      </c>
      <c r="IY116" s="205">
        <f>SQRT(IP27^2+IP116^2)</f>
        <v>0.20167842092803212</v>
      </c>
      <c r="IZ116" s="166">
        <f>10^IX116</f>
        <v>3.6235537404090849E-2</v>
      </c>
      <c r="JA116" s="205">
        <f>10^(IX116-1.96*IY116)</f>
        <v>1.4582937068754416E-2</v>
      </c>
      <c r="JB116" s="167">
        <f>10^(IX116+1.96*IY116)</f>
        <v>9.0037703980534012E-2</v>
      </c>
      <c r="JD116" s="219">
        <v>10</v>
      </c>
      <c r="JE116" s="212">
        <f>_xlfn.NORM.S.INV(JD116/100)</f>
        <v>-1.2815515655446006</v>
      </c>
      <c r="JF116" s="212">
        <f>(JE116-JE110)/JD110</f>
        <v>0.38116228217595594</v>
      </c>
      <c r="JG116" s="212">
        <f>SQRT(1/JK106+(JF116-JE107)^2/JN106)/JD110</f>
        <v>4.2937273825807802E-2</v>
      </c>
      <c r="JH116" s="212">
        <f>JF116-_xlfn.T.INV.2T(0.05,JJ110)*JG116</f>
        <v>0.24451671373005898</v>
      </c>
      <c r="JI116" s="212">
        <f>JF116+_xlfn.T.INV.2T(0.05,JJ110)*JG116</f>
        <v>0.51780785062185286</v>
      </c>
      <c r="JJ116" s="151">
        <f>JD116</f>
        <v>10</v>
      </c>
      <c r="JK116" s="205">
        <f>10^JF116</f>
        <v>2.4052614025733567</v>
      </c>
      <c r="JL116" s="205">
        <f t="shared" ref="JL116:JL119" si="972">10^JH116</f>
        <v>1.7559684709690671</v>
      </c>
      <c r="JM116" s="152">
        <f t="shared" ref="JM116:JM119" si="973">10^JI116</f>
        <v>3.2946391181593504</v>
      </c>
      <c r="JN116" s="205"/>
      <c r="JO116" s="205">
        <f>JF27-JF116</f>
        <v>-1.4408652933383759</v>
      </c>
      <c r="JP116" s="205">
        <f>SQRT(JG27^2+JG116^2)</f>
        <v>0.20167842092803229</v>
      </c>
      <c r="JQ116" s="166">
        <f>10^JO116</f>
        <v>3.6235537404090835E-2</v>
      </c>
      <c r="JR116" s="205">
        <f>10^(JO116-1.96*JP116)</f>
        <v>1.4582937068754404E-2</v>
      </c>
      <c r="JS116" s="167">
        <f>10^(JO116+1.96*JP116)</f>
        <v>9.0037703980534012E-2</v>
      </c>
      <c r="JU116" s="219">
        <v>10</v>
      </c>
      <c r="JV116" s="212">
        <f>_xlfn.NORM.S.INV(JU116/100)</f>
        <v>-1.2815515655446006</v>
      </c>
      <c r="JW116" s="212">
        <f>(JV116-JV110)/JU110</f>
        <v>0.38116228217595594</v>
      </c>
      <c r="JX116" s="212">
        <f>SQRT(1/KB106+(JW116-JV107)^2/KE106)/JU110</f>
        <v>4.2937273825807802E-2</v>
      </c>
      <c r="JY116" s="212">
        <f>JW116-_xlfn.T.INV.2T(0.05,KA110)*JX116</f>
        <v>0.24451671373005898</v>
      </c>
      <c r="JZ116" s="212">
        <f>JW116+_xlfn.T.INV.2T(0.05,KA110)*JX116</f>
        <v>0.51780785062185286</v>
      </c>
      <c r="KA116" s="151">
        <f>JU116</f>
        <v>10</v>
      </c>
      <c r="KB116" s="205">
        <f>10^JW116</f>
        <v>2.4052614025733567</v>
      </c>
      <c r="KC116" s="205">
        <f t="shared" ref="KC116:KC119" si="974">10^JY116</f>
        <v>1.7559684709690671</v>
      </c>
      <c r="KD116" s="152">
        <f t="shared" ref="KD116:KD119" si="975">10^JZ116</f>
        <v>3.2946391181593504</v>
      </c>
      <c r="KE116" s="205"/>
      <c r="KF116" s="205">
        <f>JW27-JW116</f>
        <v>-1.4408652933383763</v>
      </c>
      <c r="KG116" s="205">
        <f>SQRT(JX27^2+JX116^2)</f>
        <v>0.20167842092803231</v>
      </c>
      <c r="KH116" s="166">
        <f>10^KF116</f>
        <v>3.6235537404090801E-2</v>
      </c>
      <c r="KI116" s="205">
        <f>10^(KF116-1.96*KG116)</f>
        <v>1.4582937068754392E-2</v>
      </c>
      <c r="KJ116" s="167">
        <f>10^(KF116+1.96*KG116)</f>
        <v>9.0037703980533915E-2</v>
      </c>
      <c r="KL116" s="219">
        <v>10</v>
      </c>
      <c r="KM116" s="212">
        <f>_xlfn.NORM.S.INV(KL116/100)</f>
        <v>-1.2815515655446006</v>
      </c>
      <c r="KN116" s="212">
        <f>(KM116-KM110)/KL110</f>
        <v>0.38116228217595594</v>
      </c>
      <c r="KO116" s="212">
        <f>SQRT(1/KS106+(KN116-KM107)^2/KV106)/KL110</f>
        <v>4.2937273825807802E-2</v>
      </c>
      <c r="KP116" s="212">
        <f>KN116-_xlfn.T.INV.2T(0.05,KR110)*KO116</f>
        <v>0.24451671373005898</v>
      </c>
      <c r="KQ116" s="212">
        <f>KN116+_xlfn.T.INV.2T(0.05,KR110)*KO116</f>
        <v>0.51780785062185286</v>
      </c>
      <c r="KR116" s="151">
        <f>KL116</f>
        <v>10</v>
      </c>
      <c r="KS116" s="205">
        <f>10^KN116</f>
        <v>2.4052614025733567</v>
      </c>
      <c r="KT116" s="205">
        <f t="shared" ref="KT116:KT119" si="976">10^KP116</f>
        <v>1.7559684709690671</v>
      </c>
      <c r="KU116" s="152">
        <f t="shared" ref="KU116:KU119" si="977">10^KQ116</f>
        <v>3.2946391181593504</v>
      </c>
      <c r="KV116" s="205"/>
      <c r="KW116" s="205">
        <f>KN27-KN116</f>
        <v>-1.4408652933383761</v>
      </c>
      <c r="KX116" s="205">
        <f>SQRT(KO27^2+KO116^2)</f>
        <v>0.20167842092803229</v>
      </c>
      <c r="KY116" s="166">
        <f>10^KW116</f>
        <v>3.6235537404090815E-2</v>
      </c>
      <c r="KZ116" s="205">
        <f>10^(KW116-1.96*KX116)</f>
        <v>1.4582937068754404E-2</v>
      </c>
      <c r="LA116" s="167">
        <f>10^(KW116+1.96*KX116)</f>
        <v>9.003770398053397E-2</v>
      </c>
      <c r="LC116" s="219">
        <v>10</v>
      </c>
      <c r="LD116" s="212">
        <f>_xlfn.NORM.S.INV(LC116/100)</f>
        <v>-1.2815515655446006</v>
      </c>
      <c r="LE116" s="212">
        <f>(LD116-LD110)/LC110</f>
        <v>0.38116228217595594</v>
      </c>
      <c r="LF116" s="212">
        <f>SQRT(1/LJ106+(LE116-LD107)^2/LM106)/LC110</f>
        <v>4.2937273825807802E-2</v>
      </c>
      <c r="LG116" s="212">
        <f>LE116-_xlfn.T.INV.2T(0.05,LI110)*LF116</f>
        <v>0.24451671373005898</v>
      </c>
      <c r="LH116" s="212">
        <f>LE116+_xlfn.T.INV.2T(0.05,LI110)*LF116</f>
        <v>0.51780785062185286</v>
      </c>
      <c r="LI116" s="151">
        <f>LC116</f>
        <v>10</v>
      </c>
      <c r="LJ116" s="205">
        <f>10^LE116</f>
        <v>2.4052614025733567</v>
      </c>
      <c r="LK116" s="205">
        <f t="shared" ref="LK116:LK119" si="978">10^LG116</f>
        <v>1.7559684709690671</v>
      </c>
      <c r="LL116" s="152">
        <f t="shared" ref="LL116:LL119" si="979">10^LH116</f>
        <v>3.2946391181593504</v>
      </c>
      <c r="LM116" s="205"/>
      <c r="LN116" s="205">
        <f>LE27-LE116</f>
        <v>-1.4408652933383763</v>
      </c>
      <c r="LO116" s="205">
        <f>SQRT(LF27^2+LF116^2)</f>
        <v>0.20167842092803231</v>
      </c>
      <c r="LP116" s="166">
        <f>10^LN116</f>
        <v>3.6235537404090801E-2</v>
      </c>
      <c r="LQ116" s="205">
        <f>10^(LN116-1.96*LO116)</f>
        <v>1.4582937068754392E-2</v>
      </c>
      <c r="LR116" s="167">
        <f>10^(LN116+1.96*LO116)</f>
        <v>9.0037703980533915E-2</v>
      </c>
      <c r="LT116" s="219">
        <v>10</v>
      </c>
      <c r="LU116" s="212">
        <f>_xlfn.NORM.S.INV(LT116/100)</f>
        <v>-1.2815515655446006</v>
      </c>
      <c r="LV116" s="212">
        <f>(LU116-LU110)/LT110</f>
        <v>0.38116228217595594</v>
      </c>
      <c r="LW116" s="212">
        <f>SQRT(1/MA106+(LV116-LU107)^2/MD106)/LT110</f>
        <v>4.2937273825807802E-2</v>
      </c>
      <c r="LX116" s="212">
        <f>LV116-_xlfn.T.INV.2T(0.05,LZ110)*LW116</f>
        <v>0.24451671373005898</v>
      </c>
      <c r="LY116" s="212">
        <f>LV116+_xlfn.T.INV.2T(0.05,LZ110)*LW116</f>
        <v>0.51780785062185286</v>
      </c>
      <c r="LZ116" s="151">
        <f>LT116</f>
        <v>10</v>
      </c>
      <c r="MA116" s="205">
        <f>10^LV116</f>
        <v>2.4052614025733567</v>
      </c>
      <c r="MB116" s="205">
        <f t="shared" ref="MB116:MB119" si="980">10^LX116</f>
        <v>1.7559684709690671</v>
      </c>
      <c r="MC116" s="152">
        <f t="shared" ref="MC116:MC119" si="981">10^LY116</f>
        <v>3.2946391181593504</v>
      </c>
      <c r="MD116" s="205"/>
      <c r="ME116" s="205">
        <f>LV27-LV116</f>
        <v>-1.4408652933383761</v>
      </c>
      <c r="MF116" s="205">
        <f>SQRT(LW27^2+LW116^2)</f>
        <v>0.20167842092803229</v>
      </c>
      <c r="MG116" s="166">
        <f>10^ME116</f>
        <v>3.6235537404090815E-2</v>
      </c>
      <c r="MH116" s="205">
        <f>10^(ME116-1.96*MF116)</f>
        <v>1.4582937068754404E-2</v>
      </c>
      <c r="MI116" s="167">
        <f>10^(ME116+1.96*MF116)</f>
        <v>9.003770398053397E-2</v>
      </c>
    </row>
    <row r="117" spans="1:347" ht="14" hidden="1" customHeight="1" outlineLevel="1">
      <c r="A117" s="12"/>
      <c r="B117" s="54"/>
      <c r="C117" s="9"/>
      <c r="D117" s="9"/>
      <c r="E117" s="17"/>
      <c r="F117" s="17"/>
      <c r="I117" s="92">
        <v>50</v>
      </c>
      <c r="J117" s="262">
        <f t="shared" ref="J117:J119" si="982">_xlfn.NORM.S.INV(I117/100)</f>
        <v>0</v>
      </c>
      <c r="K117" s="93">
        <f>(J117-J110)/I110</f>
        <v>0.68533702334441216</v>
      </c>
      <c r="L117" s="93">
        <f>SQRT(1/P106+(K117-J107)^2/S106)/I110</f>
        <v>2.2025171235674244E-2</v>
      </c>
      <c r="M117" s="93">
        <f>K117-_xlfn.T.INV.2T(0.05,O110)*L117</f>
        <v>0.61524309852219961</v>
      </c>
      <c r="N117" s="93">
        <f>K117+_xlfn.T.INV.2T(0.05,O110)*L117</f>
        <v>0.75543094816662471</v>
      </c>
      <c r="O117" s="153">
        <v>50</v>
      </c>
      <c r="P117" s="88">
        <f>10^K117</f>
        <v>4.8454824323677261</v>
      </c>
      <c r="Q117" s="88">
        <f t="shared" si="943"/>
        <v>4.1232825733029319</v>
      </c>
      <c r="R117" s="154">
        <f t="shared" si="943"/>
        <v>5.6941768081581605</v>
      </c>
      <c r="S117" s="24"/>
      <c r="T117" s="88">
        <f>K28-K117</f>
        <v>-0.59633595091577007</v>
      </c>
      <c r="U117" s="88">
        <f>SQRT(L28^2+L117^2)</f>
        <v>0.10406120169959422</v>
      </c>
      <c r="V117" s="168">
        <f>10^T117</f>
        <v>0.2533168325923536</v>
      </c>
      <c r="W117" s="88">
        <f>10^(T117-1.96*U117)</f>
        <v>0.15838136943723244</v>
      </c>
      <c r="X117" s="169">
        <f>10^(T117+1.96*U117)</f>
        <v>0.40515761356674751</v>
      </c>
      <c r="Z117" s="261">
        <v>50</v>
      </c>
      <c r="AA117" s="262">
        <f t="shared" ref="AA117:AA119" si="983">_xlfn.NORM.S.INV(Z117/100)</f>
        <v>0</v>
      </c>
      <c r="AB117" s="262">
        <f>(AA117-AA110)/Z110</f>
        <v>0.68533792608840571</v>
      </c>
      <c r="AC117" s="262">
        <f>SQRT(1/AG106+(AB117-AA107)^2/AJ106)/Z110</f>
        <v>2.2068716024747817E-2</v>
      </c>
      <c r="AD117" s="262">
        <f>AB117-_xlfn.T.INV.2T(0.05,AF110)*AC117</f>
        <v>0.61510542231309162</v>
      </c>
      <c r="AE117" s="262">
        <f>AB117+_xlfn.T.INV.2T(0.05,AF110)*AC117</f>
        <v>0.75557042986371981</v>
      </c>
      <c r="AF117" s="153">
        <v>50</v>
      </c>
      <c r="AG117" s="259">
        <f>10^AB117</f>
        <v>4.8454925044153585</v>
      </c>
      <c r="AH117" s="259">
        <f t="shared" si="944"/>
        <v>4.1219756537660572</v>
      </c>
      <c r="AI117" s="154">
        <f t="shared" si="945"/>
        <v>5.6960058919547309</v>
      </c>
      <c r="AJ117" s="205"/>
      <c r="AK117" s="259">
        <f>AB28-AB117</f>
        <v>-0.60007480016651515</v>
      </c>
      <c r="AL117" s="259">
        <f>SQRT(AC28^2+AC117^2)</f>
        <v>0.10566519852768873</v>
      </c>
      <c r="AM117" s="168">
        <f>10^AK117</f>
        <v>0.25114538371487416</v>
      </c>
      <c r="AN117" s="259">
        <f>10^(AK117-1.96*AL117)</f>
        <v>0.15589113201425575</v>
      </c>
      <c r="AO117" s="169">
        <f>10^(AK117+1.96*AL117)</f>
        <v>0.4046028978449106</v>
      </c>
      <c r="AQ117" s="261">
        <v>50</v>
      </c>
      <c r="AR117" s="262">
        <f t="shared" ref="AR117:AR119" si="984">_xlfn.NORM.S.INV(AQ117/100)</f>
        <v>0</v>
      </c>
      <c r="AS117" s="262">
        <f>(AR117-AR110)/AQ110</f>
        <v>0.68533786125901563</v>
      </c>
      <c r="AT117" s="262">
        <f>SQRT(1/AX106+(AS117-AR107)^2/BA106)/AQ110</f>
        <v>2.2068381481995147E-2</v>
      </c>
      <c r="AU117" s="262">
        <f>AS117-_xlfn.T.INV.2T(0.05,AW110)*AT117</f>
        <v>0.61510642214804878</v>
      </c>
      <c r="AV117" s="262">
        <f>AS117+_xlfn.T.INV.2T(0.05,AW110)*AT117</f>
        <v>0.75556930036998249</v>
      </c>
      <c r="AW117" s="153">
        <v>50</v>
      </c>
      <c r="AX117" s="259">
        <f>10^AS117</f>
        <v>4.8454917811036111</v>
      </c>
      <c r="AY117" s="259">
        <f t="shared" si="946"/>
        <v>4.121985143410221</v>
      </c>
      <c r="AZ117" s="154">
        <f t="shared" si="947"/>
        <v>5.6959910780556724</v>
      </c>
      <c r="BA117" s="205"/>
      <c r="BB117" s="259">
        <f>AS28-AS117</f>
        <v>-0.60023843592043247</v>
      </c>
      <c r="BC117" s="259">
        <f>SQRT(AT28^2+AT117^2)</f>
        <v>0.10591689753815525</v>
      </c>
      <c r="BD117" s="168">
        <f>10^BB117</f>
        <v>0.25105077366422973</v>
      </c>
      <c r="BE117" s="259">
        <f>10^(BB117-1.96*BC117)</f>
        <v>0.15565549070377882</v>
      </c>
      <c r="BF117" s="169">
        <f>10^(BB117+1.96*BC117)</f>
        <v>0.40491016842670385</v>
      </c>
      <c r="BH117" s="261">
        <v>50</v>
      </c>
      <c r="BI117" s="262">
        <f t="shared" ref="BI117:BI119" si="985">_xlfn.NORM.S.INV(BH117/100)</f>
        <v>0</v>
      </c>
      <c r="BJ117" s="262">
        <f>(BI117-BI110)/BH110</f>
        <v>0.68533786185214363</v>
      </c>
      <c r="BK117" s="262">
        <f>SQRT(1/BO106+(BJ117-BI107)^2/BR106)/BH110</f>
        <v>2.2068384986389175E-2</v>
      </c>
      <c r="BL117" s="262">
        <f>BJ117-_xlfn.T.INV.2T(0.05,BN110)*BK117</f>
        <v>0.61510641158863089</v>
      </c>
      <c r="BM117" s="262">
        <f>BJ117+_xlfn.T.INV.2T(0.05,BN110)*BK117</f>
        <v>0.75556931211565637</v>
      </c>
      <c r="BN117" s="153">
        <v>50</v>
      </c>
      <c r="BO117" s="259">
        <f>10^BJ117</f>
        <v>4.845491787721234</v>
      </c>
      <c r="BP117" s="259">
        <f t="shared" si="948"/>
        <v>4.1219850431884471</v>
      </c>
      <c r="BQ117" s="154">
        <f t="shared" si="949"/>
        <v>5.6959912321061088</v>
      </c>
      <c r="BR117" s="205"/>
      <c r="BS117" s="259">
        <f>BJ28-BJ117</f>
        <v>-0.6002421612361919</v>
      </c>
      <c r="BT117" s="259">
        <f>SQRT(BK28^2+BK117^2)</f>
        <v>0.10592350989372179</v>
      </c>
      <c r="BU117" s="168">
        <f>10^BS117</f>
        <v>0.25104862019594648</v>
      </c>
      <c r="BV117" s="259">
        <f>10^(BS117-1.96*BT117)</f>
        <v>0.15564951055668436</v>
      </c>
      <c r="BW117" s="169">
        <f>10^(BS117+1.96*BT117)</f>
        <v>0.40491877858707459</v>
      </c>
      <c r="BY117" s="261">
        <v>50</v>
      </c>
      <c r="BZ117" s="262">
        <f t="shared" ref="BZ117:BZ119" si="986">_xlfn.NORM.S.INV(BY117/100)</f>
        <v>0</v>
      </c>
      <c r="CA117" s="262">
        <f>(BZ117-BZ110)/BY110</f>
        <v>0.68533786184337508</v>
      </c>
      <c r="CB117" s="262">
        <f>SQRT(1/CF106+(CA117-BZ107)^2/CI106)/BY110</f>
        <v>2.2068384937427868E-2</v>
      </c>
      <c r="CC117" s="262">
        <f>CA117-_xlfn.T.INV.2T(0.05,CE110)*CB117</f>
        <v>0.61510641173567915</v>
      </c>
      <c r="CD117" s="262">
        <f>CA117+_xlfn.T.INV.2T(0.05,CE110)*CB117</f>
        <v>0.75556931195107102</v>
      </c>
      <c r="CE117" s="153">
        <v>50</v>
      </c>
      <c r="CF117" s="259">
        <f>10^CA117</f>
        <v>4.845491787623402</v>
      </c>
      <c r="CG117" s="259">
        <f t="shared" si="950"/>
        <v>4.1219850445841146</v>
      </c>
      <c r="CH117" s="154">
        <f t="shared" si="951"/>
        <v>5.6959912299474889</v>
      </c>
      <c r="CI117" s="205"/>
      <c r="CJ117" s="259">
        <f>CA28-CA117</f>
        <v>-0.60024225973820877</v>
      </c>
      <c r="CK117" s="259">
        <f>SQRT(CB28^2+CB117^2)</f>
        <v>0.10592368675574315</v>
      </c>
      <c r="CL117" s="168">
        <f>10^CJ117</f>
        <v>0.25104856325579727</v>
      </c>
      <c r="CM117" s="259">
        <f>10^(CJ117-1.96*CK117)</f>
        <v>0.15564935101611282</v>
      </c>
      <c r="CN117" s="169">
        <f>10^(CJ117+1.96*CK117)</f>
        <v>0.40491900994997165</v>
      </c>
      <c r="CP117" s="261">
        <v>50</v>
      </c>
      <c r="CQ117" s="262">
        <f t="shared" ref="CQ117:CQ119" si="987">_xlfn.NORM.S.INV(CP117/100)</f>
        <v>0</v>
      </c>
      <c r="CR117" s="262">
        <f>(CQ117-CQ110)/CP110</f>
        <v>0.68533786184348289</v>
      </c>
      <c r="CS117" s="262">
        <f>SQRT(1/CW106+(CR117-CQ107)^2/CZ106)/CP110</f>
        <v>2.2068384938042022E-2</v>
      </c>
      <c r="CT117" s="262">
        <f>CR117-_xlfn.T.INV.2T(0.05,CV110)*CS117</f>
        <v>0.6151064117338324</v>
      </c>
      <c r="CU117" s="262">
        <f>CR117+_xlfn.T.INV.2T(0.05,CV110)*CS117</f>
        <v>0.75556931195313337</v>
      </c>
      <c r="CV117" s="153">
        <v>50</v>
      </c>
      <c r="CW117" s="259">
        <f>10^CR117</f>
        <v>4.8454917876246046</v>
      </c>
      <c r="CX117" s="259">
        <f t="shared" si="952"/>
        <v>4.1219850445665873</v>
      </c>
      <c r="CY117" s="154">
        <f t="shared" si="953"/>
        <v>5.6959912299745383</v>
      </c>
      <c r="CZ117" s="205"/>
      <c r="DA117" s="259">
        <f>CR28-CR117</f>
        <v>-0.60024226203959929</v>
      </c>
      <c r="DB117" s="259">
        <f>SQRT(CS28^2+CS117^2)</f>
        <v>0.10592369087813824</v>
      </c>
      <c r="DC117" s="168">
        <f>10^DA117</f>
        <v>0.25104856192545388</v>
      </c>
      <c r="DD117" s="259">
        <f>10^(DA117-1.96*DB117)</f>
        <v>0.1556493472955032</v>
      </c>
      <c r="DE117" s="169">
        <f>10^(DA117+1.96*DB117)</f>
        <v>0.40491901533762031</v>
      </c>
      <c r="DG117" s="261">
        <v>50</v>
      </c>
      <c r="DH117" s="262">
        <f t="shared" ref="DH117:DH119" si="988">_xlfn.NORM.S.INV(DG117/100)</f>
        <v>0</v>
      </c>
      <c r="DI117" s="262">
        <f>(DH117-DH110)/DG110</f>
        <v>0.68533786184348122</v>
      </c>
      <c r="DJ117" s="262">
        <f>SQRT(1/DN106+(DI117-DH107)^2/DQ106)/DG110</f>
        <v>2.2068384938034022E-2</v>
      </c>
      <c r="DK117" s="262">
        <f>DI117-_xlfn.T.INV.2T(0.05,DM110)*DJ117</f>
        <v>0.61510641173385616</v>
      </c>
      <c r="DL117" s="262">
        <f>DI117+_xlfn.T.INV.2T(0.05,DM110)*DJ117</f>
        <v>0.75556931195310628</v>
      </c>
      <c r="DM117" s="153">
        <v>50</v>
      </c>
      <c r="DN117" s="259">
        <f>10^DI117</f>
        <v>4.8454917876245851</v>
      </c>
      <c r="DO117" s="259">
        <f t="shared" si="954"/>
        <v>4.121985044566812</v>
      </c>
      <c r="DP117" s="154">
        <f t="shared" si="955"/>
        <v>5.6959912299741831</v>
      </c>
      <c r="DQ117" s="205"/>
      <c r="DR117" s="259">
        <f>DI28-DI117</f>
        <v>-0.60024226209875531</v>
      </c>
      <c r="DS117" s="259">
        <f>SQRT(DJ28^2+DJ117^2)</f>
        <v>0.10592369098431381</v>
      </c>
      <c r="DT117" s="168">
        <f>10^DR117</f>
        <v>0.25104856189125813</v>
      </c>
      <c r="DU117" s="259">
        <f>10^(DR117-1.96*DS117)</f>
        <v>0.15564934719971829</v>
      </c>
      <c r="DV117" s="169">
        <f>10^(DR117+1.96*DS117)</f>
        <v>0.40491901547649362</v>
      </c>
      <c r="DX117" s="261">
        <v>50</v>
      </c>
      <c r="DY117" s="262">
        <f t="shared" ref="DY117:DY119" si="989">_xlfn.NORM.S.INV(DX117/100)</f>
        <v>0</v>
      </c>
      <c r="DZ117" s="262">
        <f>(DY117-DY110)/DX110</f>
        <v>0.68533786184348122</v>
      </c>
      <c r="EA117" s="262">
        <f>SQRT(1/EE106+(DZ117-DY107)^2/EH106)/DX110</f>
        <v>2.2068384938034123E-2</v>
      </c>
      <c r="EB117" s="262">
        <f>DZ117-_xlfn.T.INV.2T(0.05,ED110)*EA117</f>
        <v>0.61510641173385583</v>
      </c>
      <c r="EC117" s="262">
        <f>DZ117+_xlfn.T.INV.2T(0.05,ED110)*EA117</f>
        <v>0.75556931195310661</v>
      </c>
      <c r="ED117" s="153">
        <v>50</v>
      </c>
      <c r="EE117" s="259">
        <f>10^DZ117</f>
        <v>4.8454917876245851</v>
      </c>
      <c r="EF117" s="259">
        <f t="shared" si="956"/>
        <v>4.1219850445668094</v>
      </c>
      <c r="EG117" s="154">
        <f t="shared" si="957"/>
        <v>5.6959912299741866</v>
      </c>
      <c r="EH117" s="205"/>
      <c r="EI117" s="259">
        <f>DZ28-DZ117</f>
        <v>-0.60024226210016718</v>
      </c>
      <c r="EJ117" s="259">
        <f>SQRT(EA28^2+EA117^2)</f>
        <v>0.10592369098684427</v>
      </c>
      <c r="EK117" s="168">
        <f>10^EI117</f>
        <v>0.251048561890442</v>
      </c>
      <c r="EL117" s="259">
        <f>10^(EI117-1.96*EJ117)</f>
        <v>0.15564934719743473</v>
      </c>
      <c r="EM117" s="169">
        <f>10^(EI117+1.96*EJ117)</f>
        <v>0.40491901547980153</v>
      </c>
      <c r="EO117" s="261">
        <v>50</v>
      </c>
      <c r="EP117" s="262">
        <f t="shared" ref="EP117:EP119" si="990">_xlfn.NORM.S.INV(EO117/100)</f>
        <v>0</v>
      </c>
      <c r="EQ117" s="262">
        <f>(EP117-EP110)/EO110</f>
        <v>0.68533786184348133</v>
      </c>
      <c r="ER117" s="262">
        <f>SQRT(1/EV106+(EQ117-EP107)^2/EY106)/EO110</f>
        <v>2.2068384938034126E-2</v>
      </c>
      <c r="ES117" s="262">
        <f>EQ117-_xlfn.T.INV.2T(0.05,EU110)*ER117</f>
        <v>0.61510641173385594</v>
      </c>
      <c r="ET117" s="262">
        <f>EQ117+_xlfn.T.INV.2T(0.05,EU110)*ER117</f>
        <v>0.75556931195310673</v>
      </c>
      <c r="EU117" s="153">
        <v>50</v>
      </c>
      <c r="EV117" s="259">
        <f>10^EQ117</f>
        <v>4.8454917876245878</v>
      </c>
      <c r="EW117" s="259">
        <f t="shared" si="958"/>
        <v>4.1219850445668103</v>
      </c>
      <c r="EX117" s="154">
        <f t="shared" si="959"/>
        <v>5.6959912299741875</v>
      </c>
      <c r="EY117" s="205"/>
      <c r="EZ117" s="259">
        <f>EQ28-EQ117</f>
        <v>-0.60024226210020293</v>
      </c>
      <c r="FA117" s="259">
        <f>SQRT(ER28^2+ER117^2)</f>
        <v>0.10592369098690838</v>
      </c>
      <c r="FB117" s="168">
        <f>10^EZ117</f>
        <v>0.2510485618904213</v>
      </c>
      <c r="FC117" s="259">
        <f>10^(EZ117-1.96*FA117)</f>
        <v>0.15564934719737689</v>
      </c>
      <c r="FD117" s="169">
        <f>10^(EZ117+1.96*FA117)</f>
        <v>0.40491901547988529</v>
      </c>
      <c r="FF117" s="261">
        <v>50</v>
      </c>
      <c r="FG117" s="262">
        <f t="shared" ref="FG117:FG119" si="991">_xlfn.NORM.S.INV(FF117/100)</f>
        <v>0</v>
      </c>
      <c r="FH117" s="262">
        <f>(FG117-FG110)/FF110</f>
        <v>0.68533786184348144</v>
      </c>
      <c r="FI117" s="262">
        <f>SQRT(1/FM106+(FH117-FG107)^2/FP106)/FF110</f>
        <v>2.2068384938034109E-2</v>
      </c>
      <c r="FJ117" s="262">
        <f>FH117-_xlfn.T.INV.2T(0.05,FL110)*FI117</f>
        <v>0.61510641173385616</v>
      </c>
      <c r="FK117" s="262">
        <f>FH117+_xlfn.T.INV.2T(0.05,FL110)*FI117</f>
        <v>0.75556931195310673</v>
      </c>
      <c r="FL117" s="153">
        <v>50</v>
      </c>
      <c r="FM117" s="259">
        <f>10^FH117</f>
        <v>4.8454917876245887</v>
      </c>
      <c r="FN117" s="259">
        <f t="shared" si="960"/>
        <v>4.121985044566812</v>
      </c>
      <c r="FO117" s="154">
        <f t="shared" si="961"/>
        <v>5.6959912299741875</v>
      </c>
      <c r="FP117" s="205"/>
      <c r="FQ117" s="259">
        <f>FH28-FH117</f>
        <v>-0.60024226210020404</v>
      </c>
      <c r="FR117" s="259">
        <f>SQRT(FI28^2+FI117^2)</f>
        <v>0.10592369098690992</v>
      </c>
      <c r="FS117" s="168">
        <f>10^FQ117</f>
        <v>0.25104856189042069</v>
      </c>
      <c r="FT117" s="259">
        <f>10^(FQ117-1.96*FR117)</f>
        <v>0.15564934719737542</v>
      </c>
      <c r="FU117" s="169">
        <f>10^(FQ117+1.96*FR117)</f>
        <v>0.40491901547988712</v>
      </c>
      <c r="FW117" s="261">
        <v>50</v>
      </c>
      <c r="FX117" s="262">
        <f t="shared" ref="FX117:FX119" si="992">_xlfn.NORM.S.INV(FW117/100)</f>
        <v>0</v>
      </c>
      <c r="FY117" s="262">
        <f>(FX117-FX110)/FW110</f>
        <v>0.68533786184348156</v>
      </c>
      <c r="FZ117" s="262">
        <f>SQRT(1/GD106+(FY117-FX107)^2/GG106)/FW110</f>
        <v>2.206838493803414E-2</v>
      </c>
      <c r="GA117" s="262">
        <f>FY117-_xlfn.T.INV.2T(0.05,GC110)*FZ117</f>
        <v>0.61510641173385616</v>
      </c>
      <c r="GB117" s="262">
        <f>FY117+_xlfn.T.INV.2T(0.05,GC110)*FZ117</f>
        <v>0.75556931195310695</v>
      </c>
      <c r="GC117" s="153">
        <v>50</v>
      </c>
      <c r="GD117" s="259">
        <f>10^FY117</f>
        <v>4.8454917876245895</v>
      </c>
      <c r="GE117" s="259">
        <f t="shared" si="962"/>
        <v>4.121985044566812</v>
      </c>
      <c r="GF117" s="154">
        <f t="shared" si="963"/>
        <v>5.6959912299741919</v>
      </c>
      <c r="GG117" s="205"/>
      <c r="GH117" s="259">
        <f>FY28-FY117</f>
        <v>-0.60024226210020415</v>
      </c>
      <c r="GI117" s="259">
        <f>SQRT(FZ28^2+FZ117^2)</f>
        <v>0.10592369098690992</v>
      </c>
      <c r="GJ117" s="168">
        <f>10^GH117</f>
        <v>0.25104856189042063</v>
      </c>
      <c r="GK117" s="259">
        <f>10^(GH117-1.96*GI117)</f>
        <v>0.15564934719737536</v>
      </c>
      <c r="GL117" s="169">
        <f>10^(GH117+1.96*GI117)</f>
        <v>0.40491901547988701</v>
      </c>
      <c r="GN117" s="261">
        <v>50</v>
      </c>
      <c r="GO117" s="262">
        <f t="shared" ref="GO117:GO119" si="993">_xlfn.NORM.S.INV(GN117/100)</f>
        <v>0</v>
      </c>
      <c r="GP117" s="262">
        <f>(GO117-GO110)/GN110</f>
        <v>0.68533786184348144</v>
      </c>
      <c r="GQ117" s="262">
        <f>SQRT(1/GU106+(GP117-GO107)^2/GX106)/GN110</f>
        <v>2.2068384938034126E-2</v>
      </c>
      <c r="GR117" s="262">
        <f>GP117-_xlfn.T.INV.2T(0.05,GT110)*GQ117</f>
        <v>0.61510641173385605</v>
      </c>
      <c r="GS117" s="262">
        <f>GP117+_xlfn.T.INV.2T(0.05,GT110)*GQ117</f>
        <v>0.75556931195310684</v>
      </c>
      <c r="GT117" s="153">
        <v>50</v>
      </c>
      <c r="GU117" s="259">
        <f>10^GP117</f>
        <v>4.8454917876245887</v>
      </c>
      <c r="GV117" s="259">
        <f t="shared" si="964"/>
        <v>4.1219850445668111</v>
      </c>
      <c r="GW117" s="154">
        <f t="shared" si="965"/>
        <v>5.6959912299741902</v>
      </c>
      <c r="GX117" s="205"/>
      <c r="GY117" s="259">
        <f>GP28-GP117</f>
        <v>-0.60024226210020393</v>
      </c>
      <c r="GZ117" s="259">
        <f>SQRT(GQ28^2+GQ117^2)</f>
        <v>0.10592369098690999</v>
      </c>
      <c r="HA117" s="168">
        <f>10^GY117</f>
        <v>0.25104856189042074</v>
      </c>
      <c r="HB117" s="259">
        <f>10^(GY117-1.96*GZ117)</f>
        <v>0.15564934719737542</v>
      </c>
      <c r="HC117" s="169">
        <f>10^(GY117+1.96*GZ117)</f>
        <v>0.40491901547988735</v>
      </c>
      <c r="HE117" s="261">
        <v>50</v>
      </c>
      <c r="HF117" s="262">
        <f t="shared" ref="HF117:HF119" si="994">_xlfn.NORM.S.INV(HE117/100)</f>
        <v>0</v>
      </c>
      <c r="HG117" s="262">
        <f>(HF117-HF110)/HE110</f>
        <v>0.68533786184348144</v>
      </c>
      <c r="HH117" s="262">
        <f>SQRT(1/HL106+(HG117-HF107)^2/HO106)/HE110</f>
        <v>2.2068384938034123E-2</v>
      </c>
      <c r="HI117" s="262">
        <f>HG117-_xlfn.T.INV.2T(0.05,HK110)*HH117</f>
        <v>0.61510641173385605</v>
      </c>
      <c r="HJ117" s="262">
        <f>HG117+_xlfn.T.INV.2T(0.05,HK110)*HH117</f>
        <v>0.75556931195310684</v>
      </c>
      <c r="HK117" s="153">
        <v>50</v>
      </c>
      <c r="HL117" s="259">
        <f>10^HG117</f>
        <v>4.8454917876245887</v>
      </c>
      <c r="HM117" s="259">
        <f t="shared" si="966"/>
        <v>4.1219850445668111</v>
      </c>
      <c r="HN117" s="154">
        <f t="shared" si="967"/>
        <v>5.6959912299741902</v>
      </c>
      <c r="HO117" s="205"/>
      <c r="HP117" s="259">
        <f>HG28-HG117</f>
        <v>-0.60024226210020404</v>
      </c>
      <c r="HQ117" s="259">
        <f>SQRT(HH28^2+HH117^2)</f>
        <v>0.10592369098690993</v>
      </c>
      <c r="HR117" s="168">
        <f>10^HP117</f>
        <v>0.25104856189042069</v>
      </c>
      <c r="HS117" s="259">
        <f>10^(HP117-1.96*HQ117)</f>
        <v>0.15564934719737542</v>
      </c>
      <c r="HT117" s="169">
        <f>10^(HP117+1.96*HQ117)</f>
        <v>0.40491901547988712</v>
      </c>
      <c r="HV117" s="261">
        <v>50</v>
      </c>
      <c r="HW117" s="262">
        <f t="shared" ref="HW117:HW119" si="995">_xlfn.NORM.S.INV(HV117/100)</f>
        <v>0</v>
      </c>
      <c r="HX117" s="262">
        <f>(HW117-HW110)/HV110</f>
        <v>0.68533786184348144</v>
      </c>
      <c r="HY117" s="262">
        <f>SQRT(1/IC106+(HX117-HW107)^2/IF106)/HV110</f>
        <v>2.2068384938034123E-2</v>
      </c>
      <c r="HZ117" s="262">
        <f>HX117-_xlfn.T.INV.2T(0.05,IB110)*HY117</f>
        <v>0.61510641173385605</v>
      </c>
      <c r="IA117" s="262">
        <f>HX117+_xlfn.T.INV.2T(0.05,IB110)*HY117</f>
        <v>0.75556931195310684</v>
      </c>
      <c r="IB117" s="153">
        <v>50</v>
      </c>
      <c r="IC117" s="259">
        <f>10^HX117</f>
        <v>4.8454917876245887</v>
      </c>
      <c r="ID117" s="259">
        <f t="shared" si="968"/>
        <v>4.1219850445668111</v>
      </c>
      <c r="IE117" s="154">
        <f t="shared" si="969"/>
        <v>5.6959912299741902</v>
      </c>
      <c r="IF117" s="205"/>
      <c r="IG117" s="259">
        <f>HX28-HX117</f>
        <v>-0.60024226210020393</v>
      </c>
      <c r="IH117" s="259">
        <f>SQRT(HY28^2+HY117^2)</f>
        <v>0.10592369098690999</v>
      </c>
      <c r="II117" s="168">
        <f>10^IG117</f>
        <v>0.25104856189042074</v>
      </c>
      <c r="IJ117" s="259">
        <f>10^(IG117-1.96*IH117)</f>
        <v>0.15564934719737542</v>
      </c>
      <c r="IK117" s="169">
        <f>10^(IG117+1.96*IH117)</f>
        <v>0.40491901547988735</v>
      </c>
      <c r="IM117" s="261">
        <v>50</v>
      </c>
      <c r="IN117" s="262">
        <f t="shared" ref="IN117:IN119" si="996">_xlfn.NORM.S.INV(IM117/100)</f>
        <v>0</v>
      </c>
      <c r="IO117" s="262">
        <f>(IN117-IN110)/IM110</f>
        <v>0.68533786184348144</v>
      </c>
      <c r="IP117" s="262">
        <f>SQRT(1/IT106+(IO117-IN107)^2/IW106)/IM110</f>
        <v>2.2068384938034123E-2</v>
      </c>
      <c r="IQ117" s="262">
        <f>IO117-_xlfn.T.INV.2T(0.05,IS110)*IP117</f>
        <v>0.61510641173385605</v>
      </c>
      <c r="IR117" s="262">
        <f>IO117+_xlfn.T.INV.2T(0.05,IS110)*IP117</f>
        <v>0.75556931195310684</v>
      </c>
      <c r="IS117" s="153">
        <v>50</v>
      </c>
      <c r="IT117" s="259">
        <f>10^IO117</f>
        <v>4.8454917876245887</v>
      </c>
      <c r="IU117" s="259">
        <f t="shared" si="970"/>
        <v>4.1219850445668111</v>
      </c>
      <c r="IV117" s="154">
        <f t="shared" si="971"/>
        <v>5.6959912299741902</v>
      </c>
      <c r="IW117" s="205"/>
      <c r="IX117" s="259">
        <f>IO28-IO117</f>
        <v>-0.60024226210020393</v>
      </c>
      <c r="IY117" s="259">
        <f>SQRT(IP28^2+IP117^2)</f>
        <v>0.1059236909869099</v>
      </c>
      <c r="IZ117" s="168">
        <f>10^IX117</f>
        <v>0.25104856189042074</v>
      </c>
      <c r="JA117" s="259">
        <f>10^(IX117-1.96*IY117)</f>
        <v>0.15564934719737547</v>
      </c>
      <c r="JB117" s="169">
        <f>10^(IX117+1.96*IY117)</f>
        <v>0.40491901547988712</v>
      </c>
      <c r="JD117" s="261">
        <v>50</v>
      </c>
      <c r="JE117" s="262">
        <f t="shared" ref="JE117:JE119" si="997">_xlfn.NORM.S.INV(JD117/100)</f>
        <v>0</v>
      </c>
      <c r="JF117" s="262">
        <f>(JE117-JE110)/JD110</f>
        <v>0.68533786184348144</v>
      </c>
      <c r="JG117" s="262">
        <f>SQRT(1/JK106+(JF117-JE107)^2/JN106)/JD110</f>
        <v>2.2068384938034123E-2</v>
      </c>
      <c r="JH117" s="262">
        <f>JF117-_xlfn.T.INV.2T(0.05,JJ110)*JG117</f>
        <v>0.61510641173385605</v>
      </c>
      <c r="JI117" s="262">
        <f>JF117+_xlfn.T.INV.2T(0.05,JJ110)*JG117</f>
        <v>0.75556931195310684</v>
      </c>
      <c r="JJ117" s="153">
        <v>50</v>
      </c>
      <c r="JK117" s="259">
        <f>10^JF117</f>
        <v>4.8454917876245887</v>
      </c>
      <c r="JL117" s="259">
        <f t="shared" si="972"/>
        <v>4.1219850445668111</v>
      </c>
      <c r="JM117" s="154">
        <f t="shared" si="973"/>
        <v>5.6959912299741902</v>
      </c>
      <c r="JN117" s="205"/>
      <c r="JO117" s="259">
        <f>JF28-JF117</f>
        <v>-0.60024226210020382</v>
      </c>
      <c r="JP117" s="259">
        <f>SQRT(JG28^2+JG117^2)</f>
        <v>0.10592369098690996</v>
      </c>
      <c r="JQ117" s="168">
        <f>10^JO117</f>
        <v>0.2510485618904208</v>
      </c>
      <c r="JR117" s="259">
        <f>10^(JO117-1.96*JP117)</f>
        <v>0.15564934719737547</v>
      </c>
      <c r="JS117" s="169">
        <f>10^(JO117+1.96*JP117)</f>
        <v>0.40491901547988735</v>
      </c>
      <c r="JU117" s="261">
        <v>50</v>
      </c>
      <c r="JV117" s="262">
        <f t="shared" ref="JV117:JV119" si="998">_xlfn.NORM.S.INV(JU117/100)</f>
        <v>0</v>
      </c>
      <c r="JW117" s="262">
        <f>(JV117-JV110)/JU110</f>
        <v>0.68533786184348144</v>
      </c>
      <c r="JX117" s="262">
        <f>SQRT(1/KB106+(JW117-JV107)^2/KE106)/JU110</f>
        <v>2.2068384938034123E-2</v>
      </c>
      <c r="JY117" s="262">
        <f>JW117-_xlfn.T.INV.2T(0.05,KA110)*JX117</f>
        <v>0.61510641173385605</v>
      </c>
      <c r="JZ117" s="262">
        <f>JW117+_xlfn.T.INV.2T(0.05,KA110)*JX117</f>
        <v>0.75556931195310684</v>
      </c>
      <c r="KA117" s="153">
        <v>50</v>
      </c>
      <c r="KB117" s="259">
        <f>10^JW117</f>
        <v>4.8454917876245887</v>
      </c>
      <c r="KC117" s="259">
        <f t="shared" si="974"/>
        <v>4.1219850445668111</v>
      </c>
      <c r="KD117" s="154">
        <f t="shared" si="975"/>
        <v>5.6959912299741902</v>
      </c>
      <c r="KE117" s="205"/>
      <c r="KF117" s="259">
        <f>JW28-JW117</f>
        <v>-0.60024226210020404</v>
      </c>
      <c r="KG117" s="259">
        <f>SQRT(JX28^2+JX117^2)</f>
        <v>0.10592369098690993</v>
      </c>
      <c r="KH117" s="168">
        <f>10^KF117</f>
        <v>0.25104856189042069</v>
      </c>
      <c r="KI117" s="259">
        <f>10^(KF117-1.96*KG117)</f>
        <v>0.15564934719737542</v>
      </c>
      <c r="KJ117" s="169">
        <f>10^(KF117+1.96*KG117)</f>
        <v>0.40491901547988712</v>
      </c>
      <c r="KL117" s="261">
        <v>50</v>
      </c>
      <c r="KM117" s="262">
        <f t="shared" ref="KM117:KM119" si="999">_xlfn.NORM.S.INV(KL117/100)</f>
        <v>0</v>
      </c>
      <c r="KN117" s="262">
        <f>(KM117-KM110)/KL110</f>
        <v>0.68533786184348144</v>
      </c>
      <c r="KO117" s="262">
        <f>SQRT(1/KS106+(KN117-KM107)^2/KV106)/KL110</f>
        <v>2.2068384938034123E-2</v>
      </c>
      <c r="KP117" s="262">
        <f>KN117-_xlfn.T.INV.2T(0.05,KR110)*KO117</f>
        <v>0.61510641173385605</v>
      </c>
      <c r="KQ117" s="262">
        <f>KN117+_xlfn.T.INV.2T(0.05,KR110)*KO117</f>
        <v>0.75556931195310684</v>
      </c>
      <c r="KR117" s="153">
        <v>50</v>
      </c>
      <c r="KS117" s="259">
        <f>10^KN117</f>
        <v>4.8454917876245887</v>
      </c>
      <c r="KT117" s="259">
        <f t="shared" si="976"/>
        <v>4.1219850445668111</v>
      </c>
      <c r="KU117" s="154">
        <f t="shared" si="977"/>
        <v>5.6959912299741902</v>
      </c>
      <c r="KV117" s="205"/>
      <c r="KW117" s="259">
        <f>KN28-KN117</f>
        <v>-0.60024226210020404</v>
      </c>
      <c r="KX117" s="259">
        <f>SQRT(KO28^2+KO117^2)</f>
        <v>0.10592369098690994</v>
      </c>
      <c r="KY117" s="168">
        <f>10^KW117</f>
        <v>0.25104856189042069</v>
      </c>
      <c r="KZ117" s="259">
        <f>10^(KW117-1.96*KX117)</f>
        <v>0.15564934719737542</v>
      </c>
      <c r="LA117" s="169">
        <f>10^(KW117+1.96*KX117)</f>
        <v>0.40491901547988712</v>
      </c>
      <c r="LC117" s="261">
        <v>50</v>
      </c>
      <c r="LD117" s="262">
        <f t="shared" ref="LD117:LD119" si="1000">_xlfn.NORM.S.INV(LC117/100)</f>
        <v>0</v>
      </c>
      <c r="LE117" s="262">
        <f>(LD117-LD110)/LC110</f>
        <v>0.68533786184348144</v>
      </c>
      <c r="LF117" s="262">
        <f>SQRT(1/LJ106+(LE117-LD107)^2/LM106)/LC110</f>
        <v>2.2068384938034123E-2</v>
      </c>
      <c r="LG117" s="262">
        <f>LE117-_xlfn.T.INV.2T(0.05,LI110)*LF117</f>
        <v>0.61510641173385605</v>
      </c>
      <c r="LH117" s="262">
        <f>LE117+_xlfn.T.INV.2T(0.05,LI110)*LF117</f>
        <v>0.75556931195310684</v>
      </c>
      <c r="LI117" s="153">
        <v>50</v>
      </c>
      <c r="LJ117" s="259">
        <f>10^LE117</f>
        <v>4.8454917876245887</v>
      </c>
      <c r="LK117" s="259">
        <f t="shared" si="978"/>
        <v>4.1219850445668111</v>
      </c>
      <c r="LL117" s="154">
        <f t="shared" si="979"/>
        <v>5.6959912299741902</v>
      </c>
      <c r="LM117" s="205"/>
      <c r="LN117" s="259">
        <f>LE28-LE117</f>
        <v>-0.60024226210020404</v>
      </c>
      <c r="LO117" s="259">
        <f>SQRT(LF28^2+LF117^2)</f>
        <v>0.10592369098690993</v>
      </c>
      <c r="LP117" s="168">
        <f>10^LN117</f>
        <v>0.25104856189042069</v>
      </c>
      <c r="LQ117" s="259">
        <f>10^(LN117-1.96*LO117)</f>
        <v>0.15564934719737542</v>
      </c>
      <c r="LR117" s="169">
        <f>10^(LN117+1.96*LO117)</f>
        <v>0.40491901547988712</v>
      </c>
      <c r="LT117" s="261">
        <v>50</v>
      </c>
      <c r="LU117" s="262">
        <f t="shared" ref="LU117:LU119" si="1001">_xlfn.NORM.S.INV(LT117/100)</f>
        <v>0</v>
      </c>
      <c r="LV117" s="262">
        <f>(LU117-LU110)/LT110</f>
        <v>0.68533786184348144</v>
      </c>
      <c r="LW117" s="262">
        <f>SQRT(1/MA106+(LV117-LU107)^2/MD106)/LT110</f>
        <v>2.2068384938034123E-2</v>
      </c>
      <c r="LX117" s="262">
        <f>LV117-_xlfn.T.INV.2T(0.05,LZ110)*LW117</f>
        <v>0.61510641173385605</v>
      </c>
      <c r="LY117" s="262">
        <f>LV117+_xlfn.T.INV.2T(0.05,LZ110)*LW117</f>
        <v>0.75556931195310684</v>
      </c>
      <c r="LZ117" s="153">
        <v>50</v>
      </c>
      <c r="MA117" s="259">
        <f>10^LV117</f>
        <v>4.8454917876245887</v>
      </c>
      <c r="MB117" s="259">
        <f t="shared" si="980"/>
        <v>4.1219850445668111</v>
      </c>
      <c r="MC117" s="154">
        <f t="shared" si="981"/>
        <v>5.6959912299741902</v>
      </c>
      <c r="MD117" s="205"/>
      <c r="ME117" s="259">
        <f>LV28-LV117</f>
        <v>-0.60024226210020404</v>
      </c>
      <c r="MF117" s="259">
        <f>SQRT(LW28^2+LW117^2)</f>
        <v>0.10592369098690994</v>
      </c>
      <c r="MG117" s="168">
        <f>10^ME117</f>
        <v>0.25104856189042069</v>
      </c>
      <c r="MH117" s="259">
        <f>10^(ME117-1.96*MF117)</f>
        <v>0.15564934719737542</v>
      </c>
      <c r="MI117" s="169">
        <f>10^(ME117+1.96*MF117)</f>
        <v>0.40491901547988712</v>
      </c>
    </row>
    <row r="118" spans="1:347" ht="14" hidden="1" customHeight="1" outlineLevel="1">
      <c r="A118" s="12"/>
      <c r="B118" s="54"/>
      <c r="C118" s="9"/>
      <c r="D118" s="9"/>
      <c r="E118" s="17"/>
      <c r="F118" s="17"/>
      <c r="I118" s="9">
        <v>90</v>
      </c>
      <c r="J118" s="212">
        <f t="shared" si="982"/>
        <v>1.2815515655446006</v>
      </c>
      <c r="K118" s="17">
        <f>(J118-J110)/I110</f>
        <v>0.98949457642427885</v>
      </c>
      <c r="L118" s="17">
        <f>SQRT(1/P106+(K118-J107)^2/S106)/I110</f>
        <v>3.8996610984285841E-2</v>
      </c>
      <c r="M118" s="17">
        <f>K118-_xlfn.T.INV.2T(0.05,O110)*L118</f>
        <v>0.86538995587875223</v>
      </c>
      <c r="N118" s="17">
        <f>K118+_xlfn.T.INV.2T(0.05,O110)*L118</f>
        <v>1.1135991969698054</v>
      </c>
      <c r="O118" s="151">
        <v>90</v>
      </c>
      <c r="P118" s="24">
        <f>10^K118</f>
        <v>9.7610059257113786</v>
      </c>
      <c r="Q118" s="24">
        <f t="shared" si="943"/>
        <v>7.3348283662226121</v>
      </c>
      <c r="R118" s="152">
        <f t="shared" si="943"/>
        <v>12.989702270407694</v>
      </c>
      <c r="S118" s="24"/>
      <c r="T118" s="24">
        <f>K29-K118</f>
        <v>0.25638844496265945</v>
      </c>
      <c r="U118" s="24">
        <f>SQRT(L29^2+L118^2)</f>
        <v>0.17884262495173398</v>
      </c>
      <c r="V118" s="166">
        <f>10^T118</f>
        <v>1.8046311310778627</v>
      </c>
      <c r="W118" s="24">
        <f>10^(T118-1.96*U118)</f>
        <v>0.80511311288304022</v>
      </c>
      <c r="X118" s="167">
        <f>10^(T118+1.96*U118)</f>
        <v>4.0450136349083028</v>
      </c>
      <c r="Z118" s="219">
        <v>90</v>
      </c>
      <c r="AA118" s="212">
        <f t="shared" si="983"/>
        <v>1.2815515655446006</v>
      </c>
      <c r="AB118" s="212">
        <f>(AA118-AA110)/Z110</f>
        <v>0.98951369965221703</v>
      </c>
      <c r="AC118" s="212">
        <f>SQRT(1/AG106+(AB118-AA107)^2/AJ106)/Z110</f>
        <v>3.9216617791661884E-2</v>
      </c>
      <c r="AD118" s="212">
        <f>AB118-_xlfn.T.INV.2T(0.05,AF110)*AC118</f>
        <v>0.86470891925541926</v>
      </c>
      <c r="AE118" s="212">
        <f>AB118+_xlfn.T.INV.2T(0.05,AF110)*AC118</f>
        <v>1.1143184800490147</v>
      </c>
      <c r="AF118" s="151">
        <v>90</v>
      </c>
      <c r="AG118" s="205">
        <f>10^AB118</f>
        <v>9.7614357401775784</v>
      </c>
      <c r="AH118" s="205">
        <f t="shared" si="944"/>
        <v>7.3233353071778016</v>
      </c>
      <c r="AI118" s="152">
        <f t="shared" si="945"/>
        <v>13.011233777077518</v>
      </c>
      <c r="AJ118" s="205"/>
      <c r="AK118" s="205">
        <f>AB29-AB118</f>
        <v>0.2408705781054562</v>
      </c>
      <c r="AL118" s="205">
        <f>SQRT(AC29^2+AC118^2)</f>
        <v>0.18454814359962129</v>
      </c>
      <c r="AM118" s="166">
        <f>10^AK118</f>
        <v>1.7412878836993821</v>
      </c>
      <c r="AN118" s="205">
        <f>10^(AK118-1.96*AL118)</f>
        <v>0.75710517839290459</v>
      </c>
      <c r="AO118" s="167">
        <f>10^(AK118+1.96*AL118)</f>
        <v>4.0048378751740001</v>
      </c>
      <c r="AQ118" s="219">
        <v>90</v>
      </c>
      <c r="AR118" s="212">
        <f t="shared" si="984"/>
        <v>1.2815515655446006</v>
      </c>
      <c r="AS118" s="212">
        <f>(AR118-AR110)/AQ110</f>
        <v>0.98951343824584204</v>
      </c>
      <c r="AT118" s="212">
        <f>SQRT(1/AX106+(AS118-AR107)^2/BA106)/AQ110</f>
        <v>3.921538116662477E-2</v>
      </c>
      <c r="AU118" s="212">
        <f>AS118-_xlfn.T.INV.2T(0.05,AW110)*AT118</f>
        <v>0.86471259334182471</v>
      </c>
      <c r="AV118" s="212">
        <f>AS118+_xlfn.T.INV.2T(0.05,AW110)*AT118</f>
        <v>1.1143142831498594</v>
      </c>
      <c r="AW118" s="151">
        <v>90</v>
      </c>
      <c r="AX118" s="205">
        <f>10^AS118</f>
        <v>9.761429864669438</v>
      </c>
      <c r="AY118" s="205">
        <f t="shared" si="946"/>
        <v>7.3233972620992409</v>
      </c>
      <c r="AZ118" s="152">
        <f t="shared" si="947"/>
        <v>13.011108040798401</v>
      </c>
      <c r="BA118" s="205"/>
      <c r="BB118" s="205">
        <f>AS29-AS118</f>
        <v>0.24039301338427232</v>
      </c>
      <c r="BC118" s="205">
        <f>SQRT(AT29^2+AT118^2)</f>
        <v>0.1854165414754157</v>
      </c>
      <c r="BD118" s="166">
        <f>10^BB118</f>
        <v>1.7393741577609554</v>
      </c>
      <c r="BE118" s="205">
        <f>10^(BB118-1.96*BC118)</f>
        <v>0.75331495994322928</v>
      </c>
      <c r="BF118" s="167">
        <f>10^(BB118+1.96*BC118)</f>
        <v>4.0161454657884832</v>
      </c>
      <c r="BH118" s="219">
        <v>90</v>
      </c>
      <c r="BI118" s="212">
        <f t="shared" si="985"/>
        <v>1.2815515655446006</v>
      </c>
      <c r="BJ118" s="212">
        <f>(BI118-BI110)/BH110</f>
        <v>0.98951344155341547</v>
      </c>
      <c r="BK118" s="212">
        <f>SQRT(1/BO106+(BJ118-BI107)^2/BR106)/BH110</f>
        <v>3.9215397708948711E-2</v>
      </c>
      <c r="BL118" s="212">
        <f>BJ118-_xlfn.T.INV.2T(0.05,BN110)*BK118</f>
        <v>0.86471254400434039</v>
      </c>
      <c r="BM118" s="212">
        <f>BJ118+_xlfn.T.INV.2T(0.05,BN110)*BK118</f>
        <v>1.1143143391024906</v>
      </c>
      <c r="BN118" s="151">
        <v>90</v>
      </c>
      <c r="BO118" s="205">
        <f>10^BJ118</f>
        <v>9.7614299390121904</v>
      </c>
      <c r="BP118" s="205">
        <f t="shared" si="948"/>
        <v>7.3233964301338546</v>
      </c>
      <c r="BQ118" s="152">
        <f t="shared" si="949"/>
        <v>13.011109717093644</v>
      </c>
      <c r="BR118" s="205"/>
      <c r="BS118" s="205">
        <f>BJ29-BJ118</f>
        <v>0.24038106968351514</v>
      </c>
      <c r="BT118" s="205">
        <f>SQRT(BK29^2+BK118^2)</f>
        <v>0.18544355469604806</v>
      </c>
      <c r="BU118" s="166">
        <f>10^BS118</f>
        <v>1.7393263232163119</v>
      </c>
      <c r="BV118" s="205">
        <f>10^(BS118-1.96*BT118)</f>
        <v>0.75320241265852528</v>
      </c>
      <c r="BW118" s="167">
        <f>10^(BS118+1.96*BT118)</f>
        <v>4.0165246523243878</v>
      </c>
      <c r="BY118" s="219">
        <v>90</v>
      </c>
      <c r="BZ118" s="212">
        <f t="shared" si="986"/>
        <v>1.2815515655446006</v>
      </c>
      <c r="CA118" s="212">
        <f>(BZ118-BZ110)/BY110</f>
        <v>0.98951344151046139</v>
      </c>
      <c r="CB118" s="212">
        <f>SQRT(1/CF106+(CA118-BZ107)^2/CI106)/BY110</f>
        <v>3.9215397498089825E-2</v>
      </c>
      <c r="CC118" s="212">
        <f>CA118-_xlfn.T.INV.2T(0.05,CE110)*CB118</f>
        <v>0.86471254463243341</v>
      </c>
      <c r="CD118" s="212">
        <f>CA118+_xlfn.T.INV.2T(0.05,CE110)*CB118</f>
        <v>1.1143143383884895</v>
      </c>
      <c r="CE118" s="151">
        <v>90</v>
      </c>
      <c r="CF118" s="205">
        <f>10^CA118</f>
        <v>9.7614299380467298</v>
      </c>
      <c r="CG118" s="205">
        <f t="shared" si="950"/>
        <v>7.3233964407252259</v>
      </c>
      <c r="CH118" s="152">
        <f t="shared" si="951"/>
        <v>13.011109695702755</v>
      </c>
      <c r="CI118" s="205"/>
      <c r="CJ118" s="205">
        <f>CA29-CA118</f>
        <v>0.24038077657204782</v>
      </c>
      <c r="CK118" s="205">
        <f>SQRT(CB29^2+CB118^2)</f>
        <v>0.18544423890027117</v>
      </c>
      <c r="CL118" s="166">
        <f>10^CJ118</f>
        <v>1.7393251493208564</v>
      </c>
      <c r="CM118" s="205">
        <f>10^(CJ118-1.96*CK118)</f>
        <v>0.75319957853381903</v>
      </c>
      <c r="CN118" s="167">
        <f>10^(CJ118+1.96*CK118)</f>
        <v>4.0165343439901875</v>
      </c>
      <c r="CP118" s="219">
        <v>90</v>
      </c>
      <c r="CQ118" s="212">
        <f t="shared" si="987"/>
        <v>1.2815515655446006</v>
      </c>
      <c r="CR118" s="212">
        <f>(CQ118-CQ110)/CP110</f>
        <v>0.98951344151101395</v>
      </c>
      <c r="CS118" s="212">
        <f>SQRT(1/CW106+(CR118-CQ107)^2/CZ106)/CP110</f>
        <v>3.9215397500820877E-2</v>
      </c>
      <c r="CT118" s="212">
        <f>CR118-_xlfn.T.INV.2T(0.05,CV110)*CS118</f>
        <v>0.86471254462429459</v>
      </c>
      <c r="CU118" s="212">
        <f>CR118+_xlfn.T.INV.2T(0.05,CV110)*CS118</f>
        <v>1.1143143383977334</v>
      </c>
      <c r="CV118" s="151">
        <v>90</v>
      </c>
      <c r="CW118" s="205">
        <f>10^CR118</f>
        <v>9.7614299380591483</v>
      </c>
      <c r="CX118" s="205">
        <f t="shared" si="952"/>
        <v>7.3233964405879828</v>
      </c>
      <c r="CY118" s="152">
        <f t="shared" si="953"/>
        <v>13.011109695979695</v>
      </c>
      <c r="CZ118" s="205"/>
      <c r="DA118" s="205">
        <f>CR29-CR118</f>
        <v>0.24038076932076058</v>
      </c>
      <c r="DB118" s="205">
        <f>SQRT(CS29^2+CS118^2)</f>
        <v>0.18544425553934019</v>
      </c>
      <c r="DC118" s="166">
        <f>10^DA118</f>
        <v>1.7393251202798561</v>
      </c>
      <c r="DD118" s="205">
        <f>10^(DA118-1.96*DB118)</f>
        <v>0.75319950939768154</v>
      </c>
      <c r="DE118" s="167">
        <f>10^(DA118+1.96*DB118)</f>
        <v>4.0165345785418376</v>
      </c>
      <c r="DG118" s="219">
        <v>90</v>
      </c>
      <c r="DH118" s="212">
        <f t="shared" si="988"/>
        <v>1.2815515655446006</v>
      </c>
      <c r="DI118" s="212">
        <f>(DH118-DH110)/DG110</f>
        <v>0.98951344151100662</v>
      </c>
      <c r="DJ118" s="212">
        <f>SQRT(1/DN106+(DI118-DH107)^2/DQ106)/DG110</f>
        <v>3.9215397500785704E-2</v>
      </c>
      <c r="DK118" s="212">
        <f>DI118-_xlfn.T.INV.2T(0.05,DM110)*DJ118</f>
        <v>0.86471254462439917</v>
      </c>
      <c r="DL118" s="212">
        <f>DI118+_xlfn.T.INV.2T(0.05,DM110)*DJ118</f>
        <v>1.1143143383976142</v>
      </c>
      <c r="DM118" s="151">
        <v>90</v>
      </c>
      <c r="DN118" s="205">
        <f>10^DI118</f>
        <v>9.7614299380589848</v>
      </c>
      <c r="DO118" s="205">
        <f t="shared" si="954"/>
        <v>7.3233964405897458</v>
      </c>
      <c r="DP118" s="152">
        <f t="shared" si="955"/>
        <v>13.011109695976122</v>
      </c>
      <c r="DQ118" s="205"/>
      <c r="DR118" s="205">
        <f>DI29-DI118</f>
        <v>0.24038076914248296</v>
      </c>
      <c r="DS118" s="205">
        <f>SQRT(DJ29^2+DJ118^2)</f>
        <v>0.18544425595395206</v>
      </c>
      <c r="DT118" s="166">
        <f>10^DR118</f>
        <v>1.7393251195658641</v>
      </c>
      <c r="DU118" s="205">
        <f>10^(DR118-1.96*DS118)</f>
        <v>0.75319950767912835</v>
      </c>
      <c r="DV118" s="167">
        <f>10^(DR118+1.96*DS118)</f>
        <v>4.0165345844086762</v>
      </c>
      <c r="DX118" s="219">
        <v>90</v>
      </c>
      <c r="DY118" s="212">
        <f t="shared" si="989"/>
        <v>1.2815515655446006</v>
      </c>
      <c r="DZ118" s="212">
        <f>(DY118-DY110)/DX110</f>
        <v>0.98951344151100662</v>
      </c>
      <c r="EA118" s="212">
        <f>SQRT(1/EE106+(DZ118-DY107)^2/EH106)/DX110</f>
        <v>3.9215397500786169E-2</v>
      </c>
      <c r="EB118" s="212">
        <f>DZ118-_xlfn.T.INV.2T(0.05,ED110)*EA118</f>
        <v>0.86471254462439773</v>
      </c>
      <c r="EC118" s="212">
        <f>DZ118+_xlfn.T.INV.2T(0.05,ED110)*EA118</f>
        <v>1.1143143383976155</v>
      </c>
      <c r="ED118" s="151">
        <v>90</v>
      </c>
      <c r="EE118" s="205">
        <f>10^DZ118</f>
        <v>9.7614299380589848</v>
      </c>
      <c r="EF118" s="205">
        <f t="shared" si="956"/>
        <v>7.3233964405897209</v>
      </c>
      <c r="EG118" s="152">
        <f t="shared" si="957"/>
        <v>13.011109695976163</v>
      </c>
      <c r="EH118" s="205"/>
      <c r="EI118" s="205">
        <f>DZ29-DZ118</f>
        <v>0.24038076913807915</v>
      </c>
      <c r="EJ118" s="205">
        <f>SQRT(EA29^2+EA118^2)</f>
        <v>0.1854442559640882</v>
      </c>
      <c r="EK118" s="166">
        <f>10^EI118</f>
        <v>1.7393251195482271</v>
      </c>
      <c r="EL118" s="205">
        <f>10^(EI118-1.96*EJ118)</f>
        <v>0.75319950763703569</v>
      </c>
      <c r="EM118" s="167">
        <f>10^(EI118+1.96*EJ118)</f>
        <v>4.0165345845516853</v>
      </c>
      <c r="EO118" s="219">
        <v>90</v>
      </c>
      <c r="EP118" s="212">
        <f t="shared" si="990"/>
        <v>1.2815515655446006</v>
      </c>
      <c r="EQ118" s="212">
        <f>(EP118-EP110)/EO110</f>
        <v>0.98951344151100684</v>
      </c>
      <c r="ER118" s="212">
        <f>SQRT(1/EV106+(EQ118-EP107)^2/EY106)/EO110</f>
        <v>3.9215397500786189E-2</v>
      </c>
      <c r="ES118" s="212">
        <f>EQ118-_xlfn.T.INV.2T(0.05,EU110)*ER118</f>
        <v>0.86471254462439784</v>
      </c>
      <c r="ET118" s="212">
        <f>EQ118+_xlfn.T.INV.2T(0.05,EU110)*ER118</f>
        <v>1.114314338397616</v>
      </c>
      <c r="EU118" s="151">
        <v>90</v>
      </c>
      <c r="EV118" s="205">
        <f>10^EQ118</f>
        <v>9.761429938058992</v>
      </c>
      <c r="EW118" s="205">
        <f t="shared" si="958"/>
        <v>7.3233964405897245</v>
      </c>
      <c r="EX118" s="152">
        <f t="shared" si="959"/>
        <v>13.011109695976176</v>
      </c>
      <c r="EY118" s="205"/>
      <c r="EZ118" s="205">
        <f>EQ29-EQ118</f>
        <v>0.24038076913797124</v>
      </c>
      <c r="FA118" s="205">
        <f>SQRT(ER29^2+ER118^2)</f>
        <v>0.18544425596433983</v>
      </c>
      <c r="FB118" s="166">
        <f>10^EZ118</f>
        <v>1.739325119547795</v>
      </c>
      <c r="FC118" s="205">
        <f>10^(EZ118-1.96*FA118)</f>
        <v>0.75319950763599319</v>
      </c>
      <c r="FD118" s="167">
        <f>10^(EZ118+1.96*FA118)</f>
        <v>4.0165345845552487</v>
      </c>
      <c r="FF118" s="219">
        <v>90</v>
      </c>
      <c r="FG118" s="212">
        <f t="shared" si="991"/>
        <v>1.2815515655446006</v>
      </c>
      <c r="FH118" s="212">
        <f>(FG118-FG110)/FF110</f>
        <v>0.98951344151100684</v>
      </c>
      <c r="FI118" s="212">
        <f>SQRT(1/FM106+(FH118-FG107)^2/FP106)/FF110</f>
        <v>3.9215397500786148E-2</v>
      </c>
      <c r="FJ118" s="212">
        <f>FH118-_xlfn.T.INV.2T(0.05,FL110)*FI118</f>
        <v>0.86471254462439795</v>
      </c>
      <c r="FK118" s="212">
        <f>FH118+_xlfn.T.INV.2T(0.05,FL110)*FI118</f>
        <v>1.1143143383976157</v>
      </c>
      <c r="FL118" s="151">
        <v>90</v>
      </c>
      <c r="FM118" s="205">
        <f>10^FH118</f>
        <v>9.761429938058992</v>
      </c>
      <c r="FN118" s="205">
        <f t="shared" si="960"/>
        <v>7.3233964405897263</v>
      </c>
      <c r="FO118" s="152">
        <f t="shared" si="961"/>
        <v>13.011109695976169</v>
      </c>
      <c r="FP118" s="205"/>
      <c r="FQ118" s="205">
        <f>FH29-FH118</f>
        <v>0.24038076913796835</v>
      </c>
      <c r="FR118" s="205">
        <f>SQRT(FI29^2+FI118^2)</f>
        <v>0.18544425596434594</v>
      </c>
      <c r="FS118" s="166">
        <f>10^FQ118</f>
        <v>1.7393251195477835</v>
      </c>
      <c r="FT118" s="205">
        <f>10^(FQ118-1.96*FR118)</f>
        <v>0.75319950763596732</v>
      </c>
      <c r="FU118" s="167">
        <f>10^(FQ118+1.96*FR118)</f>
        <v>4.0165345845553322</v>
      </c>
      <c r="FW118" s="219">
        <v>90</v>
      </c>
      <c r="FX118" s="212">
        <f t="shared" si="992"/>
        <v>1.2815515655446006</v>
      </c>
      <c r="FY118" s="212">
        <f>(FX118-FX110)/FW110</f>
        <v>0.98951344151100717</v>
      </c>
      <c r="FZ118" s="212">
        <f>SQRT(1/GD106+(FY118-FX107)^2/GG106)/FW110</f>
        <v>3.921539750078621E-2</v>
      </c>
      <c r="GA118" s="212">
        <f>FY118-_xlfn.T.INV.2T(0.05,GC110)*FZ118</f>
        <v>0.86471254462439806</v>
      </c>
      <c r="GB118" s="212">
        <f>FY118+_xlfn.T.INV.2T(0.05,GC110)*FZ118</f>
        <v>1.1143143383976162</v>
      </c>
      <c r="GC118" s="151">
        <v>90</v>
      </c>
      <c r="GD118" s="205">
        <f>10^FY118</f>
        <v>9.7614299380589973</v>
      </c>
      <c r="GE118" s="205">
        <f t="shared" si="962"/>
        <v>7.3233964405897281</v>
      </c>
      <c r="GF118" s="152">
        <f t="shared" si="963"/>
        <v>13.011109695976181</v>
      </c>
      <c r="GG118" s="205"/>
      <c r="GH118" s="205">
        <f>FY29-FY118</f>
        <v>0.24038076913796758</v>
      </c>
      <c r="GI118" s="205">
        <f>SQRT(FZ29^2+FZ118^2)</f>
        <v>0.18544425596434594</v>
      </c>
      <c r="GJ118" s="166">
        <f>10^GH118</f>
        <v>1.7393251195477804</v>
      </c>
      <c r="GK118" s="205">
        <f>10^(GH118-1.96*GI118)</f>
        <v>0.75319950763596588</v>
      </c>
      <c r="GL118" s="167">
        <f>10^(GH118+1.96*GI118)</f>
        <v>4.0165345845553251</v>
      </c>
      <c r="GN118" s="219">
        <v>90</v>
      </c>
      <c r="GO118" s="212">
        <f t="shared" si="993"/>
        <v>1.2815515655446006</v>
      </c>
      <c r="GP118" s="212">
        <f>(GO118-GO110)/GN110</f>
        <v>0.98951344151100695</v>
      </c>
      <c r="GQ118" s="212">
        <f>SQRT(1/GU106+(GP118-GO107)^2/GX106)/GN110</f>
        <v>3.9215397500786162E-2</v>
      </c>
      <c r="GR118" s="212">
        <f>GP118-_xlfn.T.INV.2T(0.05,GT110)*GQ118</f>
        <v>0.86471254462439806</v>
      </c>
      <c r="GS118" s="212">
        <f>GP118+_xlfn.T.INV.2T(0.05,GT110)*GQ118</f>
        <v>1.114314338397616</v>
      </c>
      <c r="GT118" s="151">
        <v>90</v>
      </c>
      <c r="GU118" s="205">
        <f>10^GP118</f>
        <v>9.761429938058992</v>
      </c>
      <c r="GV118" s="205">
        <f t="shared" si="964"/>
        <v>7.3233964405897281</v>
      </c>
      <c r="GW118" s="152">
        <f t="shared" si="965"/>
        <v>13.011109695976176</v>
      </c>
      <c r="GX118" s="205"/>
      <c r="GY118" s="205">
        <f>GP29-GP118</f>
        <v>0.24038076913796846</v>
      </c>
      <c r="GZ118" s="205">
        <f>SQRT(GQ29^2+GQ118^2)</f>
        <v>0.18544425596434622</v>
      </c>
      <c r="HA118" s="166">
        <f>10^GY118</f>
        <v>1.7393251195477837</v>
      </c>
      <c r="HB118" s="205">
        <f>10^(GY118-1.96*GZ118)</f>
        <v>0.75319950763596666</v>
      </c>
      <c r="HC118" s="167">
        <f>10^(GY118+1.96*GZ118)</f>
        <v>4.0165345845553384</v>
      </c>
      <c r="HE118" s="219">
        <v>90</v>
      </c>
      <c r="HF118" s="212">
        <f t="shared" si="994"/>
        <v>1.2815515655446006</v>
      </c>
      <c r="HG118" s="212">
        <f>(HF118-HF110)/HE110</f>
        <v>0.98951344151100695</v>
      </c>
      <c r="HH118" s="212">
        <f>SQRT(1/HL106+(HG118-HF107)^2/HO106)/HE110</f>
        <v>3.9215397500786175E-2</v>
      </c>
      <c r="HI118" s="212">
        <f>HG118-_xlfn.T.INV.2T(0.05,HK110)*HH118</f>
        <v>0.86471254462439795</v>
      </c>
      <c r="HJ118" s="212">
        <f>HG118+_xlfn.T.INV.2T(0.05,HK110)*HH118</f>
        <v>1.114314338397616</v>
      </c>
      <c r="HK118" s="151">
        <v>90</v>
      </c>
      <c r="HL118" s="205">
        <f>10^HG118</f>
        <v>9.761429938058992</v>
      </c>
      <c r="HM118" s="205">
        <f t="shared" si="966"/>
        <v>7.3233964405897263</v>
      </c>
      <c r="HN118" s="152">
        <f t="shared" si="967"/>
        <v>13.011109695976176</v>
      </c>
      <c r="HO118" s="205"/>
      <c r="HP118" s="205">
        <f>HG29-HG118</f>
        <v>0.2403807691379678</v>
      </c>
      <c r="HQ118" s="205">
        <f>SQRT(HH29^2+HH118^2)</f>
        <v>0.18544425596434605</v>
      </c>
      <c r="HR118" s="166">
        <f>10^HP118</f>
        <v>1.739325119547781</v>
      </c>
      <c r="HS118" s="205">
        <f>10^(HP118-1.96*HQ118)</f>
        <v>0.7531995076359661</v>
      </c>
      <c r="HT118" s="167">
        <f>10^(HP118+1.96*HQ118)</f>
        <v>4.0165345845553277</v>
      </c>
      <c r="HV118" s="219">
        <v>90</v>
      </c>
      <c r="HW118" s="212">
        <f t="shared" si="995"/>
        <v>1.2815515655446006</v>
      </c>
      <c r="HX118" s="212">
        <f>(HW118-HW110)/HV110</f>
        <v>0.98951344151100695</v>
      </c>
      <c r="HY118" s="212">
        <f>SQRT(1/IC106+(HX118-HW107)^2/IF106)/HV110</f>
        <v>3.9215397500786175E-2</v>
      </c>
      <c r="HZ118" s="212">
        <f>HX118-_xlfn.T.INV.2T(0.05,IB110)*HY118</f>
        <v>0.86471254462439795</v>
      </c>
      <c r="IA118" s="212">
        <f>HX118+_xlfn.T.INV.2T(0.05,IB110)*HY118</f>
        <v>1.114314338397616</v>
      </c>
      <c r="IB118" s="151">
        <v>90</v>
      </c>
      <c r="IC118" s="205">
        <f>10^HX118</f>
        <v>9.761429938058992</v>
      </c>
      <c r="ID118" s="205">
        <f t="shared" si="968"/>
        <v>7.3233964405897263</v>
      </c>
      <c r="IE118" s="152">
        <f t="shared" si="969"/>
        <v>13.011109695976176</v>
      </c>
      <c r="IF118" s="205"/>
      <c r="IG118" s="205">
        <f>HX29-HX118</f>
        <v>0.24038076913796846</v>
      </c>
      <c r="IH118" s="205">
        <f>SQRT(HY29^2+HY118^2)</f>
        <v>0.18544425596434622</v>
      </c>
      <c r="II118" s="166">
        <f>10^IG118</f>
        <v>1.7393251195477837</v>
      </c>
      <c r="IJ118" s="205">
        <f>10^(IG118-1.96*IH118)</f>
        <v>0.75319950763596666</v>
      </c>
      <c r="IK118" s="167">
        <f>10^(IG118+1.96*IH118)</f>
        <v>4.0165345845553384</v>
      </c>
      <c r="IM118" s="219">
        <v>90</v>
      </c>
      <c r="IN118" s="212">
        <f t="shared" si="996"/>
        <v>1.2815515655446006</v>
      </c>
      <c r="IO118" s="212">
        <f>(IN118-IN110)/IM110</f>
        <v>0.98951344151100695</v>
      </c>
      <c r="IP118" s="212">
        <f>SQRT(1/IT106+(IO118-IN107)^2/IW106)/IM110</f>
        <v>3.9215397500786175E-2</v>
      </c>
      <c r="IQ118" s="212">
        <f>IO118-_xlfn.T.INV.2T(0.05,IS110)*IP118</f>
        <v>0.86471254462439795</v>
      </c>
      <c r="IR118" s="212">
        <f>IO118+_xlfn.T.INV.2T(0.05,IS110)*IP118</f>
        <v>1.114314338397616</v>
      </c>
      <c r="IS118" s="151">
        <v>90</v>
      </c>
      <c r="IT118" s="205">
        <f>10^IO118</f>
        <v>9.761429938058992</v>
      </c>
      <c r="IU118" s="205">
        <f t="shared" si="970"/>
        <v>7.3233964405897263</v>
      </c>
      <c r="IV118" s="152">
        <f t="shared" si="971"/>
        <v>13.011109695976176</v>
      </c>
      <c r="IW118" s="205"/>
      <c r="IX118" s="205">
        <f>IO29-IO118</f>
        <v>0.2403807691379678</v>
      </c>
      <c r="IY118" s="205">
        <f>SQRT(IP29^2+IP118^2)</f>
        <v>0.18544425596434599</v>
      </c>
      <c r="IZ118" s="166">
        <f>10^IX118</f>
        <v>1.739325119547781</v>
      </c>
      <c r="JA118" s="205">
        <f>10^(IX118-1.96*IY118)</f>
        <v>0.75319950763596621</v>
      </c>
      <c r="JB118" s="167">
        <f>10^(IX118+1.96*IY118)</f>
        <v>4.0165345845553277</v>
      </c>
      <c r="JD118" s="219">
        <v>90</v>
      </c>
      <c r="JE118" s="212">
        <f t="shared" si="997"/>
        <v>1.2815515655446006</v>
      </c>
      <c r="JF118" s="212">
        <f>(JE118-JE110)/JD110</f>
        <v>0.98951344151100695</v>
      </c>
      <c r="JG118" s="212">
        <f>SQRT(1/JK106+(JF118-JE107)^2/JN106)/JD110</f>
        <v>3.9215397500786175E-2</v>
      </c>
      <c r="JH118" s="212">
        <f>JF118-_xlfn.T.INV.2T(0.05,JJ110)*JG118</f>
        <v>0.86471254462439795</v>
      </c>
      <c r="JI118" s="212">
        <f>JF118+_xlfn.T.INV.2T(0.05,JJ110)*JG118</f>
        <v>1.114314338397616</v>
      </c>
      <c r="JJ118" s="151">
        <v>90</v>
      </c>
      <c r="JK118" s="205">
        <f>10^JF118</f>
        <v>9.761429938058992</v>
      </c>
      <c r="JL118" s="205">
        <f t="shared" si="972"/>
        <v>7.3233964405897263</v>
      </c>
      <c r="JM118" s="152">
        <f t="shared" si="973"/>
        <v>13.011109695976176</v>
      </c>
      <c r="JN118" s="205"/>
      <c r="JO118" s="205">
        <f>JF29-JF118</f>
        <v>0.24038076913796846</v>
      </c>
      <c r="JP118" s="205">
        <f>SQRT(JG29^2+JG118^2)</f>
        <v>0.18544425596434616</v>
      </c>
      <c r="JQ118" s="166">
        <f>10^JO118</f>
        <v>1.7393251195477837</v>
      </c>
      <c r="JR118" s="205">
        <f>10^(JO118-1.96*JP118)</f>
        <v>0.75319950763596677</v>
      </c>
      <c r="JS118" s="167">
        <f>10^(JO118+1.96*JP118)</f>
        <v>4.0165345845553366</v>
      </c>
      <c r="JU118" s="219">
        <v>90</v>
      </c>
      <c r="JV118" s="212">
        <f t="shared" si="998"/>
        <v>1.2815515655446006</v>
      </c>
      <c r="JW118" s="212">
        <f>(JV118-JV110)/JU110</f>
        <v>0.98951344151100695</v>
      </c>
      <c r="JX118" s="212">
        <f>SQRT(1/KB106+(JW118-JV107)^2/KE106)/JU110</f>
        <v>3.9215397500786175E-2</v>
      </c>
      <c r="JY118" s="212">
        <f>JW118-_xlfn.T.INV.2T(0.05,KA110)*JX118</f>
        <v>0.86471254462439795</v>
      </c>
      <c r="JZ118" s="212">
        <f>JW118+_xlfn.T.INV.2T(0.05,KA110)*JX118</f>
        <v>1.114314338397616</v>
      </c>
      <c r="KA118" s="151">
        <v>90</v>
      </c>
      <c r="KB118" s="205">
        <f>10^JW118</f>
        <v>9.761429938058992</v>
      </c>
      <c r="KC118" s="205">
        <f t="shared" si="974"/>
        <v>7.3233964405897263</v>
      </c>
      <c r="KD118" s="152">
        <f t="shared" si="975"/>
        <v>13.011109695976176</v>
      </c>
      <c r="KE118" s="205"/>
      <c r="KF118" s="205">
        <f>JW29-JW118</f>
        <v>0.24038076913796802</v>
      </c>
      <c r="KG118" s="205">
        <f>SQRT(JX29^2+JX118^2)</f>
        <v>0.18544425596434605</v>
      </c>
      <c r="KH118" s="166">
        <f>10^KF118</f>
        <v>1.7393251195477821</v>
      </c>
      <c r="KI118" s="205">
        <f>10^(KF118-1.96*KG118)</f>
        <v>0.75319950763596644</v>
      </c>
      <c r="KJ118" s="167">
        <f>10^(KF118+1.96*KG118)</f>
        <v>4.0165345845553304</v>
      </c>
      <c r="KL118" s="219">
        <v>90</v>
      </c>
      <c r="KM118" s="212">
        <f t="shared" si="999"/>
        <v>1.2815515655446006</v>
      </c>
      <c r="KN118" s="212">
        <f>(KM118-KM110)/KL110</f>
        <v>0.98951344151100695</v>
      </c>
      <c r="KO118" s="212">
        <f>SQRT(1/KS106+(KN118-KM107)^2/KV106)/KL110</f>
        <v>3.9215397500786175E-2</v>
      </c>
      <c r="KP118" s="212">
        <f>KN118-_xlfn.T.INV.2T(0.05,KR110)*KO118</f>
        <v>0.86471254462439795</v>
      </c>
      <c r="KQ118" s="212">
        <f>KN118+_xlfn.T.INV.2T(0.05,KR110)*KO118</f>
        <v>1.114314338397616</v>
      </c>
      <c r="KR118" s="151">
        <v>90</v>
      </c>
      <c r="KS118" s="205">
        <f>10^KN118</f>
        <v>9.761429938058992</v>
      </c>
      <c r="KT118" s="205">
        <f t="shared" si="976"/>
        <v>7.3233964405897263</v>
      </c>
      <c r="KU118" s="152">
        <f t="shared" si="977"/>
        <v>13.011109695976176</v>
      </c>
      <c r="KV118" s="205"/>
      <c r="KW118" s="205">
        <f>KN29-KN118</f>
        <v>0.24038076913796824</v>
      </c>
      <c r="KX118" s="205">
        <f>SQRT(KO29^2+KO118^2)</f>
        <v>0.18544425596434611</v>
      </c>
      <c r="KY118" s="166">
        <f>10^KW118</f>
        <v>1.7393251195477828</v>
      </c>
      <c r="KZ118" s="205">
        <f>10^(KW118-1.96*KX118)</f>
        <v>0.75319950763596666</v>
      </c>
      <c r="LA118" s="167">
        <f>10^(KW118+1.96*KX118)</f>
        <v>4.016534584555334</v>
      </c>
      <c r="LC118" s="219">
        <v>90</v>
      </c>
      <c r="LD118" s="212">
        <f t="shared" si="1000"/>
        <v>1.2815515655446006</v>
      </c>
      <c r="LE118" s="212">
        <f>(LD118-LD110)/LC110</f>
        <v>0.98951344151100695</v>
      </c>
      <c r="LF118" s="212">
        <f>SQRT(1/LJ106+(LE118-LD107)^2/LM106)/LC110</f>
        <v>3.9215397500786175E-2</v>
      </c>
      <c r="LG118" s="212">
        <f>LE118-_xlfn.T.INV.2T(0.05,LI110)*LF118</f>
        <v>0.86471254462439795</v>
      </c>
      <c r="LH118" s="212">
        <f>LE118+_xlfn.T.INV.2T(0.05,LI110)*LF118</f>
        <v>1.114314338397616</v>
      </c>
      <c r="LI118" s="151">
        <v>90</v>
      </c>
      <c r="LJ118" s="205">
        <f>10^LE118</f>
        <v>9.761429938058992</v>
      </c>
      <c r="LK118" s="205">
        <f t="shared" si="978"/>
        <v>7.3233964405897263</v>
      </c>
      <c r="LL118" s="152">
        <f t="shared" si="979"/>
        <v>13.011109695976176</v>
      </c>
      <c r="LM118" s="205"/>
      <c r="LN118" s="205">
        <f>LE29-LE118</f>
        <v>0.24038076913796802</v>
      </c>
      <c r="LO118" s="205">
        <f>SQRT(LF29^2+LF118^2)</f>
        <v>0.18544425596434605</v>
      </c>
      <c r="LP118" s="166">
        <f>10^LN118</f>
        <v>1.7393251195477821</v>
      </c>
      <c r="LQ118" s="205">
        <f>10^(LN118-1.96*LO118)</f>
        <v>0.75319950763596644</v>
      </c>
      <c r="LR118" s="167">
        <f>10^(LN118+1.96*LO118)</f>
        <v>4.0165345845553304</v>
      </c>
      <c r="LT118" s="219">
        <v>90</v>
      </c>
      <c r="LU118" s="212">
        <f t="shared" si="1001"/>
        <v>1.2815515655446006</v>
      </c>
      <c r="LV118" s="212">
        <f>(LU118-LU110)/LT110</f>
        <v>0.98951344151100695</v>
      </c>
      <c r="LW118" s="212">
        <f>SQRT(1/MA106+(LV118-LU107)^2/MD106)/LT110</f>
        <v>3.9215397500786175E-2</v>
      </c>
      <c r="LX118" s="212">
        <f>LV118-_xlfn.T.INV.2T(0.05,LZ110)*LW118</f>
        <v>0.86471254462439795</v>
      </c>
      <c r="LY118" s="212">
        <f>LV118+_xlfn.T.INV.2T(0.05,LZ110)*LW118</f>
        <v>1.114314338397616</v>
      </c>
      <c r="LZ118" s="151">
        <v>90</v>
      </c>
      <c r="MA118" s="205">
        <f>10^LV118</f>
        <v>9.761429938058992</v>
      </c>
      <c r="MB118" s="205">
        <f t="shared" si="980"/>
        <v>7.3233964405897263</v>
      </c>
      <c r="MC118" s="152">
        <f t="shared" si="981"/>
        <v>13.011109695976176</v>
      </c>
      <c r="MD118" s="205"/>
      <c r="ME118" s="205">
        <f>LV29-LV118</f>
        <v>0.24038076913796824</v>
      </c>
      <c r="MF118" s="205">
        <f>SQRT(LW29^2+LW118^2)</f>
        <v>0.18544425596434611</v>
      </c>
      <c r="MG118" s="166">
        <f>10^ME118</f>
        <v>1.7393251195477828</v>
      </c>
      <c r="MH118" s="205">
        <f>10^(ME118-1.96*MF118)</f>
        <v>0.75319950763596666</v>
      </c>
      <c r="MI118" s="167">
        <f>10^(ME118+1.96*MF118)</f>
        <v>4.016534584555334</v>
      </c>
    </row>
    <row r="119" spans="1:347" ht="14" hidden="1" customHeight="1" outlineLevel="1" thickBot="1">
      <c r="A119" s="12"/>
      <c r="B119" s="54"/>
      <c r="C119" s="33"/>
      <c r="D119" s="33"/>
      <c r="E119" s="12"/>
      <c r="F119" s="17"/>
      <c r="I119" s="144">
        <v>99</v>
      </c>
      <c r="J119" s="262">
        <f t="shared" si="982"/>
        <v>2.3263478740408408</v>
      </c>
      <c r="K119" s="93">
        <f>(J119-J110)/I110</f>
        <v>1.2374617259349978</v>
      </c>
      <c r="L119" s="93">
        <f>SQRT(1/P106+(K119-J107)^2/S106)/I110</f>
        <v>6.4270221339391073E-2</v>
      </c>
      <c r="M119" s="93">
        <f>K119-_xlfn.T.INV.2T(0.05,O110)*L119</f>
        <v>1.0329251974936864</v>
      </c>
      <c r="N119" s="93">
        <f>K119+_xlfn.T.INV.2T(0.05,O110)*L119</f>
        <v>1.4419982543763092</v>
      </c>
      <c r="O119" s="155">
        <v>99</v>
      </c>
      <c r="P119" s="156">
        <f>10^K119</f>
        <v>17.276737151379461</v>
      </c>
      <c r="Q119" s="156">
        <f t="shared" si="943"/>
        <v>10.787609013819196</v>
      </c>
      <c r="R119" s="157">
        <f t="shared" si="943"/>
        <v>27.669305238583238</v>
      </c>
      <c r="S119" s="24"/>
      <c r="T119" s="88">
        <f>K30-K119</f>
        <v>0.95157959054864905</v>
      </c>
      <c r="U119" s="88">
        <f>SQRT(L30^2+L119^2)</f>
        <v>0.29247851298653227</v>
      </c>
      <c r="V119" s="170">
        <f>10^T119</f>
        <v>8.9449844628527551</v>
      </c>
      <c r="W119" s="156">
        <f>10^(T119-1.96*U119)</f>
        <v>2.3895807174113126</v>
      </c>
      <c r="X119" s="171">
        <f>10^(T119+1.96*U119)</f>
        <v>33.484011005644888</v>
      </c>
      <c r="Z119" s="144">
        <v>99</v>
      </c>
      <c r="AA119" s="262">
        <f t="shared" si="983"/>
        <v>2.3263478740408408</v>
      </c>
      <c r="AB119" s="262">
        <f>(AA119-AA110)/Z110</f>
        <v>1.237495703574476</v>
      </c>
      <c r="AC119" s="262">
        <f>SQRT(1/AG106+(AB119-AA107)^2/AJ106)/Z110</f>
        <v>6.4623562154512829E-2</v>
      </c>
      <c r="AD119" s="262">
        <f>AB119-_xlfn.T.INV.2T(0.05,AF110)*AC119</f>
        <v>1.0318346869615747</v>
      </c>
      <c r="AE119" s="262">
        <f>AB119+_xlfn.T.INV.2T(0.05,AF110)*AC119</f>
        <v>1.4431567201873774</v>
      </c>
      <c r="AF119" s="155">
        <v>99</v>
      </c>
      <c r="AG119" s="156">
        <f>10^AB119</f>
        <v>17.278088874080588</v>
      </c>
      <c r="AH119" s="156">
        <f t="shared" si="944"/>
        <v>10.760555379877829</v>
      </c>
      <c r="AI119" s="157">
        <f t="shared" si="945"/>
        <v>27.743210698853066</v>
      </c>
      <c r="AJ119" s="205"/>
      <c r="AK119" s="259">
        <f>AB30-AB119</f>
        <v>0.92645877485675765</v>
      </c>
      <c r="AL119" s="259">
        <f>SQRT(AC30^2+AC119^2)</f>
        <v>0.30212196317848783</v>
      </c>
      <c r="AM119" s="170">
        <f>10^AK119</f>
        <v>8.4422610044909145</v>
      </c>
      <c r="AN119" s="156">
        <f>10^(AK119-1.96*AL119)</f>
        <v>2.1592340839373771</v>
      </c>
      <c r="AO119" s="171">
        <f>10^(AK119+1.96*AL119)</f>
        <v>33.007894511364611</v>
      </c>
      <c r="AQ119" s="144">
        <v>99</v>
      </c>
      <c r="AR119" s="262">
        <f t="shared" si="984"/>
        <v>2.3263478740408408</v>
      </c>
      <c r="AS119" s="262">
        <f>(AR119-AR110)/AQ110</f>
        <v>1.2374952819069662</v>
      </c>
      <c r="AT119" s="262">
        <f>SQRT(1/AX106+(AS119-AR107)^2/BA106)/AQ110</f>
        <v>6.4621438333530443E-2</v>
      </c>
      <c r="AU119" s="262">
        <f>AS119-_xlfn.T.INV.2T(0.05,AW110)*AT119</f>
        <v>1.0318410242403031</v>
      </c>
      <c r="AV119" s="262">
        <f>AS119+_xlfn.T.INV.2T(0.05,AW110)*AT119</f>
        <v>1.4431495395736293</v>
      </c>
      <c r="AW119" s="155">
        <v>99</v>
      </c>
      <c r="AX119" s="156">
        <f>10^AS119</f>
        <v>17.27807209835472</v>
      </c>
      <c r="AY119" s="156">
        <f t="shared" si="946"/>
        <v>10.760712400376816</v>
      </c>
      <c r="AZ119" s="157">
        <f t="shared" si="947"/>
        <v>27.742751997115928</v>
      </c>
      <c r="BA119" s="205"/>
      <c r="BB119" s="259">
        <f>AS30-AS119</f>
        <v>0.92572527675376604</v>
      </c>
      <c r="BC119" s="259">
        <f>SQRT(AT30^2+AT119^2)</f>
        <v>0.30362932488550598</v>
      </c>
      <c r="BD119" s="170">
        <f>10^BB119</f>
        <v>8.428014551115254</v>
      </c>
      <c r="BE119" s="156">
        <f>10^(BB119-1.96*BC119)</f>
        <v>2.1409760050699242</v>
      </c>
      <c r="BF119" s="171">
        <f>10^(BB119+1.96*BC119)</f>
        <v>33.17712534171563</v>
      </c>
      <c r="BH119" s="144">
        <v>99</v>
      </c>
      <c r="BI119" s="262">
        <f t="shared" si="985"/>
        <v>2.3263478740408408</v>
      </c>
      <c r="BJ119" s="262">
        <f>(BI119-BI110)/BH110</f>
        <v>1.2374952874275151</v>
      </c>
      <c r="BK119" s="262">
        <f>SQRT(1/BO106+(BJ119-BI107)^2/BR106)/BH110</f>
        <v>6.4621465262078473E-2</v>
      </c>
      <c r="BL119" s="262">
        <f>BJ119-_xlfn.T.INV.2T(0.05,BN110)*BK119</f>
        <v>1.0318409440621941</v>
      </c>
      <c r="BM119" s="262">
        <f>BJ119+_xlfn.T.INV.2T(0.05,BN110)*BK119</f>
        <v>1.4431496307928362</v>
      </c>
      <c r="BN119" s="155">
        <v>99</v>
      </c>
      <c r="BO119" s="156">
        <f>10^BJ119</f>
        <v>17.278072317985522</v>
      </c>
      <c r="BP119" s="156">
        <f t="shared" si="948"/>
        <v>10.760710413767434</v>
      </c>
      <c r="BQ119" s="157">
        <f t="shared" si="949"/>
        <v>27.742757824203775</v>
      </c>
      <c r="BR119" s="205"/>
      <c r="BS119" s="259">
        <f>BJ30-BJ119</f>
        <v>0.92570663294156841</v>
      </c>
      <c r="BT119" s="259">
        <f>SQRT(BK30^2+BK119^2)</f>
        <v>0.30367344750677538</v>
      </c>
      <c r="BU119" s="170">
        <f>10^BS119</f>
        <v>8.4276527529475054</v>
      </c>
      <c r="BV119" s="156">
        <f>10^(BS119-1.96*BT119)</f>
        <v>2.1404578289145197</v>
      </c>
      <c r="BW119" s="171">
        <f>10^(BS119+1.96*BT119)</f>
        <v>33.182307992623414</v>
      </c>
      <c r="BY119" s="144">
        <v>99</v>
      </c>
      <c r="BZ119" s="262">
        <f t="shared" si="986"/>
        <v>2.3263478740408408</v>
      </c>
      <c r="CA119" s="262">
        <f>(BZ119-BZ110)/BY110</f>
        <v>1.2374952873566913</v>
      </c>
      <c r="CB119" s="262">
        <f>SQRT(1/CF106+(CA119-BZ107)^2/CI106)/BY110</f>
        <v>6.4621464912279616E-2</v>
      </c>
      <c r="CC119" s="262">
        <f>CA119-_xlfn.T.INV.2T(0.05,CE110)*CB119</f>
        <v>1.0318409451045862</v>
      </c>
      <c r="CD119" s="262">
        <f>CA119+_xlfn.T.INV.2T(0.05,CE110)*CB119</f>
        <v>1.4431496296087964</v>
      </c>
      <c r="CE119" s="155">
        <v>99</v>
      </c>
      <c r="CF119" s="156">
        <f>10^CA119</f>
        <v>17.278072315167851</v>
      </c>
      <c r="CG119" s="156">
        <f t="shared" si="950"/>
        <v>10.760710439595252</v>
      </c>
      <c r="CH119" s="157">
        <f t="shared" si="951"/>
        <v>27.74275774856725</v>
      </c>
      <c r="CI119" s="205"/>
      <c r="CJ119" s="259">
        <f>CA30-CA119</f>
        <v>0.92570618117301517</v>
      </c>
      <c r="CK119" s="259">
        <f>SQRT(CB30^2+CB119^2)</f>
        <v>0.30367458690640198</v>
      </c>
      <c r="CL119" s="170">
        <f>10^CJ119</f>
        <v>8.4276439862081833</v>
      </c>
      <c r="CM119" s="156">
        <f>10^(CJ119-1.96*CK119)</f>
        <v>2.1404445957415494</v>
      </c>
      <c r="CN119" s="171">
        <f>10^(CJ119+1.96*CK119)</f>
        <v>33.182444105106363</v>
      </c>
      <c r="CP119" s="144">
        <v>99</v>
      </c>
      <c r="CQ119" s="262">
        <f t="shared" si="987"/>
        <v>2.3263478740408408</v>
      </c>
      <c r="CR119" s="262">
        <f>(CQ119-CQ110)/CP110</f>
        <v>1.2374952873576064</v>
      </c>
      <c r="CS119" s="262">
        <f>SQRT(1/CW106+(CR119-CQ107)^2/CZ106)/CP110</f>
        <v>6.4621464916779697E-2</v>
      </c>
      <c r="CT119" s="262">
        <f>CR119-_xlfn.T.INV.2T(0.05,CV110)*CS119</f>
        <v>1.0318409450911801</v>
      </c>
      <c r="CU119" s="262">
        <f>CR119+_xlfn.T.INV.2T(0.05,CV110)*CS119</f>
        <v>1.4431496296240327</v>
      </c>
      <c r="CV119" s="155">
        <v>99</v>
      </c>
      <c r="CW119" s="156">
        <f>10^CR119</f>
        <v>17.278072315204252</v>
      </c>
      <c r="CX119" s="156">
        <f t="shared" si="952"/>
        <v>10.760710439263084</v>
      </c>
      <c r="CY119" s="157">
        <f t="shared" si="953"/>
        <v>27.742757749540541</v>
      </c>
      <c r="CZ119" s="205"/>
      <c r="DA119" s="259">
        <f>CR30-CR119</f>
        <v>0.92570616988628163</v>
      </c>
      <c r="DB119" s="259">
        <f>SQRT(CS30^2+CS119^2)</f>
        <v>0.30367461419970976</v>
      </c>
      <c r="DC119" s="170">
        <f>10^DA119</f>
        <v>8.4276437671849767</v>
      </c>
      <c r="DD119" s="156">
        <f>10^(DA119-1.96*DB119)</f>
        <v>2.1404442764617588</v>
      </c>
      <c r="DE119" s="171">
        <f>10^(DA119+1.96*DB119)</f>
        <v>33.182447330037149</v>
      </c>
      <c r="DG119" s="144">
        <v>99</v>
      </c>
      <c r="DH119" s="262">
        <f t="shared" si="988"/>
        <v>2.3263478740408408</v>
      </c>
      <c r="DI119" s="262">
        <f>(DH119-DH110)/DG110</f>
        <v>1.2374952873575944</v>
      </c>
      <c r="DJ119" s="262">
        <f>SQRT(1/DN106+(DI119-DH107)^2/DQ106)/DG110</f>
        <v>6.4621464916721591E-2</v>
      </c>
      <c r="DK119" s="262">
        <f>DI119-_xlfn.T.INV.2T(0.05,DM110)*DJ119</f>
        <v>1.031840945091353</v>
      </c>
      <c r="DL119" s="262">
        <f>DI119+_xlfn.T.INV.2T(0.05,DM110)*DJ119</f>
        <v>1.4431496296238358</v>
      </c>
      <c r="DM119" s="155">
        <v>99</v>
      </c>
      <c r="DN119" s="156">
        <f>10^DI119</f>
        <v>17.278072315203776</v>
      </c>
      <c r="DO119" s="156">
        <f t="shared" si="954"/>
        <v>10.76071043926737</v>
      </c>
      <c r="DP119" s="157">
        <f t="shared" si="955"/>
        <v>27.742757749527961</v>
      </c>
      <c r="DQ119" s="205"/>
      <c r="DR119" s="259">
        <f>DI30-DI119</f>
        <v>0.92570616961088859</v>
      </c>
      <c r="DS119" s="259">
        <f>SQRT(DJ30^2+DJ119^2)</f>
        <v>0.30367461488783765</v>
      </c>
      <c r="DT119" s="170">
        <f>10^DR119</f>
        <v>8.4276437618408693</v>
      </c>
      <c r="DU119" s="156">
        <f>10^(DR119-1.96*DS119)</f>
        <v>2.1404442684571761</v>
      </c>
      <c r="DV119" s="171">
        <f>10^(DR119+1.96*DS119)</f>
        <v>33.182447412045924</v>
      </c>
      <c r="DX119" s="144">
        <v>99</v>
      </c>
      <c r="DY119" s="262">
        <f t="shared" si="989"/>
        <v>2.3263478740408408</v>
      </c>
      <c r="DZ119" s="262">
        <f>(DY119-DY110)/DX110</f>
        <v>1.2374952873575946</v>
      </c>
      <c r="EA119" s="262">
        <f>SQRT(1/EE106+(DZ119-DY107)^2/EH106)/DX110</f>
        <v>6.4621464916722396E-2</v>
      </c>
      <c r="EB119" s="262">
        <f>DZ119-_xlfn.T.INV.2T(0.05,ED110)*EA119</f>
        <v>1.0318409450913506</v>
      </c>
      <c r="EC119" s="262">
        <f>DZ119+_xlfn.T.INV.2T(0.05,ED110)*EA119</f>
        <v>1.4431496296238386</v>
      </c>
      <c r="ED119" s="155">
        <v>99</v>
      </c>
      <c r="EE119" s="156">
        <f>10^DZ119</f>
        <v>17.278072315203783</v>
      </c>
      <c r="EF119" s="156">
        <f t="shared" si="956"/>
        <v>10.760710439267308</v>
      </c>
      <c r="EG119" s="157">
        <f t="shared" si="957"/>
        <v>27.742757749528145</v>
      </c>
      <c r="EH119" s="205"/>
      <c r="EI119" s="259">
        <f>DZ30-DZ119</f>
        <v>0.92570616960404584</v>
      </c>
      <c r="EJ119" s="259">
        <f>SQRT(EA30^2+EA119^2)</f>
        <v>0.30367461490450881</v>
      </c>
      <c r="EK119" s="170">
        <f>10^EI119</f>
        <v>8.4276437617080848</v>
      </c>
      <c r="EL119" s="156">
        <f>10^(EI119-1.96*EJ119)</f>
        <v>2.1404442682624083</v>
      </c>
      <c r="EM119" s="171">
        <f>10^(EI119+1.96*EJ119)</f>
        <v>33.182447414019677</v>
      </c>
      <c r="EO119" s="144">
        <v>99</v>
      </c>
      <c r="EP119" s="262">
        <f t="shared" si="990"/>
        <v>2.3263478740408408</v>
      </c>
      <c r="EQ119" s="262">
        <f>(EP119-EP110)/EO110</f>
        <v>1.2374952873575948</v>
      </c>
      <c r="ER119" s="262">
        <f>SQRT(1/EV106+(EQ119-EP107)^2/EY106)/EO110</f>
        <v>6.462146491672241E-2</v>
      </c>
      <c r="ES119" s="262">
        <f>EQ119-_xlfn.T.INV.2T(0.05,EU110)*ER119</f>
        <v>1.0318409450913508</v>
      </c>
      <c r="ET119" s="262">
        <f>EQ119+_xlfn.T.INV.2T(0.05,EU110)*ER119</f>
        <v>1.4431496296238389</v>
      </c>
      <c r="EU119" s="155">
        <v>99</v>
      </c>
      <c r="EV119" s="156">
        <f>10^EQ119</f>
        <v>17.278072315203797</v>
      </c>
      <c r="EW119" s="156">
        <f t="shared" si="958"/>
        <v>10.760710439267314</v>
      </c>
      <c r="EX119" s="157">
        <f t="shared" si="959"/>
        <v>27.742757749528156</v>
      </c>
      <c r="EY119" s="205"/>
      <c r="EZ119" s="259">
        <f>EQ30-EQ119</f>
        <v>0.92570616960387864</v>
      </c>
      <c r="FA119" s="259">
        <f>SQRT(ER30^2+ER119^2)</f>
        <v>0.30367461490492564</v>
      </c>
      <c r="FB119" s="170">
        <f>10^EZ119</f>
        <v>8.4276437617048412</v>
      </c>
      <c r="FC119" s="156">
        <f>10^(EZ119-1.96*FA119)</f>
        <v>2.1404442682575575</v>
      </c>
      <c r="FD119" s="171">
        <f>10^(EZ119+1.96*FA119)</f>
        <v>33.182447414069337</v>
      </c>
      <c r="FF119" s="144">
        <v>99</v>
      </c>
      <c r="FG119" s="262">
        <f t="shared" si="991"/>
        <v>2.3263478740408408</v>
      </c>
      <c r="FH119" s="262">
        <f>(FG119-FG110)/FF110</f>
        <v>1.2374952873575946</v>
      </c>
      <c r="FI119" s="262">
        <f>SQRT(1/FM106+(FH119-FG107)^2/FP106)/FF110</f>
        <v>6.4621464916722327E-2</v>
      </c>
      <c r="FJ119" s="262">
        <f>FH119-_xlfn.T.INV.2T(0.05,FL110)*FI119</f>
        <v>1.0318409450913508</v>
      </c>
      <c r="FK119" s="262">
        <f>FH119+_xlfn.T.INV.2T(0.05,FL110)*FI119</f>
        <v>1.4431496296238384</v>
      </c>
      <c r="FL119" s="155">
        <v>99</v>
      </c>
      <c r="FM119" s="156">
        <f>10^FH119</f>
        <v>17.278072315203783</v>
      </c>
      <c r="FN119" s="156">
        <f t="shared" si="960"/>
        <v>10.760710439267314</v>
      </c>
      <c r="FO119" s="157">
        <f t="shared" si="961"/>
        <v>27.742757749528131</v>
      </c>
      <c r="FP119" s="205"/>
      <c r="FQ119" s="259">
        <f>FH30-FH119</f>
        <v>0.92570616960387442</v>
      </c>
      <c r="FR119" s="259">
        <f>SQRT(FI30^2+FI119^2)</f>
        <v>0.30367461490493569</v>
      </c>
      <c r="FS119" s="170">
        <f>10^FQ119</f>
        <v>8.4276437617047577</v>
      </c>
      <c r="FT119" s="156">
        <f>10^(FQ119-1.96*FR119)</f>
        <v>2.1404442682574398</v>
      </c>
      <c r="FU119" s="171">
        <f>10^(FQ119+1.96*FR119)</f>
        <v>33.182447414070516</v>
      </c>
      <c r="FW119" s="144">
        <v>99</v>
      </c>
      <c r="FX119" s="262">
        <f t="shared" si="992"/>
        <v>2.3263478740408408</v>
      </c>
      <c r="FY119" s="262">
        <f>(FX119-FX110)/FW110</f>
        <v>1.2374952873575953</v>
      </c>
      <c r="FZ119" s="262">
        <f>SQRT(1/GD106+(FY119-FX107)^2/GG106)/FW110</f>
        <v>6.4621464916722451E-2</v>
      </c>
      <c r="GA119" s="262">
        <f>FY119-_xlfn.T.INV.2T(0.05,GC110)*FZ119</f>
        <v>1.031840945091351</v>
      </c>
      <c r="GB119" s="262">
        <f>FY119+_xlfn.T.INV.2T(0.05,GC110)*FZ119</f>
        <v>1.4431496296238395</v>
      </c>
      <c r="GC119" s="155">
        <v>99</v>
      </c>
      <c r="GD119" s="156">
        <f>10^FY119</f>
        <v>17.278072315203815</v>
      </c>
      <c r="GE119" s="156">
        <f t="shared" si="962"/>
        <v>10.760710439267317</v>
      </c>
      <c r="GF119" s="157">
        <f t="shared" si="963"/>
        <v>27.742757749528206</v>
      </c>
      <c r="GG119" s="205"/>
      <c r="GH119" s="259">
        <f>FY30-FY119</f>
        <v>0.92570616960387242</v>
      </c>
      <c r="GI119" s="259">
        <f>SQRT(FZ30^2+FZ119^2)</f>
        <v>0.30367461490493558</v>
      </c>
      <c r="GJ119" s="170">
        <f>10^GH119</f>
        <v>8.4276437617047204</v>
      </c>
      <c r="GK119" s="156">
        <f>10^(GH119-1.96*GI119)</f>
        <v>2.1404442682574309</v>
      </c>
      <c r="GL119" s="171">
        <f>10^(GH119+1.96*GI119)</f>
        <v>33.182447414070339</v>
      </c>
      <c r="GN119" s="144">
        <v>99</v>
      </c>
      <c r="GO119" s="262">
        <f t="shared" si="993"/>
        <v>2.3263478740408408</v>
      </c>
      <c r="GP119" s="262">
        <f>(GO119-GO110)/GN110</f>
        <v>1.2374952873575948</v>
      </c>
      <c r="GQ119" s="262">
        <f>SQRT(1/GU106+(GP119-GO107)^2/GX106)/GN110</f>
        <v>6.4621464916722354E-2</v>
      </c>
      <c r="GR119" s="262">
        <f>GP119-_xlfn.T.INV.2T(0.05,GT110)*GQ119</f>
        <v>1.031840945091351</v>
      </c>
      <c r="GS119" s="262">
        <f>GP119+_xlfn.T.INV.2T(0.05,GT110)*GQ119</f>
        <v>1.4431496296238386</v>
      </c>
      <c r="GT119" s="155">
        <v>99</v>
      </c>
      <c r="GU119" s="156">
        <f>10^GP119</f>
        <v>17.278072315203797</v>
      </c>
      <c r="GV119" s="156">
        <f t="shared" si="964"/>
        <v>10.760710439267317</v>
      </c>
      <c r="GW119" s="157">
        <f t="shared" si="965"/>
        <v>27.742757749528145</v>
      </c>
      <c r="GX119" s="205"/>
      <c r="GY119" s="259">
        <f>GP30-GP119</f>
        <v>0.92570616960387464</v>
      </c>
      <c r="GZ119" s="259">
        <f>SQRT(GQ30^2+GQ119^2)</f>
        <v>0.30367461490493608</v>
      </c>
      <c r="HA119" s="170">
        <f>10^GY119</f>
        <v>8.4276437617047613</v>
      </c>
      <c r="HB119" s="156">
        <f>10^(GY119-1.96*GZ119)</f>
        <v>2.1404442682574372</v>
      </c>
      <c r="HC119" s="171">
        <f>10^(GY119+1.96*GZ119)</f>
        <v>33.182447414070587</v>
      </c>
      <c r="HE119" s="144">
        <v>99</v>
      </c>
      <c r="HF119" s="262">
        <f t="shared" si="994"/>
        <v>2.3263478740408408</v>
      </c>
      <c r="HG119" s="262">
        <f>(HF119-HF110)/HE110</f>
        <v>1.2374952873575948</v>
      </c>
      <c r="HH119" s="262">
        <f>SQRT(1/HL106+(HG119-HF107)^2/HO106)/HE110</f>
        <v>6.4621464916722368E-2</v>
      </c>
      <c r="HI119" s="262">
        <f>HG119-_xlfn.T.INV.2T(0.05,HK110)*HH119</f>
        <v>1.0318409450913508</v>
      </c>
      <c r="HJ119" s="262">
        <f>HG119+_xlfn.T.INV.2T(0.05,HK110)*HH119</f>
        <v>1.4431496296238389</v>
      </c>
      <c r="HK119" s="155">
        <v>99</v>
      </c>
      <c r="HL119" s="156">
        <f>10^HG119</f>
        <v>17.278072315203797</v>
      </c>
      <c r="HM119" s="156">
        <f t="shared" si="966"/>
        <v>10.760710439267314</v>
      </c>
      <c r="HN119" s="157">
        <f t="shared" si="967"/>
        <v>27.742757749528156</v>
      </c>
      <c r="HO119" s="205"/>
      <c r="HP119" s="259">
        <f>HG30-HG119</f>
        <v>0.92570616960387331</v>
      </c>
      <c r="HQ119" s="259">
        <f>SQRT(HH30^2+HH119^2)</f>
        <v>0.3036746149049358</v>
      </c>
      <c r="HR119" s="170">
        <f>10^HP119</f>
        <v>8.4276437617047364</v>
      </c>
      <c r="HS119" s="156">
        <f>10^(HP119-1.96*HQ119)</f>
        <v>2.1404442682574332</v>
      </c>
      <c r="HT119" s="171">
        <f>10^(HP119+1.96*HQ119)</f>
        <v>33.182447414070445</v>
      </c>
      <c r="HV119" s="144">
        <v>99</v>
      </c>
      <c r="HW119" s="262">
        <f t="shared" si="995"/>
        <v>2.3263478740408408</v>
      </c>
      <c r="HX119" s="262">
        <f>(HW119-HW110)/HV110</f>
        <v>1.2374952873575948</v>
      </c>
      <c r="HY119" s="262">
        <f>SQRT(1/IC106+(HX119-HW107)^2/IF106)/HV110</f>
        <v>6.4621464916722368E-2</v>
      </c>
      <c r="HZ119" s="262">
        <f>HX119-_xlfn.T.INV.2T(0.05,IB110)*HY119</f>
        <v>1.0318409450913508</v>
      </c>
      <c r="IA119" s="262">
        <f>HX119+_xlfn.T.INV.2T(0.05,IB110)*HY119</f>
        <v>1.4431496296238389</v>
      </c>
      <c r="IB119" s="155">
        <v>99</v>
      </c>
      <c r="IC119" s="156">
        <f>10^HX119</f>
        <v>17.278072315203797</v>
      </c>
      <c r="ID119" s="156">
        <f t="shared" si="968"/>
        <v>10.760710439267314</v>
      </c>
      <c r="IE119" s="157">
        <f t="shared" si="969"/>
        <v>27.742757749528156</v>
      </c>
      <c r="IF119" s="205"/>
      <c r="IG119" s="259">
        <f>HX30-HX119</f>
        <v>0.92570616960387464</v>
      </c>
      <c r="IH119" s="259">
        <f>SQRT(HY30^2+HY119^2)</f>
        <v>0.30367461490493608</v>
      </c>
      <c r="II119" s="170">
        <f>10^IG119</f>
        <v>8.4276437617047613</v>
      </c>
      <c r="IJ119" s="156">
        <f>10^(IG119-1.96*IH119)</f>
        <v>2.1404442682574372</v>
      </c>
      <c r="IK119" s="171">
        <f>10^(IG119+1.96*IH119)</f>
        <v>33.182447414070587</v>
      </c>
      <c r="IM119" s="144">
        <v>99</v>
      </c>
      <c r="IN119" s="262">
        <f t="shared" si="996"/>
        <v>2.3263478740408408</v>
      </c>
      <c r="IO119" s="262">
        <f>(IN119-IN110)/IM110</f>
        <v>1.2374952873575948</v>
      </c>
      <c r="IP119" s="262">
        <f>SQRT(1/IT106+(IO119-IN107)^2/IW106)/IM110</f>
        <v>6.4621464916722368E-2</v>
      </c>
      <c r="IQ119" s="262">
        <f>IO119-_xlfn.T.INV.2T(0.05,IS110)*IP119</f>
        <v>1.0318409450913508</v>
      </c>
      <c r="IR119" s="262">
        <f>IO119+_xlfn.T.INV.2T(0.05,IS110)*IP119</f>
        <v>1.4431496296238389</v>
      </c>
      <c r="IS119" s="155">
        <v>99</v>
      </c>
      <c r="IT119" s="156">
        <f>10^IO119</f>
        <v>17.278072315203797</v>
      </c>
      <c r="IU119" s="156">
        <f t="shared" si="970"/>
        <v>10.760710439267314</v>
      </c>
      <c r="IV119" s="157">
        <f t="shared" si="971"/>
        <v>27.742757749528156</v>
      </c>
      <c r="IW119" s="205"/>
      <c r="IX119" s="259">
        <f>IO30-IO119</f>
        <v>0.92570616960387286</v>
      </c>
      <c r="IY119" s="259">
        <f>SQRT(IP30^2+IP119^2)</f>
        <v>0.30367461490493564</v>
      </c>
      <c r="IZ119" s="170">
        <f>10^IX119</f>
        <v>8.4276437617047275</v>
      </c>
      <c r="JA119" s="156">
        <f>10^(IX119-1.96*IY119)</f>
        <v>2.1404442682574327</v>
      </c>
      <c r="JB119" s="171">
        <f>10^(IX119+1.96*IY119)</f>
        <v>33.182447414070396</v>
      </c>
      <c r="JD119" s="144">
        <v>99</v>
      </c>
      <c r="JE119" s="262">
        <f t="shared" si="997"/>
        <v>2.3263478740408408</v>
      </c>
      <c r="JF119" s="262">
        <f>(JE119-JE110)/JD110</f>
        <v>1.2374952873575948</v>
      </c>
      <c r="JG119" s="262">
        <f>SQRT(1/JK106+(JF119-JE107)^2/JN106)/JD110</f>
        <v>6.4621464916722368E-2</v>
      </c>
      <c r="JH119" s="262">
        <f>JF119-_xlfn.T.INV.2T(0.05,JJ110)*JG119</f>
        <v>1.0318409450913508</v>
      </c>
      <c r="JI119" s="262">
        <f>JF119+_xlfn.T.INV.2T(0.05,JJ110)*JG119</f>
        <v>1.4431496296238389</v>
      </c>
      <c r="JJ119" s="155">
        <v>99</v>
      </c>
      <c r="JK119" s="156">
        <f>10^JF119</f>
        <v>17.278072315203797</v>
      </c>
      <c r="JL119" s="156">
        <f t="shared" si="972"/>
        <v>10.760710439267314</v>
      </c>
      <c r="JM119" s="157">
        <f t="shared" si="973"/>
        <v>27.742757749528156</v>
      </c>
      <c r="JN119" s="205"/>
      <c r="JO119" s="259">
        <f>JF30-JF119</f>
        <v>0.9257061696038742</v>
      </c>
      <c r="JP119" s="259">
        <f>SQRT(JG30^2+JG119^2)</f>
        <v>0.30367461490493597</v>
      </c>
      <c r="JQ119" s="170">
        <f>10^JO119</f>
        <v>8.4276437617047542</v>
      </c>
      <c r="JR119" s="156">
        <f>10^(JO119-1.96*JP119)</f>
        <v>2.1404442682574358</v>
      </c>
      <c r="JS119" s="171">
        <f>10^(JO119+1.96*JP119)</f>
        <v>33.182447414070545</v>
      </c>
      <c r="JU119" s="144">
        <v>99</v>
      </c>
      <c r="JV119" s="262">
        <f t="shared" si="998"/>
        <v>2.3263478740408408</v>
      </c>
      <c r="JW119" s="262">
        <f>(JV119-JV110)/JU110</f>
        <v>1.2374952873575948</v>
      </c>
      <c r="JX119" s="262">
        <f>SQRT(1/KB106+(JW119-JV107)^2/KE106)/JU110</f>
        <v>6.4621464916722368E-2</v>
      </c>
      <c r="JY119" s="262">
        <f>JW119-_xlfn.T.INV.2T(0.05,KA110)*JX119</f>
        <v>1.0318409450913508</v>
      </c>
      <c r="JZ119" s="262">
        <f>JW119+_xlfn.T.INV.2T(0.05,KA110)*JX119</f>
        <v>1.4431496296238389</v>
      </c>
      <c r="KA119" s="155">
        <v>99</v>
      </c>
      <c r="KB119" s="156">
        <f>10^JW119</f>
        <v>17.278072315203797</v>
      </c>
      <c r="KC119" s="156">
        <f t="shared" si="974"/>
        <v>10.760710439267314</v>
      </c>
      <c r="KD119" s="157">
        <f t="shared" si="975"/>
        <v>27.742757749528156</v>
      </c>
      <c r="KE119" s="205"/>
      <c r="KF119" s="259">
        <f>JW30-JW119</f>
        <v>0.92570616960387375</v>
      </c>
      <c r="KG119" s="259">
        <f>SQRT(JX30^2+JX119^2)</f>
        <v>0.30367461490493586</v>
      </c>
      <c r="KH119" s="170">
        <f>10^KF119</f>
        <v>8.427643761704747</v>
      </c>
      <c r="KI119" s="156">
        <f>10^(KF119-1.96*KG119)</f>
        <v>2.1404442682574349</v>
      </c>
      <c r="KJ119" s="171">
        <f>10^(KF119+1.96*KG119)</f>
        <v>33.182447414070488</v>
      </c>
      <c r="KL119" s="144">
        <v>99</v>
      </c>
      <c r="KM119" s="262">
        <f t="shared" si="999"/>
        <v>2.3263478740408408</v>
      </c>
      <c r="KN119" s="262">
        <f>(KM119-KM110)/KL110</f>
        <v>1.2374952873575948</v>
      </c>
      <c r="KO119" s="262">
        <f>SQRT(1/KS106+(KN119-KM107)^2/KV106)/KL110</f>
        <v>6.4621464916722368E-2</v>
      </c>
      <c r="KP119" s="262">
        <f>KN119-_xlfn.T.INV.2T(0.05,KR110)*KO119</f>
        <v>1.0318409450913508</v>
      </c>
      <c r="KQ119" s="262">
        <f>KN119+_xlfn.T.INV.2T(0.05,KR110)*KO119</f>
        <v>1.4431496296238389</v>
      </c>
      <c r="KR119" s="155">
        <v>99</v>
      </c>
      <c r="KS119" s="156">
        <f>10^KN119</f>
        <v>17.278072315203797</v>
      </c>
      <c r="KT119" s="156">
        <f t="shared" si="976"/>
        <v>10.760710439267314</v>
      </c>
      <c r="KU119" s="157">
        <f t="shared" si="977"/>
        <v>27.742757749528156</v>
      </c>
      <c r="KV119" s="205"/>
      <c r="KW119" s="259">
        <f>KN30-KN119</f>
        <v>0.92570616960387375</v>
      </c>
      <c r="KX119" s="259">
        <f>SQRT(KO30^2+KO119^2)</f>
        <v>0.30367461490493591</v>
      </c>
      <c r="KY119" s="170">
        <f>10^KW119</f>
        <v>8.427643761704747</v>
      </c>
      <c r="KZ119" s="156">
        <f>10^(KW119-1.96*KX119)</f>
        <v>2.1404442682574341</v>
      </c>
      <c r="LA119" s="171">
        <f>10^(KW119+1.96*KX119)</f>
        <v>33.182447414070516</v>
      </c>
      <c r="LC119" s="144">
        <v>99</v>
      </c>
      <c r="LD119" s="262">
        <f t="shared" si="1000"/>
        <v>2.3263478740408408</v>
      </c>
      <c r="LE119" s="262">
        <f>(LD119-LD110)/LC110</f>
        <v>1.2374952873575948</v>
      </c>
      <c r="LF119" s="262">
        <f>SQRT(1/LJ106+(LE119-LD107)^2/LM106)/LC110</f>
        <v>6.4621464916722368E-2</v>
      </c>
      <c r="LG119" s="262">
        <f>LE119-_xlfn.T.INV.2T(0.05,LI110)*LF119</f>
        <v>1.0318409450913508</v>
      </c>
      <c r="LH119" s="262">
        <f>LE119+_xlfn.T.INV.2T(0.05,LI110)*LF119</f>
        <v>1.4431496296238389</v>
      </c>
      <c r="LI119" s="155">
        <v>99</v>
      </c>
      <c r="LJ119" s="156">
        <f>10^LE119</f>
        <v>17.278072315203797</v>
      </c>
      <c r="LK119" s="156">
        <f t="shared" si="978"/>
        <v>10.760710439267314</v>
      </c>
      <c r="LL119" s="157">
        <f t="shared" si="979"/>
        <v>27.742757749528156</v>
      </c>
      <c r="LM119" s="205"/>
      <c r="LN119" s="259">
        <f>LE30-LE119</f>
        <v>0.92570616960387375</v>
      </c>
      <c r="LO119" s="259">
        <f>SQRT(LF30^2+LF119^2)</f>
        <v>0.30367461490493591</v>
      </c>
      <c r="LP119" s="170">
        <f>10^LN119</f>
        <v>8.427643761704747</v>
      </c>
      <c r="LQ119" s="156">
        <f>10^(LN119-1.96*LO119)</f>
        <v>2.1404442682574341</v>
      </c>
      <c r="LR119" s="171">
        <f>10^(LN119+1.96*LO119)</f>
        <v>33.182447414070516</v>
      </c>
      <c r="LT119" s="144">
        <v>99</v>
      </c>
      <c r="LU119" s="262">
        <f t="shared" si="1001"/>
        <v>2.3263478740408408</v>
      </c>
      <c r="LV119" s="262">
        <f>(LU119-LU110)/LT110</f>
        <v>1.2374952873575948</v>
      </c>
      <c r="LW119" s="262">
        <f>SQRT(1/MA106+(LV119-LU107)^2/MD106)/LT110</f>
        <v>6.4621464916722368E-2</v>
      </c>
      <c r="LX119" s="262">
        <f>LV119-_xlfn.T.INV.2T(0.05,LZ110)*LW119</f>
        <v>1.0318409450913508</v>
      </c>
      <c r="LY119" s="262">
        <f>LV119+_xlfn.T.INV.2T(0.05,LZ110)*LW119</f>
        <v>1.4431496296238389</v>
      </c>
      <c r="LZ119" s="155">
        <v>99</v>
      </c>
      <c r="MA119" s="156">
        <f>10^LV119</f>
        <v>17.278072315203797</v>
      </c>
      <c r="MB119" s="156">
        <f t="shared" si="980"/>
        <v>10.760710439267314</v>
      </c>
      <c r="MC119" s="157">
        <f t="shared" si="981"/>
        <v>27.742757749528156</v>
      </c>
      <c r="MD119" s="205"/>
      <c r="ME119" s="259">
        <f>LV30-LV119</f>
        <v>0.92570616960387375</v>
      </c>
      <c r="MF119" s="259">
        <f>SQRT(LW30^2+LW119^2)</f>
        <v>0.30367461490493591</v>
      </c>
      <c r="MG119" s="170">
        <f>10^ME119</f>
        <v>8.427643761704747</v>
      </c>
      <c r="MH119" s="156">
        <f>10^(ME119-1.96*MF119)</f>
        <v>2.1404442682574341</v>
      </c>
      <c r="MI119" s="171">
        <f>10^(ME119+1.96*MF119)</f>
        <v>33.182447414070516</v>
      </c>
    </row>
    <row r="120" spans="1:347" ht="14" hidden="1" customHeight="1" outlineLevel="1">
      <c r="AA120" s="41"/>
      <c r="AH120" s="43"/>
      <c r="AI120" s="43"/>
      <c r="AJ120" s="44"/>
      <c r="AK120" s="44"/>
      <c r="AL120" s="44"/>
      <c r="AM120" s="44"/>
      <c r="AN120" s="44"/>
      <c r="AO120" s="44"/>
      <c r="AY120" s="43"/>
      <c r="AZ120" s="43"/>
      <c r="BA120" s="44"/>
      <c r="BB120" s="44"/>
      <c r="BC120" s="44"/>
      <c r="BD120" s="44"/>
      <c r="BE120" s="44"/>
      <c r="BF120" s="44"/>
      <c r="BP120" s="43"/>
      <c r="BQ120" s="43"/>
      <c r="BR120" s="44"/>
      <c r="BS120" s="44"/>
      <c r="BT120" s="44"/>
      <c r="BU120" s="44"/>
      <c r="BV120" s="44"/>
      <c r="BW120" s="44"/>
      <c r="CG120" s="43"/>
      <c r="CH120" s="43"/>
      <c r="CI120" s="44"/>
      <c r="CJ120" s="44"/>
      <c r="CK120" s="44"/>
      <c r="CL120" s="44"/>
      <c r="CM120" s="44"/>
      <c r="CN120" s="44"/>
      <c r="CX120" s="43"/>
      <c r="CY120" s="43"/>
      <c r="CZ120" s="44"/>
      <c r="DA120" s="44"/>
      <c r="DB120" s="44"/>
      <c r="DC120" s="44"/>
      <c r="DD120" s="44"/>
      <c r="DE120" s="44"/>
      <c r="DO120" s="43"/>
      <c r="DP120" s="43"/>
      <c r="DQ120" s="44"/>
      <c r="DR120" s="44"/>
      <c r="DS120" s="44"/>
      <c r="DT120" s="44"/>
      <c r="DU120" s="44"/>
      <c r="DV120" s="44"/>
      <c r="EF120" s="43"/>
      <c r="EG120" s="43"/>
      <c r="EH120" s="44"/>
      <c r="EI120" s="44"/>
      <c r="EJ120" s="44"/>
      <c r="EK120" s="44"/>
      <c r="EL120" s="44"/>
      <c r="EM120" s="44"/>
      <c r="EW120" s="43"/>
      <c r="EX120" s="43"/>
      <c r="EY120" s="44"/>
      <c r="EZ120" s="44"/>
      <c r="FA120" s="44"/>
      <c r="FB120" s="44"/>
      <c r="FC120" s="44"/>
      <c r="FD120" s="44"/>
      <c r="FN120" s="43"/>
      <c r="FO120" s="43"/>
      <c r="FP120" s="44"/>
      <c r="FQ120" s="44"/>
      <c r="FR120" s="44"/>
      <c r="FS120" s="44"/>
      <c r="FT120" s="44"/>
      <c r="FU120" s="44"/>
      <c r="GE120" s="43"/>
      <c r="GF120" s="43"/>
      <c r="GG120" s="44"/>
      <c r="GH120" s="44"/>
      <c r="GI120" s="44"/>
      <c r="GJ120" s="44"/>
      <c r="GK120" s="44"/>
      <c r="GL120" s="44"/>
      <c r="GV120" s="43"/>
      <c r="GW120" s="43"/>
      <c r="GX120" s="44"/>
      <c r="GY120" s="44"/>
      <c r="GZ120" s="44"/>
      <c r="HA120" s="44"/>
      <c r="HB120" s="44"/>
      <c r="HC120" s="44"/>
      <c r="HM120" s="43"/>
      <c r="HN120" s="43"/>
      <c r="HO120" s="44"/>
      <c r="HP120" s="44"/>
      <c r="HQ120" s="44"/>
      <c r="HR120" s="44"/>
      <c r="HS120" s="44"/>
      <c r="HT120" s="44"/>
      <c r="ID120" s="43"/>
      <c r="IE120" s="43"/>
      <c r="IF120" s="44"/>
      <c r="IG120" s="44"/>
      <c r="IH120" s="44"/>
      <c r="II120" s="44"/>
      <c r="IJ120" s="44"/>
      <c r="IK120" s="44"/>
      <c r="IU120" s="43"/>
      <c r="IV120" s="43"/>
      <c r="IW120" s="44"/>
      <c r="IX120" s="44"/>
      <c r="IY120" s="44"/>
      <c r="IZ120" s="44"/>
      <c r="JA120" s="44"/>
      <c r="JB120" s="44"/>
      <c r="JL120" s="43"/>
      <c r="JM120" s="43"/>
      <c r="JN120" s="44"/>
      <c r="JO120" s="44"/>
      <c r="JP120" s="44"/>
      <c r="JQ120" s="44"/>
      <c r="JR120" s="44"/>
      <c r="JS120" s="44"/>
      <c r="KC120" s="43"/>
      <c r="KD120" s="43"/>
      <c r="KE120" s="44"/>
      <c r="KF120" s="44"/>
      <c r="KG120" s="44"/>
      <c r="KH120" s="44"/>
      <c r="KI120" s="44"/>
      <c r="KJ120" s="44"/>
      <c r="KT120" s="43"/>
      <c r="KU120" s="43"/>
      <c r="KV120" s="44"/>
      <c r="KW120" s="44"/>
      <c r="KX120" s="44"/>
      <c r="KY120" s="44"/>
      <c r="KZ120" s="44"/>
      <c r="LA120" s="44"/>
      <c r="LK120" s="43"/>
      <c r="LL120" s="43"/>
      <c r="LM120" s="44"/>
      <c r="LN120" s="44"/>
      <c r="LO120" s="44"/>
      <c r="LP120" s="44"/>
      <c r="LQ120" s="44"/>
      <c r="LR120" s="44"/>
      <c r="MB120" s="43"/>
      <c r="MC120" s="43"/>
      <c r="MD120" s="44"/>
      <c r="ME120" s="44"/>
      <c r="MF120" s="44"/>
      <c r="MG120" s="44"/>
      <c r="MH120" s="44"/>
      <c r="MI120" s="44"/>
    </row>
    <row r="121" spans="1:347" ht="14" customHeight="1" collapsed="1">
      <c r="AA121" s="41"/>
      <c r="AH121" s="43"/>
      <c r="AI121" s="43"/>
      <c r="AJ121" s="44"/>
      <c r="AK121" s="44"/>
      <c r="AL121" s="44"/>
      <c r="AM121" s="44"/>
      <c r="AN121" s="44"/>
      <c r="AO121" s="44"/>
      <c r="AY121" s="43"/>
      <c r="AZ121" s="43"/>
      <c r="BA121" s="44"/>
      <c r="BB121" s="44"/>
      <c r="BC121" s="44"/>
      <c r="BD121" s="44"/>
      <c r="BE121" s="44"/>
      <c r="BF121" s="44"/>
      <c r="BP121" s="43"/>
      <c r="BQ121" s="43"/>
      <c r="BR121" s="44"/>
      <c r="BS121" s="44"/>
      <c r="BT121" s="44"/>
      <c r="BU121" s="44"/>
      <c r="BV121" s="44"/>
      <c r="BW121" s="44"/>
      <c r="CG121" s="43"/>
      <c r="CH121" s="43"/>
      <c r="CI121" s="44"/>
      <c r="CJ121" s="44"/>
      <c r="CK121" s="44"/>
      <c r="CL121" s="44"/>
      <c r="CM121" s="44"/>
      <c r="CN121" s="44"/>
      <c r="CX121" s="43"/>
      <c r="CY121" s="43"/>
      <c r="CZ121" s="44"/>
      <c r="DA121" s="44"/>
      <c r="DB121" s="44"/>
      <c r="DC121" s="44"/>
      <c r="DD121" s="44"/>
      <c r="DE121" s="44"/>
      <c r="DO121" s="43"/>
      <c r="DP121" s="43"/>
      <c r="DQ121" s="44"/>
      <c r="DR121" s="44"/>
      <c r="DS121" s="44"/>
      <c r="DT121" s="44"/>
      <c r="DU121" s="44"/>
      <c r="DV121" s="44"/>
      <c r="EF121" s="43"/>
      <c r="EG121" s="43"/>
      <c r="EH121" s="44"/>
      <c r="EI121" s="44"/>
      <c r="EJ121" s="44"/>
      <c r="EK121" s="44"/>
      <c r="EL121" s="44"/>
      <c r="EM121" s="44"/>
      <c r="EW121" s="43"/>
      <c r="EX121" s="43"/>
      <c r="EY121" s="44"/>
      <c r="EZ121" s="44"/>
      <c r="FA121" s="44"/>
      <c r="FB121" s="44"/>
      <c r="FC121" s="44"/>
      <c r="FD121" s="44"/>
      <c r="FN121" s="43"/>
      <c r="FO121" s="43"/>
      <c r="FP121" s="44"/>
      <c r="FQ121" s="44"/>
      <c r="FR121" s="44"/>
      <c r="FS121" s="44"/>
      <c r="FT121" s="44"/>
      <c r="FU121" s="44"/>
      <c r="GE121" s="43"/>
      <c r="GF121" s="43"/>
      <c r="GG121" s="44"/>
      <c r="GH121" s="44"/>
      <c r="GI121" s="44"/>
      <c r="GJ121" s="44"/>
      <c r="GK121" s="44"/>
      <c r="GL121" s="44"/>
      <c r="GV121" s="43"/>
      <c r="GW121" s="43"/>
      <c r="GX121" s="44"/>
      <c r="GY121" s="44"/>
      <c r="GZ121" s="44"/>
      <c r="HA121" s="44"/>
      <c r="HB121" s="44"/>
      <c r="HC121" s="44"/>
      <c r="HM121" s="43"/>
      <c r="HN121" s="43"/>
      <c r="HO121" s="44"/>
      <c r="HP121" s="44"/>
      <c r="HQ121" s="44"/>
      <c r="HR121" s="44"/>
      <c r="HS121" s="44"/>
      <c r="HT121" s="44"/>
      <c r="ID121" s="43"/>
      <c r="IE121" s="43"/>
      <c r="IF121" s="44"/>
      <c r="IG121" s="44"/>
      <c r="IH121" s="44"/>
      <c r="II121" s="44"/>
      <c r="IJ121" s="44"/>
      <c r="IK121" s="44"/>
      <c r="IU121" s="43"/>
      <c r="IV121" s="43"/>
      <c r="IW121" s="44"/>
      <c r="IX121" s="44"/>
      <c r="IY121" s="44"/>
      <c r="IZ121" s="44"/>
      <c r="JA121" s="44"/>
      <c r="JB121" s="44"/>
      <c r="JL121" s="43"/>
      <c r="JM121" s="43"/>
      <c r="JN121" s="44"/>
      <c r="JO121" s="44"/>
      <c r="JP121" s="44"/>
      <c r="JQ121" s="44"/>
      <c r="JR121" s="44"/>
      <c r="JS121" s="44"/>
      <c r="KC121" s="43"/>
      <c r="KD121" s="43"/>
      <c r="KE121" s="44"/>
      <c r="KF121" s="44"/>
      <c r="KG121" s="44"/>
      <c r="KH121" s="44"/>
      <c r="KI121" s="44"/>
      <c r="KJ121" s="44"/>
      <c r="KT121" s="43"/>
      <c r="KU121" s="43"/>
      <c r="KV121" s="44"/>
      <c r="KW121" s="44"/>
      <c r="KX121" s="44"/>
      <c r="KY121" s="44"/>
      <c r="KZ121" s="44"/>
      <c r="LA121" s="44"/>
      <c r="LK121" s="43"/>
      <c r="LL121" s="43"/>
      <c r="LM121" s="44"/>
      <c r="LN121" s="44"/>
      <c r="LO121" s="44"/>
      <c r="LP121" s="44"/>
      <c r="LQ121" s="44"/>
      <c r="LR121" s="44"/>
      <c r="MB121" s="43"/>
      <c r="MC121" s="43"/>
      <c r="MD121" s="44"/>
      <c r="ME121" s="44"/>
      <c r="MF121" s="44"/>
      <c r="MG121" s="44"/>
      <c r="MH121" s="44"/>
      <c r="MI121" s="44"/>
    </row>
    <row r="122" spans="1:347">
      <c r="AA122" s="41"/>
      <c r="AH122" s="43"/>
      <c r="AI122" s="43"/>
      <c r="AJ122" s="44"/>
      <c r="AK122" s="44"/>
      <c r="AL122" s="44"/>
      <c r="AM122" s="44"/>
      <c r="AN122" s="44"/>
      <c r="AO122" s="44"/>
      <c r="AY122" s="43"/>
      <c r="AZ122" s="43"/>
      <c r="BA122" s="44"/>
      <c r="BB122" s="44"/>
      <c r="BC122" s="44"/>
      <c r="BD122" s="44"/>
      <c r="BE122" s="44"/>
      <c r="BF122" s="44"/>
      <c r="BP122" s="43"/>
      <c r="BQ122" s="43"/>
      <c r="BR122" s="44"/>
      <c r="BS122" s="44"/>
      <c r="BT122" s="44"/>
      <c r="BU122" s="44"/>
      <c r="BV122" s="44"/>
      <c r="BW122" s="44"/>
      <c r="CG122" s="43"/>
      <c r="CH122" s="43"/>
      <c r="CI122" s="44"/>
      <c r="CJ122" s="44"/>
      <c r="CK122" s="44"/>
      <c r="CL122" s="44"/>
      <c r="CM122" s="44"/>
      <c r="CN122" s="44"/>
      <c r="CX122" s="43"/>
      <c r="CY122" s="43"/>
      <c r="CZ122" s="44"/>
      <c r="DA122" s="44"/>
      <c r="DB122" s="44"/>
      <c r="DC122" s="44"/>
      <c r="DD122" s="44"/>
      <c r="DE122" s="44"/>
      <c r="DO122" s="43"/>
      <c r="DP122" s="43"/>
      <c r="DQ122" s="44"/>
      <c r="DR122" s="44"/>
      <c r="DS122" s="44"/>
      <c r="DT122" s="44"/>
      <c r="DU122" s="44"/>
      <c r="DV122" s="44"/>
      <c r="EF122" s="43"/>
      <c r="EG122" s="43"/>
      <c r="EH122" s="44"/>
      <c r="EI122" s="44"/>
      <c r="EJ122" s="44"/>
      <c r="EK122" s="44"/>
      <c r="EL122" s="44"/>
      <c r="EM122" s="44"/>
      <c r="EW122" s="43"/>
      <c r="EX122" s="43"/>
      <c r="EY122" s="44"/>
      <c r="EZ122" s="44"/>
      <c r="FA122" s="44"/>
      <c r="FB122" s="44"/>
      <c r="FC122" s="44"/>
      <c r="FD122" s="44"/>
      <c r="FN122" s="43"/>
      <c r="FO122" s="43"/>
      <c r="FP122" s="44"/>
      <c r="FQ122" s="44"/>
      <c r="FR122" s="44"/>
      <c r="FS122" s="44"/>
      <c r="FT122" s="44"/>
      <c r="FU122" s="44"/>
      <c r="GE122" s="43"/>
      <c r="GF122" s="43"/>
      <c r="GG122" s="44"/>
      <c r="GH122" s="44"/>
      <c r="GI122" s="44"/>
      <c r="GJ122" s="44"/>
      <c r="GK122" s="44"/>
      <c r="GL122" s="44"/>
      <c r="GV122" s="43"/>
      <c r="GW122" s="43"/>
      <c r="GX122" s="44"/>
      <c r="GY122" s="44"/>
      <c r="GZ122" s="44"/>
      <c r="HA122" s="44"/>
      <c r="HB122" s="44"/>
      <c r="HC122" s="44"/>
      <c r="HM122" s="43"/>
      <c r="HN122" s="43"/>
      <c r="HO122" s="44"/>
      <c r="HP122" s="44"/>
      <c r="HQ122" s="44"/>
      <c r="HR122" s="44"/>
      <c r="HS122" s="44"/>
      <c r="HT122" s="44"/>
      <c r="ID122" s="43"/>
      <c r="IE122" s="43"/>
      <c r="IF122" s="44"/>
      <c r="IG122" s="44"/>
      <c r="IH122" s="44"/>
      <c r="II122" s="44"/>
      <c r="IJ122" s="44"/>
      <c r="IK122" s="44"/>
      <c r="IU122" s="43"/>
      <c r="IV122" s="43"/>
      <c r="IW122" s="44"/>
      <c r="IX122" s="44"/>
      <c r="IY122" s="44"/>
      <c r="IZ122" s="44"/>
      <c r="JA122" s="44"/>
      <c r="JB122" s="44"/>
      <c r="JL122" s="43"/>
      <c r="JM122" s="43"/>
      <c r="JN122" s="44"/>
      <c r="JO122" s="44"/>
      <c r="JP122" s="44"/>
      <c r="JQ122" s="44"/>
      <c r="JR122" s="44"/>
      <c r="JS122" s="44"/>
      <c r="KC122" s="43"/>
      <c r="KD122" s="43"/>
      <c r="KE122" s="44"/>
      <c r="KF122" s="44"/>
      <c r="KG122" s="44"/>
      <c r="KH122" s="44"/>
      <c r="KI122" s="44"/>
      <c r="KJ122" s="44"/>
      <c r="KT122" s="43"/>
      <c r="KU122" s="43"/>
      <c r="KV122" s="44"/>
      <c r="KW122" s="44"/>
      <c r="KX122" s="44"/>
      <c r="KY122" s="44"/>
      <c r="KZ122" s="44"/>
      <c r="LA122" s="44"/>
      <c r="LK122" s="43"/>
      <c r="LL122" s="43"/>
      <c r="LM122" s="44"/>
      <c r="LN122" s="44"/>
      <c r="LO122" s="44"/>
      <c r="LP122" s="44"/>
      <c r="LQ122" s="44"/>
      <c r="LR122" s="44"/>
      <c r="MB122" s="43"/>
      <c r="MC122" s="43"/>
      <c r="MD122" s="44"/>
      <c r="ME122" s="44"/>
      <c r="MF122" s="44"/>
      <c r="MG122" s="44"/>
      <c r="MH122" s="44"/>
      <c r="MI122" s="44"/>
    </row>
    <row r="123" spans="1:347">
      <c r="AA123" s="41"/>
      <c r="AH123" s="43"/>
      <c r="AI123" s="43"/>
      <c r="AJ123" s="44"/>
      <c r="AK123" s="44"/>
      <c r="AL123" s="44"/>
      <c r="AM123" s="44"/>
      <c r="AN123" s="44"/>
      <c r="AO123" s="44"/>
      <c r="AY123" s="43"/>
      <c r="AZ123" s="43"/>
      <c r="BA123" s="44"/>
      <c r="BB123" s="44"/>
      <c r="BC123" s="44"/>
      <c r="BD123" s="44"/>
      <c r="BE123" s="44"/>
      <c r="BF123" s="44"/>
      <c r="BP123" s="43"/>
      <c r="BQ123" s="43"/>
      <c r="BR123" s="44"/>
      <c r="BS123" s="44"/>
      <c r="BT123" s="44"/>
      <c r="BU123" s="44"/>
      <c r="BV123" s="44"/>
      <c r="BW123" s="44"/>
      <c r="CG123" s="43"/>
      <c r="CH123" s="43"/>
      <c r="CI123" s="44"/>
      <c r="CJ123" s="44"/>
      <c r="CK123" s="44"/>
      <c r="CL123" s="44"/>
      <c r="CM123" s="44"/>
      <c r="CN123" s="44"/>
      <c r="CX123" s="43"/>
      <c r="CY123" s="43"/>
      <c r="CZ123" s="44"/>
      <c r="DA123" s="44"/>
      <c r="DB123" s="44"/>
      <c r="DC123" s="44"/>
      <c r="DD123" s="44"/>
      <c r="DE123" s="44"/>
      <c r="DO123" s="43"/>
      <c r="DP123" s="43"/>
      <c r="DQ123" s="44"/>
      <c r="DR123" s="44"/>
      <c r="DS123" s="44"/>
      <c r="DT123" s="44"/>
      <c r="DU123" s="44"/>
      <c r="DV123" s="44"/>
      <c r="EF123" s="43"/>
      <c r="EG123" s="43"/>
      <c r="EH123" s="44"/>
      <c r="EI123" s="44"/>
      <c r="EJ123" s="44"/>
      <c r="EK123" s="44"/>
      <c r="EL123" s="44"/>
      <c r="EM123" s="44"/>
      <c r="EW123" s="43"/>
      <c r="EX123" s="43"/>
      <c r="EY123" s="44"/>
      <c r="EZ123" s="44"/>
      <c r="FA123" s="44"/>
      <c r="FB123" s="44"/>
      <c r="FC123" s="44"/>
      <c r="FD123" s="44"/>
      <c r="FN123" s="43"/>
      <c r="FO123" s="43"/>
      <c r="FP123" s="44"/>
      <c r="FQ123" s="44"/>
      <c r="FR123" s="44"/>
      <c r="FS123" s="44"/>
      <c r="FT123" s="44"/>
      <c r="FU123" s="44"/>
      <c r="GE123" s="43"/>
      <c r="GF123" s="43"/>
      <c r="GG123" s="44"/>
      <c r="GH123" s="44"/>
      <c r="GI123" s="44"/>
      <c r="GJ123" s="44"/>
      <c r="GK123" s="44"/>
      <c r="GL123" s="44"/>
      <c r="GV123" s="43"/>
      <c r="GW123" s="43"/>
      <c r="GX123" s="44"/>
      <c r="GY123" s="44"/>
      <c r="GZ123" s="44"/>
      <c r="HA123" s="44"/>
      <c r="HB123" s="44"/>
      <c r="HC123" s="44"/>
      <c r="HM123" s="43"/>
      <c r="HN123" s="43"/>
      <c r="HO123" s="44"/>
      <c r="HP123" s="44"/>
      <c r="HQ123" s="44"/>
      <c r="HR123" s="44"/>
      <c r="HS123" s="44"/>
      <c r="HT123" s="44"/>
      <c r="ID123" s="43"/>
      <c r="IE123" s="43"/>
      <c r="IF123" s="44"/>
      <c r="IG123" s="44"/>
      <c r="IH123" s="44"/>
      <c r="II123" s="44"/>
      <c r="IJ123" s="44"/>
      <c r="IK123" s="44"/>
      <c r="IU123" s="43"/>
      <c r="IV123" s="43"/>
      <c r="IW123" s="44"/>
      <c r="IX123" s="44"/>
      <c r="IY123" s="44"/>
      <c r="IZ123" s="44"/>
      <c r="JA123" s="44"/>
      <c r="JB123" s="44"/>
      <c r="JL123" s="43"/>
      <c r="JM123" s="43"/>
      <c r="JN123" s="44"/>
      <c r="JO123" s="44"/>
      <c r="JP123" s="44"/>
      <c r="JQ123" s="44"/>
      <c r="JR123" s="44"/>
      <c r="JS123" s="44"/>
      <c r="KC123" s="43"/>
      <c r="KD123" s="43"/>
      <c r="KE123" s="44"/>
      <c r="KF123" s="44"/>
      <c r="KG123" s="44"/>
      <c r="KH123" s="44"/>
      <c r="KI123" s="44"/>
      <c r="KJ123" s="44"/>
      <c r="KT123" s="43"/>
      <c r="KU123" s="43"/>
      <c r="KV123" s="44"/>
      <c r="KW123" s="44"/>
      <c r="KX123" s="44"/>
      <c r="KY123" s="44"/>
      <c r="KZ123" s="44"/>
      <c r="LA123" s="44"/>
      <c r="LK123" s="43"/>
      <c r="LL123" s="43"/>
      <c r="LM123" s="44"/>
      <c r="LN123" s="44"/>
      <c r="LO123" s="44"/>
      <c r="LP123" s="44"/>
      <c r="LQ123" s="44"/>
      <c r="LR123" s="44"/>
      <c r="MB123" s="43"/>
      <c r="MC123" s="43"/>
      <c r="MD123" s="44"/>
      <c r="ME123" s="44"/>
      <c r="MF123" s="44"/>
      <c r="MG123" s="44"/>
      <c r="MH123" s="44"/>
      <c r="MI123" s="44"/>
    </row>
    <row r="124" spans="1:347">
      <c r="AA124" s="41"/>
      <c r="AH124" s="43"/>
      <c r="AI124" s="43"/>
      <c r="AJ124" s="44"/>
      <c r="AK124" s="44"/>
      <c r="AL124" s="44"/>
      <c r="AM124" s="44"/>
      <c r="AN124" s="44"/>
      <c r="AO124" s="44"/>
      <c r="AY124" s="43"/>
      <c r="AZ124" s="43"/>
      <c r="BA124" s="44"/>
      <c r="BB124" s="44"/>
      <c r="BC124" s="44"/>
      <c r="BD124" s="44"/>
      <c r="BE124" s="44"/>
      <c r="BF124" s="44"/>
      <c r="BP124" s="43"/>
      <c r="BQ124" s="43"/>
      <c r="BR124" s="44"/>
      <c r="BS124" s="44"/>
      <c r="BT124" s="44"/>
      <c r="BU124" s="44"/>
      <c r="BV124" s="44"/>
      <c r="BW124" s="44"/>
      <c r="CG124" s="43"/>
      <c r="CH124" s="43"/>
      <c r="CI124" s="44"/>
      <c r="CJ124" s="44"/>
      <c r="CK124" s="44"/>
      <c r="CL124" s="44"/>
      <c r="CM124" s="44"/>
      <c r="CN124" s="44"/>
      <c r="CX124" s="43"/>
      <c r="CY124" s="43"/>
      <c r="CZ124" s="44"/>
      <c r="DA124" s="44"/>
      <c r="DB124" s="44"/>
      <c r="DC124" s="44"/>
      <c r="DD124" s="44"/>
      <c r="DE124" s="44"/>
      <c r="DO124" s="43"/>
      <c r="DP124" s="43"/>
      <c r="DQ124" s="44"/>
      <c r="DR124" s="44"/>
      <c r="DS124" s="44"/>
      <c r="DT124" s="44"/>
      <c r="DU124" s="44"/>
      <c r="DV124" s="44"/>
      <c r="EF124" s="43"/>
      <c r="EG124" s="43"/>
      <c r="EH124" s="44"/>
      <c r="EI124" s="44"/>
      <c r="EJ124" s="44"/>
      <c r="EK124" s="44"/>
      <c r="EL124" s="44"/>
      <c r="EM124" s="44"/>
      <c r="EW124" s="43"/>
      <c r="EX124" s="43"/>
      <c r="EY124" s="44"/>
      <c r="EZ124" s="44"/>
      <c r="FA124" s="44"/>
      <c r="FB124" s="44"/>
      <c r="FC124" s="44"/>
      <c r="FD124" s="44"/>
      <c r="FN124" s="43"/>
      <c r="FO124" s="43"/>
      <c r="FP124" s="44"/>
      <c r="FQ124" s="44"/>
      <c r="FR124" s="44"/>
      <c r="FS124" s="44"/>
      <c r="FT124" s="44"/>
      <c r="FU124" s="44"/>
      <c r="GE124" s="43"/>
      <c r="GF124" s="43"/>
      <c r="GG124" s="44"/>
      <c r="GH124" s="44"/>
      <c r="GI124" s="44"/>
      <c r="GJ124" s="44"/>
      <c r="GK124" s="44"/>
      <c r="GL124" s="44"/>
      <c r="GV124" s="43"/>
      <c r="GW124" s="43"/>
      <c r="GX124" s="44"/>
      <c r="GY124" s="44"/>
      <c r="GZ124" s="44"/>
      <c r="HA124" s="44"/>
      <c r="HB124" s="44"/>
      <c r="HC124" s="44"/>
      <c r="HM124" s="43"/>
      <c r="HN124" s="43"/>
      <c r="HO124" s="44"/>
      <c r="HP124" s="44"/>
      <c r="HQ124" s="44"/>
      <c r="HR124" s="44"/>
      <c r="HS124" s="44"/>
      <c r="HT124" s="44"/>
      <c r="ID124" s="43"/>
      <c r="IE124" s="43"/>
      <c r="IF124" s="44"/>
      <c r="IG124" s="44"/>
      <c r="IH124" s="44"/>
      <c r="II124" s="44"/>
      <c r="IJ124" s="44"/>
      <c r="IK124" s="44"/>
      <c r="IU124" s="43"/>
      <c r="IV124" s="43"/>
      <c r="IW124" s="44"/>
      <c r="IX124" s="44"/>
      <c r="IY124" s="44"/>
      <c r="IZ124" s="44"/>
      <c r="JA124" s="44"/>
      <c r="JB124" s="44"/>
      <c r="JL124" s="43"/>
      <c r="JM124" s="43"/>
      <c r="JN124" s="44"/>
      <c r="JO124" s="44"/>
      <c r="JP124" s="44"/>
      <c r="JQ124" s="44"/>
      <c r="JR124" s="44"/>
      <c r="JS124" s="44"/>
      <c r="KC124" s="43"/>
      <c r="KD124" s="43"/>
      <c r="KE124" s="44"/>
      <c r="KF124" s="44"/>
      <c r="KG124" s="44"/>
      <c r="KH124" s="44"/>
      <c r="KI124" s="44"/>
      <c r="KJ124" s="44"/>
      <c r="KT124" s="43"/>
      <c r="KU124" s="43"/>
      <c r="KV124" s="44"/>
      <c r="KW124" s="44"/>
      <c r="KX124" s="44"/>
      <c r="KY124" s="44"/>
      <c r="KZ124" s="44"/>
      <c r="LA124" s="44"/>
      <c r="LK124" s="43"/>
      <c r="LL124" s="43"/>
      <c r="LM124" s="44"/>
      <c r="LN124" s="44"/>
      <c r="LO124" s="44"/>
      <c r="LP124" s="44"/>
      <c r="LQ124" s="44"/>
      <c r="LR124" s="44"/>
      <c r="MB124" s="43"/>
      <c r="MC124" s="43"/>
      <c r="MD124" s="44"/>
      <c r="ME124" s="44"/>
      <c r="MF124" s="44"/>
      <c r="MG124" s="44"/>
      <c r="MH124" s="44"/>
      <c r="MI124" s="44"/>
    </row>
    <row r="125" spans="1:347">
      <c r="AA125" s="41"/>
      <c r="AH125" s="43"/>
      <c r="AI125" s="43"/>
      <c r="AJ125" s="44"/>
      <c r="AK125" s="44"/>
      <c r="AL125" s="44"/>
      <c r="AM125" s="44"/>
      <c r="AN125" s="44"/>
      <c r="AO125" s="44"/>
      <c r="AY125" s="43"/>
      <c r="AZ125" s="43"/>
      <c r="BA125" s="44"/>
      <c r="BB125" s="44"/>
      <c r="BC125" s="44"/>
      <c r="BD125" s="44"/>
      <c r="BE125" s="44"/>
      <c r="BF125" s="44"/>
      <c r="BP125" s="43"/>
      <c r="BQ125" s="43"/>
      <c r="BR125" s="44"/>
      <c r="BS125" s="44"/>
      <c r="BT125" s="44"/>
      <c r="BU125" s="44"/>
      <c r="BV125" s="44"/>
      <c r="BW125" s="44"/>
      <c r="CG125" s="43"/>
      <c r="CH125" s="43"/>
      <c r="CI125" s="44"/>
      <c r="CJ125" s="44"/>
      <c r="CK125" s="44"/>
      <c r="CL125" s="44"/>
      <c r="CM125" s="44"/>
      <c r="CN125" s="44"/>
      <c r="CX125" s="43"/>
      <c r="CY125" s="43"/>
      <c r="CZ125" s="44"/>
      <c r="DA125" s="44"/>
      <c r="DB125" s="44"/>
      <c r="DC125" s="44"/>
      <c r="DD125" s="44"/>
      <c r="DE125" s="44"/>
      <c r="DO125" s="43"/>
      <c r="DP125" s="43"/>
      <c r="DQ125" s="44"/>
      <c r="DR125" s="44"/>
      <c r="DS125" s="44"/>
      <c r="DT125" s="44"/>
      <c r="DU125" s="44"/>
      <c r="DV125" s="44"/>
      <c r="EF125" s="43"/>
      <c r="EG125" s="43"/>
      <c r="EH125" s="44"/>
      <c r="EI125" s="44"/>
      <c r="EJ125" s="44"/>
      <c r="EK125" s="44"/>
      <c r="EL125" s="44"/>
      <c r="EM125" s="44"/>
      <c r="EW125" s="43"/>
      <c r="EX125" s="43"/>
      <c r="EY125" s="44"/>
      <c r="EZ125" s="44"/>
      <c r="FA125" s="44"/>
      <c r="FB125" s="44"/>
      <c r="FC125" s="44"/>
      <c r="FD125" s="44"/>
      <c r="FN125" s="43"/>
      <c r="FO125" s="43"/>
      <c r="FP125" s="44"/>
      <c r="FQ125" s="44"/>
      <c r="FR125" s="44"/>
      <c r="FS125" s="44"/>
      <c r="FT125" s="44"/>
      <c r="FU125" s="44"/>
      <c r="GE125" s="43"/>
      <c r="GF125" s="43"/>
      <c r="GG125" s="44"/>
      <c r="GH125" s="44"/>
      <c r="GI125" s="44"/>
      <c r="GJ125" s="44"/>
      <c r="GK125" s="44"/>
      <c r="GL125" s="44"/>
      <c r="GV125" s="43"/>
      <c r="GW125" s="43"/>
      <c r="GX125" s="44"/>
      <c r="GY125" s="44"/>
      <c r="GZ125" s="44"/>
      <c r="HA125" s="44"/>
      <c r="HB125" s="44"/>
      <c r="HC125" s="44"/>
      <c r="HM125" s="43"/>
      <c r="HN125" s="43"/>
      <c r="HO125" s="44"/>
      <c r="HP125" s="44"/>
      <c r="HQ125" s="44"/>
      <c r="HR125" s="44"/>
      <c r="HS125" s="44"/>
      <c r="HT125" s="44"/>
      <c r="ID125" s="43"/>
      <c r="IE125" s="43"/>
      <c r="IF125" s="44"/>
      <c r="IG125" s="44"/>
      <c r="IH125" s="44"/>
      <c r="II125" s="44"/>
      <c r="IJ125" s="44"/>
      <c r="IK125" s="44"/>
      <c r="IU125" s="43"/>
      <c r="IV125" s="43"/>
      <c r="IW125" s="44"/>
      <c r="IX125" s="44"/>
      <c r="IY125" s="44"/>
      <c r="IZ125" s="44"/>
      <c r="JA125" s="44"/>
      <c r="JB125" s="44"/>
      <c r="JL125" s="43"/>
      <c r="JM125" s="43"/>
      <c r="JN125" s="44"/>
      <c r="JO125" s="44"/>
      <c r="JP125" s="44"/>
      <c r="JQ125" s="44"/>
      <c r="JR125" s="44"/>
      <c r="JS125" s="44"/>
      <c r="KC125" s="43"/>
      <c r="KD125" s="43"/>
      <c r="KE125" s="44"/>
      <c r="KF125" s="44"/>
      <c r="KG125" s="44"/>
      <c r="KH125" s="44"/>
      <c r="KI125" s="44"/>
      <c r="KJ125" s="44"/>
      <c r="KT125" s="43"/>
      <c r="KU125" s="43"/>
      <c r="KV125" s="44"/>
      <c r="KW125" s="44"/>
      <c r="KX125" s="44"/>
      <c r="KY125" s="44"/>
      <c r="KZ125" s="44"/>
      <c r="LA125" s="44"/>
      <c r="LK125" s="43"/>
      <c r="LL125" s="43"/>
      <c r="LM125" s="44"/>
      <c r="LN125" s="44"/>
      <c r="LO125" s="44"/>
      <c r="LP125" s="44"/>
      <c r="LQ125" s="44"/>
      <c r="LR125" s="44"/>
      <c r="MB125" s="43"/>
      <c r="MC125" s="43"/>
      <c r="MD125" s="44"/>
      <c r="ME125" s="44"/>
      <c r="MF125" s="44"/>
      <c r="MG125" s="44"/>
      <c r="MH125" s="44"/>
      <c r="MI125" s="44"/>
    </row>
    <row r="126" spans="1:347">
      <c r="AA126" s="41"/>
      <c r="AH126" s="43"/>
      <c r="AI126" s="43"/>
      <c r="AJ126" s="44"/>
      <c r="AK126" s="44"/>
      <c r="AL126" s="44"/>
      <c r="AM126" s="44"/>
      <c r="AN126" s="44"/>
      <c r="AO126" s="44"/>
      <c r="AY126" s="43"/>
      <c r="AZ126" s="43"/>
      <c r="BA126" s="44"/>
      <c r="BB126" s="44"/>
      <c r="BC126" s="44"/>
      <c r="BD126" s="44"/>
      <c r="BE126" s="44"/>
      <c r="BF126" s="44"/>
      <c r="BP126" s="43"/>
      <c r="BQ126" s="43"/>
      <c r="BR126" s="44"/>
      <c r="BS126" s="44"/>
      <c r="BT126" s="44"/>
      <c r="BU126" s="44"/>
      <c r="BV126" s="44"/>
      <c r="BW126" s="44"/>
      <c r="CG126" s="43"/>
      <c r="CH126" s="43"/>
      <c r="CI126" s="44"/>
      <c r="CJ126" s="44"/>
      <c r="CK126" s="44"/>
      <c r="CL126" s="44"/>
      <c r="CM126" s="44"/>
      <c r="CN126" s="44"/>
      <c r="CX126" s="43"/>
      <c r="CY126" s="43"/>
      <c r="CZ126" s="44"/>
      <c r="DA126" s="44"/>
      <c r="DB126" s="44"/>
      <c r="DC126" s="44"/>
      <c r="DD126" s="44"/>
      <c r="DE126" s="44"/>
      <c r="DO126" s="43"/>
      <c r="DP126" s="43"/>
      <c r="DQ126" s="44"/>
      <c r="DR126" s="44"/>
      <c r="DS126" s="44"/>
      <c r="DT126" s="44"/>
      <c r="DU126" s="44"/>
      <c r="DV126" s="44"/>
      <c r="EF126" s="43"/>
      <c r="EG126" s="43"/>
      <c r="EH126" s="44"/>
      <c r="EI126" s="44"/>
      <c r="EJ126" s="44"/>
      <c r="EK126" s="44"/>
      <c r="EL126" s="44"/>
      <c r="EM126" s="44"/>
      <c r="EW126" s="43"/>
      <c r="EX126" s="43"/>
      <c r="EY126" s="44"/>
      <c r="EZ126" s="44"/>
      <c r="FA126" s="44"/>
      <c r="FB126" s="44"/>
      <c r="FC126" s="44"/>
      <c r="FD126" s="44"/>
      <c r="FN126" s="43"/>
      <c r="FO126" s="43"/>
      <c r="FP126" s="44"/>
      <c r="FQ126" s="44"/>
      <c r="FR126" s="44"/>
      <c r="FS126" s="44"/>
      <c r="FT126" s="44"/>
      <c r="FU126" s="44"/>
      <c r="GE126" s="43"/>
      <c r="GF126" s="43"/>
      <c r="GG126" s="44"/>
      <c r="GH126" s="44"/>
      <c r="GI126" s="44"/>
      <c r="GJ126" s="44"/>
      <c r="GK126" s="44"/>
      <c r="GL126" s="44"/>
      <c r="GV126" s="43"/>
      <c r="GW126" s="43"/>
      <c r="GX126" s="44"/>
      <c r="GY126" s="44"/>
      <c r="GZ126" s="44"/>
      <c r="HA126" s="44"/>
      <c r="HB126" s="44"/>
      <c r="HC126" s="44"/>
      <c r="HM126" s="43"/>
      <c r="HN126" s="43"/>
      <c r="HO126" s="44"/>
      <c r="HP126" s="44"/>
      <c r="HQ126" s="44"/>
      <c r="HR126" s="44"/>
      <c r="HS126" s="44"/>
      <c r="HT126" s="44"/>
      <c r="ID126" s="43"/>
      <c r="IE126" s="43"/>
      <c r="IF126" s="44"/>
      <c r="IG126" s="44"/>
      <c r="IH126" s="44"/>
      <c r="II126" s="44"/>
      <c r="IJ126" s="44"/>
      <c r="IK126" s="44"/>
      <c r="IU126" s="43"/>
      <c r="IV126" s="43"/>
      <c r="IW126" s="44"/>
      <c r="IX126" s="44"/>
      <c r="IY126" s="44"/>
      <c r="IZ126" s="44"/>
      <c r="JA126" s="44"/>
      <c r="JB126" s="44"/>
      <c r="JL126" s="43"/>
      <c r="JM126" s="43"/>
      <c r="JN126" s="44"/>
      <c r="JO126" s="44"/>
      <c r="JP126" s="44"/>
      <c r="JQ126" s="44"/>
      <c r="JR126" s="44"/>
      <c r="JS126" s="44"/>
      <c r="KC126" s="43"/>
      <c r="KD126" s="43"/>
      <c r="KE126" s="44"/>
      <c r="KF126" s="44"/>
      <c r="KG126" s="44"/>
      <c r="KH126" s="44"/>
      <c r="KI126" s="44"/>
      <c r="KJ126" s="44"/>
      <c r="KT126" s="43"/>
      <c r="KU126" s="43"/>
      <c r="KV126" s="44"/>
      <c r="KW126" s="44"/>
      <c r="KX126" s="44"/>
      <c r="KY126" s="44"/>
      <c r="KZ126" s="44"/>
      <c r="LA126" s="44"/>
      <c r="LK126" s="43"/>
      <c r="LL126" s="43"/>
      <c r="LM126" s="44"/>
      <c r="LN126" s="44"/>
      <c r="LO126" s="44"/>
      <c r="LP126" s="44"/>
      <c r="LQ126" s="44"/>
      <c r="LR126" s="44"/>
      <c r="MB126" s="43"/>
      <c r="MC126" s="43"/>
      <c r="MD126" s="44"/>
      <c r="ME126" s="44"/>
      <c r="MF126" s="44"/>
      <c r="MG126" s="44"/>
      <c r="MH126" s="44"/>
      <c r="MI126" s="44"/>
    </row>
    <row r="127" spans="1:347">
      <c r="AA127" s="41"/>
      <c r="AH127" s="43"/>
      <c r="AI127" s="43"/>
      <c r="AJ127" s="44"/>
      <c r="AK127" s="44"/>
      <c r="AL127" s="44"/>
      <c r="AM127" s="44"/>
      <c r="AN127" s="44"/>
      <c r="AO127" s="44"/>
      <c r="AY127" s="43"/>
      <c r="AZ127" s="43"/>
      <c r="BA127" s="44"/>
      <c r="BB127" s="44"/>
      <c r="BC127" s="44"/>
      <c r="BD127" s="44"/>
      <c r="BE127" s="44"/>
      <c r="BF127" s="44"/>
      <c r="BP127" s="43"/>
      <c r="BQ127" s="43"/>
      <c r="BR127" s="44"/>
      <c r="BS127" s="44"/>
      <c r="BT127" s="44"/>
      <c r="BU127" s="44"/>
      <c r="BV127" s="44"/>
      <c r="BW127" s="44"/>
      <c r="CG127" s="43"/>
      <c r="CH127" s="43"/>
      <c r="CI127" s="44"/>
      <c r="CJ127" s="44"/>
      <c r="CK127" s="44"/>
      <c r="CL127" s="44"/>
      <c r="CM127" s="44"/>
      <c r="CN127" s="44"/>
      <c r="CX127" s="43"/>
      <c r="CY127" s="43"/>
      <c r="CZ127" s="44"/>
      <c r="DA127" s="44"/>
      <c r="DB127" s="44"/>
      <c r="DC127" s="44"/>
      <c r="DD127" s="44"/>
      <c r="DE127" s="44"/>
      <c r="DO127" s="43"/>
      <c r="DP127" s="43"/>
      <c r="DQ127" s="44"/>
      <c r="DR127" s="44"/>
      <c r="DS127" s="44"/>
      <c r="DT127" s="44"/>
      <c r="DU127" s="44"/>
      <c r="DV127" s="44"/>
      <c r="EF127" s="43"/>
      <c r="EG127" s="43"/>
      <c r="EH127" s="44"/>
      <c r="EI127" s="44"/>
      <c r="EJ127" s="44"/>
      <c r="EK127" s="44"/>
      <c r="EL127" s="44"/>
      <c r="EM127" s="44"/>
      <c r="EW127" s="43"/>
      <c r="EX127" s="43"/>
      <c r="EY127" s="44"/>
      <c r="EZ127" s="44"/>
      <c r="FA127" s="44"/>
      <c r="FB127" s="44"/>
      <c r="FC127" s="44"/>
      <c r="FD127" s="44"/>
      <c r="FN127" s="43"/>
      <c r="FO127" s="43"/>
      <c r="FP127" s="44"/>
      <c r="FQ127" s="44"/>
      <c r="FR127" s="44"/>
      <c r="FS127" s="44"/>
      <c r="FT127" s="44"/>
      <c r="FU127" s="44"/>
      <c r="GE127" s="43"/>
      <c r="GF127" s="43"/>
      <c r="GG127" s="44"/>
      <c r="GH127" s="44"/>
      <c r="GI127" s="44"/>
      <c r="GJ127" s="44"/>
      <c r="GK127" s="44"/>
      <c r="GL127" s="44"/>
      <c r="GV127" s="43"/>
      <c r="GW127" s="43"/>
      <c r="GX127" s="44"/>
      <c r="GY127" s="44"/>
      <c r="GZ127" s="44"/>
      <c r="HA127" s="44"/>
      <c r="HB127" s="44"/>
      <c r="HC127" s="44"/>
      <c r="HM127" s="43"/>
      <c r="HN127" s="43"/>
      <c r="HO127" s="44"/>
      <c r="HP127" s="44"/>
      <c r="HQ127" s="44"/>
      <c r="HR127" s="44"/>
      <c r="HS127" s="44"/>
      <c r="HT127" s="44"/>
      <c r="ID127" s="43"/>
      <c r="IE127" s="43"/>
      <c r="IF127" s="44"/>
      <c r="IG127" s="44"/>
      <c r="IH127" s="44"/>
      <c r="II127" s="44"/>
      <c r="IJ127" s="44"/>
      <c r="IK127" s="44"/>
      <c r="IU127" s="43"/>
      <c r="IV127" s="43"/>
      <c r="IW127" s="44"/>
      <c r="IX127" s="44"/>
      <c r="IY127" s="44"/>
      <c r="IZ127" s="44"/>
      <c r="JA127" s="44"/>
      <c r="JB127" s="44"/>
      <c r="JL127" s="43"/>
      <c r="JM127" s="43"/>
      <c r="JN127" s="44"/>
      <c r="JO127" s="44"/>
      <c r="JP127" s="44"/>
      <c r="JQ127" s="44"/>
      <c r="JR127" s="44"/>
      <c r="JS127" s="44"/>
      <c r="KC127" s="43"/>
      <c r="KD127" s="43"/>
      <c r="KE127" s="44"/>
      <c r="KF127" s="44"/>
      <c r="KG127" s="44"/>
      <c r="KH127" s="44"/>
      <c r="KI127" s="44"/>
      <c r="KJ127" s="44"/>
      <c r="KT127" s="43"/>
      <c r="KU127" s="43"/>
      <c r="KV127" s="44"/>
      <c r="KW127" s="44"/>
      <c r="KX127" s="44"/>
      <c r="KY127" s="44"/>
      <c r="KZ127" s="44"/>
      <c r="LA127" s="44"/>
      <c r="LK127" s="43"/>
      <c r="LL127" s="43"/>
      <c r="LM127" s="44"/>
      <c r="LN127" s="44"/>
      <c r="LO127" s="44"/>
      <c r="LP127" s="44"/>
      <c r="LQ127" s="44"/>
      <c r="LR127" s="44"/>
      <c r="MB127" s="43"/>
      <c r="MC127" s="43"/>
      <c r="MD127" s="44"/>
      <c r="ME127" s="44"/>
      <c r="MF127" s="44"/>
      <c r="MG127" s="44"/>
      <c r="MH127" s="44"/>
      <c r="MI127" s="44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J127"/>
  <sheetViews>
    <sheetView zoomScaleNormal="100" workbookViewId="0">
      <selection activeCell="D33" sqref="D33"/>
    </sheetView>
  </sheetViews>
  <sheetFormatPr baseColWidth="10" defaultColWidth="9" defaultRowHeight="15" outlineLevelRow="1"/>
  <cols>
    <col min="1" max="1" width="3.33203125" style="8" customWidth="1"/>
    <col min="2" max="2" width="21.5" style="41" bestFit="1" customWidth="1"/>
    <col min="3" max="3" width="5.6640625" style="41" customWidth="1"/>
    <col min="4" max="4" width="4.6640625" style="41" customWidth="1"/>
    <col min="5" max="5" width="5.1640625" style="41" customWidth="1"/>
    <col min="6" max="6" width="5.33203125" style="41" customWidth="1"/>
    <col min="7" max="7" width="5.5" style="41" customWidth="1"/>
    <col min="8" max="8" width="1.5" style="41" customWidth="1"/>
    <col min="9" max="9" width="5.33203125" style="41" hidden="1" customWidth="1"/>
    <col min="10" max="10" width="6.1640625" style="41" hidden="1" customWidth="1"/>
    <col min="11" max="11" width="5.83203125" style="41" hidden="1" customWidth="1"/>
    <col min="12" max="13" width="6.1640625" style="41" hidden="1" customWidth="1"/>
    <col min="14" max="14" width="6.5" style="41" hidden="1" customWidth="1"/>
    <col min="15" max="15" width="6" style="41" hidden="1" customWidth="1"/>
    <col min="16" max="16" width="7.33203125" style="41" hidden="1" customWidth="1"/>
    <col min="17" max="17" width="6.6640625" style="43" hidden="1" customWidth="1"/>
    <col min="18" max="18" width="7.1640625" style="43" hidden="1" customWidth="1"/>
    <col min="19" max="19" width="7.1640625" style="44" hidden="1" customWidth="1"/>
    <col min="20" max="20" width="6.33203125" style="44" hidden="1" customWidth="1"/>
    <col min="21" max="21" width="6.83203125" style="44" hidden="1" customWidth="1"/>
    <col min="22" max="22" width="6.33203125" style="44" hidden="1" customWidth="1"/>
    <col min="23" max="23" width="6" style="44" hidden="1" customWidth="1"/>
    <col min="24" max="24" width="6.1640625" style="44" hidden="1" customWidth="1"/>
    <col min="25" max="25" width="1.1640625" style="44" hidden="1" customWidth="1"/>
    <col min="26" max="26" width="5.1640625" style="44" hidden="1" customWidth="1"/>
    <col min="27" max="27" width="6.1640625" style="44" hidden="1" customWidth="1"/>
    <col min="28" max="34" width="6.6640625" style="41" hidden="1" customWidth="1"/>
    <col min="35" max="35" width="7" style="41" hidden="1" customWidth="1"/>
    <col min="36" max="38" width="6.6640625" style="41" hidden="1" customWidth="1"/>
    <col min="39" max="41" width="6.1640625" style="41" hidden="1" customWidth="1"/>
    <col min="42" max="42" width="1.1640625" style="41" hidden="1" customWidth="1"/>
    <col min="43" max="43" width="5.83203125" style="41" hidden="1" customWidth="1"/>
    <col min="44" max="51" width="6.5" style="41" hidden="1" customWidth="1"/>
    <col min="52" max="58" width="6.83203125" style="41" hidden="1" customWidth="1"/>
    <col min="59" max="59" width="0.83203125" style="41" hidden="1" customWidth="1"/>
    <col min="60" max="60" width="5.5" style="41" hidden="1" customWidth="1"/>
    <col min="61" max="65" width="6.33203125" style="41" hidden="1" customWidth="1"/>
    <col min="66" max="71" width="6.83203125" style="41" hidden="1" customWidth="1"/>
    <col min="72" max="72" width="7.33203125" style="41" hidden="1" customWidth="1"/>
    <col min="73" max="75" width="6.5" style="41" hidden="1" customWidth="1"/>
    <col min="76" max="76" width="0.83203125" style="41" hidden="1" customWidth="1"/>
    <col min="77" max="77" width="6.5" style="41" hidden="1" customWidth="1"/>
    <col min="78" max="85" width="6.1640625" style="41" hidden="1" customWidth="1"/>
    <col min="86" max="92" width="6.83203125" style="41" hidden="1" customWidth="1"/>
    <col min="93" max="93" width="0.6640625" style="41" hidden="1" customWidth="1"/>
    <col min="94" max="94" width="6.1640625" style="41" hidden="1" customWidth="1"/>
    <col min="95" max="109" width="6" style="41" hidden="1" customWidth="1"/>
    <col min="110" max="110" width="0.83203125" style="41" hidden="1" customWidth="1"/>
    <col min="111" max="111" width="5.1640625" style="41" hidden="1" customWidth="1"/>
    <col min="112" max="116" width="6.1640625" style="41" hidden="1" customWidth="1"/>
    <col min="117" max="126" width="6.6640625" style="41" hidden="1" customWidth="1"/>
    <col min="127" max="127" width="0.6640625" style="41" hidden="1" customWidth="1"/>
    <col min="128" max="128" width="5.6640625" style="41" hidden="1" customWidth="1"/>
    <col min="129" max="143" width="6.5" style="41" hidden="1" customWidth="1"/>
    <col min="144" max="144" width="1.1640625" style="41" hidden="1" customWidth="1"/>
    <col min="145" max="145" width="6.1640625" style="41" hidden="1" customWidth="1"/>
    <col min="146" max="158" width="6" style="41" hidden="1" customWidth="1"/>
    <col min="159" max="160" width="6.1640625" style="41" hidden="1" customWidth="1"/>
    <col min="161" max="161" width="0.6640625" style="41" hidden="1" customWidth="1"/>
    <col min="162" max="162" width="6.33203125" style="41" hidden="1" customWidth="1"/>
    <col min="163" max="165" width="6.5" style="41" hidden="1" customWidth="1"/>
    <col min="166" max="166" width="6.6640625" style="41" hidden="1" customWidth="1"/>
    <col min="167" max="177" width="6.5" style="41" hidden="1" customWidth="1"/>
    <col min="178" max="178" width="1" style="41" hidden="1" customWidth="1"/>
    <col min="179" max="179" width="5.5" style="41" hidden="1" customWidth="1"/>
    <col min="180" max="180" width="6.5" style="41" hidden="1" customWidth="1"/>
    <col min="181" max="186" width="6.6640625" style="41" hidden="1" customWidth="1"/>
    <col min="187" max="194" width="6.33203125" style="41" hidden="1" customWidth="1"/>
    <col min="195" max="195" width="0.6640625" style="41" hidden="1" customWidth="1"/>
    <col min="196" max="196" width="5.6640625" style="41" hidden="1" customWidth="1"/>
    <col min="197" max="198" width="6.33203125" style="41" hidden="1" customWidth="1"/>
    <col min="199" max="211" width="6.83203125" style="41" hidden="1" customWidth="1"/>
    <col min="212" max="212" width="0.83203125" style="41" hidden="1" customWidth="1"/>
    <col min="213" max="213" width="6.1640625" style="41" hidden="1" customWidth="1"/>
    <col min="214" max="216" width="6.5" style="41" hidden="1" customWidth="1"/>
    <col min="217" max="217" width="7.1640625" style="41" hidden="1" customWidth="1"/>
    <col min="218" max="227" width="6.5" style="41" hidden="1" customWidth="1"/>
    <col min="228" max="228" width="6.1640625" style="41" hidden="1" customWidth="1"/>
    <col min="229" max="229" width="0.83203125" style="41" hidden="1" customWidth="1"/>
    <col min="230" max="230" width="6.1640625" style="41" hidden="1" customWidth="1"/>
    <col min="231" max="245" width="6.33203125" style="41" hidden="1" customWidth="1"/>
    <col min="246" max="246" width="1.1640625" style="41" hidden="1" customWidth="1"/>
    <col min="247" max="247" width="5.5" style="41" hidden="1" customWidth="1"/>
    <col min="248" max="251" width="6.33203125" style="41" hidden="1" customWidth="1"/>
    <col min="252" max="262" width="6.1640625" style="41" hidden="1" customWidth="1"/>
    <col min="263" max="263" width="0.6640625" style="41" hidden="1" customWidth="1"/>
    <col min="264" max="273" width="6.1640625" style="41" hidden="1" customWidth="1"/>
    <col min="274" max="279" width="6" style="41" hidden="1" customWidth="1"/>
    <col min="280" max="280" width="0.83203125" style="41" hidden="1" customWidth="1"/>
    <col min="281" max="281" width="6.6640625" style="41" hidden="1" customWidth="1"/>
    <col min="282" max="296" width="6" style="41" hidden="1" customWidth="1"/>
    <col min="297" max="297" width="0.6640625" style="41" hidden="1" customWidth="1"/>
    <col min="298" max="313" width="6" style="41" hidden="1" customWidth="1"/>
    <col min="314" max="314" width="0.6640625" style="41" hidden="1" customWidth="1"/>
    <col min="315" max="315" width="5.1640625" style="41" hidden="1" customWidth="1"/>
    <col min="316" max="317" width="6" style="41" hidden="1" customWidth="1"/>
    <col min="318" max="321" width="6.1640625" style="41" hidden="1" customWidth="1"/>
    <col min="322" max="322" width="7.6640625" style="41" hidden="1" customWidth="1"/>
    <col min="323" max="323" width="7.83203125" style="41" hidden="1" customWidth="1"/>
    <col min="324" max="324" width="8.83203125" style="41" hidden="1" customWidth="1"/>
    <col min="325" max="327" width="6.1640625" style="41" hidden="1" customWidth="1"/>
    <col min="328" max="328" width="6.6640625" style="41" hidden="1" customWidth="1"/>
    <col min="329" max="330" width="6.1640625" style="41" hidden="1" customWidth="1"/>
    <col min="331" max="331" width="1.6640625" style="41" hidden="1" customWidth="1"/>
    <col min="332" max="332" width="5.1640625" style="41" customWidth="1"/>
    <col min="333" max="336" width="6.1640625" style="41" customWidth="1"/>
    <col min="337" max="337" width="7.6640625" style="41" customWidth="1"/>
    <col min="338" max="338" width="6.1640625" style="41" customWidth="1"/>
    <col min="339" max="339" width="6.6640625" style="41" customWidth="1"/>
    <col min="340" max="341" width="7.1640625" style="41" customWidth="1"/>
    <col min="342" max="342" width="7.6640625" style="41" customWidth="1"/>
    <col min="343" max="343" width="7.1640625" style="41" customWidth="1"/>
    <col min="344" max="344" width="7.6640625" style="41" customWidth="1"/>
    <col min="345" max="347" width="6.5" style="41" customWidth="1"/>
    <col min="348" max="348" width="1.6640625" style="41" customWidth="1"/>
    <col min="349" max="355" width="6.5" style="41" customWidth="1"/>
    <col min="356" max="373" width="6.6640625" style="41" customWidth="1"/>
    <col min="374" max="392" width="6.5" style="41" customWidth="1"/>
    <col min="393" max="408" width="6" style="41" customWidth="1"/>
    <col min="409" max="16384" width="9" style="41"/>
  </cols>
  <sheetData>
    <row r="1" spans="1:347">
      <c r="LT1" s="44" t="s">
        <v>123</v>
      </c>
    </row>
    <row r="2" spans="1:347" ht="15.75" customHeight="1">
      <c r="A2" s="3"/>
      <c r="C2" s="3"/>
      <c r="D2" s="3"/>
      <c r="E2" s="3"/>
      <c r="F2" s="3"/>
      <c r="G2" s="10"/>
      <c r="H2" s="10"/>
      <c r="I2" s="10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</row>
    <row r="3" spans="1:347" ht="15.75" customHeight="1" outlineLevel="1">
      <c r="A3" s="12"/>
      <c r="B3" s="40" t="s">
        <v>128</v>
      </c>
      <c r="C3" s="12"/>
      <c r="D3" s="58" t="s">
        <v>127</v>
      </c>
      <c r="E3" s="12"/>
      <c r="F3" s="12"/>
      <c r="G3" s="30"/>
      <c r="H3" s="30"/>
      <c r="I3" s="40" t="s">
        <v>25</v>
      </c>
      <c r="J3" s="12"/>
      <c r="K3" s="60" t="str">
        <f>D3</f>
        <v>Bactimo-Aedes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40" t="s">
        <v>25</v>
      </c>
      <c r="AA3" s="12"/>
      <c r="AB3" s="60" t="str">
        <f>K3</f>
        <v>Bactimo-Aedes</v>
      </c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Q3" s="40" t="s">
        <v>25</v>
      </c>
      <c r="AR3" s="12"/>
      <c r="AS3" s="60" t="str">
        <f>AB3</f>
        <v>Bactimo-Aedes</v>
      </c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H3" s="40" t="s">
        <v>25</v>
      </c>
      <c r="BI3" s="12"/>
      <c r="BJ3" s="60" t="str">
        <f>AS3</f>
        <v>Bactimo-Aedes</v>
      </c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Y3" s="40" t="s">
        <v>25</v>
      </c>
      <c r="BZ3" s="12"/>
      <c r="CA3" s="60" t="str">
        <f>BJ3</f>
        <v>Bactimo-Aedes</v>
      </c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P3" s="40" t="s">
        <v>25</v>
      </c>
      <c r="CQ3" s="12"/>
      <c r="CR3" s="60" t="str">
        <f>CA3</f>
        <v>Bactimo-Aedes</v>
      </c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G3" s="40" t="s">
        <v>25</v>
      </c>
      <c r="DH3" s="12"/>
      <c r="DI3" s="60" t="str">
        <f>CR3</f>
        <v>Bactimo-Aedes</v>
      </c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X3" s="40" t="s">
        <v>25</v>
      </c>
      <c r="DY3" s="12"/>
      <c r="DZ3" s="60" t="str">
        <f>DI3</f>
        <v>Bactimo-Aedes</v>
      </c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O3" s="40" t="s">
        <v>25</v>
      </c>
      <c r="EP3" s="12"/>
      <c r="EQ3" s="60" t="str">
        <f>DZ3</f>
        <v>Bactimo-Aedes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F3" s="40" t="s">
        <v>25</v>
      </c>
      <c r="FG3" s="12"/>
      <c r="FH3" s="60" t="str">
        <f>EQ3</f>
        <v>Bactimo-Aedes</v>
      </c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W3" s="40" t="s">
        <v>25</v>
      </c>
      <c r="FX3" s="12"/>
      <c r="FY3" s="60" t="str">
        <f>FH3</f>
        <v>Bactimo-Aedes</v>
      </c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N3" s="40" t="s">
        <v>25</v>
      </c>
      <c r="GO3" s="12"/>
      <c r="GP3" s="60" t="str">
        <f>FY3</f>
        <v>Bactimo-Aedes</v>
      </c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E3" s="40" t="s">
        <v>25</v>
      </c>
      <c r="HF3" s="12"/>
      <c r="HG3" s="60" t="str">
        <f>GP3</f>
        <v>Bactimo-Aedes</v>
      </c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V3" s="40" t="s">
        <v>25</v>
      </c>
      <c r="HW3" s="12"/>
      <c r="HX3" s="60" t="str">
        <f>HG3</f>
        <v>Bactimo-Aedes</v>
      </c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M3" s="40" t="s">
        <v>25</v>
      </c>
      <c r="IN3" s="12"/>
      <c r="IO3" s="60" t="str">
        <f>HX3</f>
        <v>Bactimo-Aedes</v>
      </c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D3" s="40" t="s">
        <v>25</v>
      </c>
      <c r="JE3" s="12"/>
      <c r="JF3" s="60" t="str">
        <f>IO3</f>
        <v>Bactimo-Aedes</v>
      </c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U3" s="40" t="s">
        <v>25</v>
      </c>
      <c r="JV3" s="12"/>
      <c r="JW3" s="60" t="str">
        <f>JF3</f>
        <v>Bactimo-Aedes</v>
      </c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L3" s="40" t="s">
        <v>25</v>
      </c>
      <c r="KM3" s="12"/>
      <c r="KN3" s="60" t="str">
        <f>JW3</f>
        <v>Bactimo-Aedes</v>
      </c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C3" s="40" t="s">
        <v>25</v>
      </c>
      <c r="LD3" s="12"/>
      <c r="LE3" s="60" t="str">
        <f>KN3</f>
        <v>Bactimo-Aedes</v>
      </c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T3" s="40" t="s">
        <v>25</v>
      </c>
      <c r="LU3" s="12"/>
      <c r="LV3" s="60" t="str">
        <f>LE3</f>
        <v>Bactimo-Aedes</v>
      </c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</row>
    <row r="4" spans="1:347" s="44" customFormat="1" ht="15" customHeight="1" outlineLevel="1">
      <c r="A4" s="12"/>
      <c r="B4" s="39" t="s">
        <v>15</v>
      </c>
      <c r="C4" s="12"/>
      <c r="D4" s="12"/>
      <c r="E4" s="12"/>
      <c r="F4" s="12"/>
      <c r="G4" s="12"/>
      <c r="H4" s="12"/>
      <c r="I4" s="38" t="s">
        <v>72</v>
      </c>
      <c r="J4" s="60"/>
      <c r="K4" s="60"/>
      <c r="M4" s="60"/>
      <c r="N4" s="60"/>
      <c r="O4" s="60"/>
      <c r="P4" s="60"/>
      <c r="Q4" s="65"/>
      <c r="R4" s="65"/>
      <c r="S4" s="60"/>
      <c r="T4" s="60"/>
      <c r="U4" s="60"/>
      <c r="V4" s="60"/>
      <c r="W4" s="60"/>
      <c r="X4" s="60"/>
      <c r="Y4" s="60"/>
      <c r="Z4" s="38" t="s">
        <v>74</v>
      </c>
      <c r="AA4" s="60"/>
      <c r="AB4" s="60"/>
      <c r="AD4" s="60"/>
      <c r="AE4" s="60"/>
      <c r="AF4" s="60"/>
      <c r="AG4" s="60"/>
      <c r="AH4" s="65"/>
      <c r="AI4" s="65"/>
      <c r="AJ4" s="60"/>
      <c r="AK4" s="60"/>
      <c r="AL4" s="60"/>
      <c r="AM4" s="60"/>
      <c r="AN4" s="60"/>
      <c r="AO4" s="60"/>
      <c r="AP4" s="64"/>
      <c r="AQ4" s="38" t="s">
        <v>75</v>
      </c>
      <c r="AR4" s="60"/>
      <c r="AS4" s="60"/>
      <c r="AU4" s="60"/>
      <c r="AV4" s="60"/>
      <c r="AW4" s="60"/>
      <c r="AX4" s="60"/>
      <c r="AY4" s="65"/>
      <c r="AZ4" s="65"/>
      <c r="BA4" s="60"/>
      <c r="BB4" s="60"/>
      <c r="BC4" s="60"/>
      <c r="BD4" s="60"/>
      <c r="BE4" s="60"/>
      <c r="BF4" s="60"/>
      <c r="BG4" s="64"/>
      <c r="BH4" s="38" t="s">
        <v>89</v>
      </c>
      <c r="BI4" s="60"/>
      <c r="BJ4" s="60"/>
      <c r="BL4" s="60"/>
      <c r="BM4" s="60"/>
      <c r="BN4" s="60"/>
      <c r="BO4" s="60"/>
      <c r="BP4" s="65"/>
      <c r="BQ4" s="65"/>
      <c r="BR4" s="60"/>
      <c r="BS4" s="60"/>
      <c r="BT4" s="60"/>
      <c r="BU4" s="60"/>
      <c r="BV4" s="60"/>
      <c r="BW4" s="60"/>
      <c r="BX4" s="64"/>
      <c r="BY4" s="38" t="s">
        <v>76</v>
      </c>
      <c r="BZ4" s="60"/>
      <c r="CA4" s="60"/>
      <c r="CC4" s="60"/>
      <c r="CD4" s="60"/>
      <c r="CE4" s="60"/>
      <c r="CF4" s="60"/>
      <c r="CG4" s="65"/>
      <c r="CH4" s="65"/>
      <c r="CI4" s="60"/>
      <c r="CJ4" s="60"/>
      <c r="CK4" s="60"/>
      <c r="CL4" s="60"/>
      <c r="CM4" s="60"/>
      <c r="CN4" s="60"/>
      <c r="CO4" s="64"/>
      <c r="CP4" s="38" t="s">
        <v>77</v>
      </c>
      <c r="CQ4" s="60"/>
      <c r="CR4" s="60"/>
      <c r="CT4" s="60"/>
      <c r="CU4" s="60"/>
      <c r="CV4" s="60"/>
      <c r="CW4" s="60"/>
      <c r="CX4" s="65"/>
      <c r="CY4" s="65"/>
      <c r="CZ4" s="60"/>
      <c r="DA4" s="60"/>
      <c r="DB4" s="60"/>
      <c r="DC4" s="60"/>
      <c r="DD4" s="60"/>
      <c r="DE4" s="60"/>
      <c r="DF4" s="64"/>
      <c r="DG4" s="38" t="s">
        <v>78</v>
      </c>
      <c r="DH4" s="60"/>
      <c r="DI4" s="60"/>
      <c r="DK4" s="60"/>
      <c r="DL4" s="60"/>
      <c r="DM4" s="60"/>
      <c r="DN4" s="60"/>
      <c r="DO4" s="65"/>
      <c r="DP4" s="65"/>
      <c r="DQ4" s="60"/>
      <c r="DR4" s="60"/>
      <c r="DS4" s="60"/>
      <c r="DT4" s="60"/>
      <c r="DU4" s="60"/>
      <c r="DV4" s="60"/>
      <c r="DW4" s="64"/>
      <c r="DX4" s="38" t="s">
        <v>90</v>
      </c>
      <c r="DY4" s="60"/>
      <c r="DZ4" s="60"/>
      <c r="EB4" s="60"/>
      <c r="EC4" s="60"/>
      <c r="ED4" s="60"/>
      <c r="EE4" s="60"/>
      <c r="EF4" s="65"/>
      <c r="EG4" s="65"/>
      <c r="EH4" s="60"/>
      <c r="EI4" s="60"/>
      <c r="EJ4" s="60"/>
      <c r="EK4" s="60"/>
      <c r="EL4" s="60"/>
      <c r="EM4" s="60"/>
      <c r="EN4" s="64"/>
      <c r="EO4" s="38" t="s">
        <v>91</v>
      </c>
      <c r="EP4" s="60"/>
      <c r="EQ4" s="60"/>
      <c r="ES4" s="60"/>
      <c r="ET4" s="60"/>
      <c r="EU4" s="60"/>
      <c r="EV4" s="60"/>
      <c r="EW4" s="65"/>
      <c r="EX4" s="65"/>
      <c r="EY4" s="60"/>
      <c r="EZ4" s="60"/>
      <c r="FA4" s="60"/>
      <c r="FB4" s="60"/>
      <c r="FC4" s="60"/>
      <c r="FD4" s="60"/>
      <c r="FE4" s="64"/>
      <c r="FF4" s="38" t="s">
        <v>79</v>
      </c>
      <c r="FG4" s="60"/>
      <c r="FH4" s="60"/>
      <c r="FJ4" s="60"/>
      <c r="FK4" s="60"/>
      <c r="FL4" s="60"/>
      <c r="FM4" s="60"/>
      <c r="FN4" s="65"/>
      <c r="FO4" s="65"/>
      <c r="FP4" s="60"/>
      <c r="FQ4" s="60"/>
      <c r="FR4" s="60"/>
      <c r="FS4" s="60"/>
      <c r="FT4" s="60"/>
      <c r="FU4" s="60"/>
      <c r="FV4" s="64"/>
      <c r="FW4" s="38" t="s">
        <v>92</v>
      </c>
      <c r="FX4" s="60"/>
      <c r="FY4" s="60"/>
      <c r="GA4" s="60"/>
      <c r="GB4" s="60"/>
      <c r="GC4" s="60"/>
      <c r="GD4" s="60"/>
      <c r="GE4" s="65"/>
      <c r="GF4" s="65"/>
      <c r="GG4" s="60"/>
      <c r="GH4" s="60"/>
      <c r="GI4" s="60"/>
      <c r="GJ4" s="60"/>
      <c r="GK4" s="60"/>
      <c r="GL4" s="60"/>
      <c r="GM4" s="64"/>
      <c r="GN4" s="38" t="s">
        <v>93</v>
      </c>
      <c r="GO4" s="60"/>
      <c r="GP4" s="60"/>
      <c r="GR4" s="60"/>
      <c r="GS4" s="60"/>
      <c r="GT4" s="60"/>
      <c r="GU4" s="60"/>
      <c r="GV4" s="65"/>
      <c r="GW4" s="65"/>
      <c r="GX4" s="60"/>
      <c r="GY4" s="60"/>
      <c r="GZ4" s="60"/>
      <c r="HA4" s="60"/>
      <c r="HB4" s="60"/>
      <c r="HC4" s="60"/>
      <c r="HD4" s="64"/>
      <c r="HE4" s="38" t="s">
        <v>84</v>
      </c>
      <c r="HF4" s="60"/>
      <c r="HG4" s="60"/>
      <c r="HI4" s="60"/>
      <c r="HJ4" s="60"/>
      <c r="HK4" s="60"/>
      <c r="HL4" s="60"/>
      <c r="HM4" s="65"/>
      <c r="HN4" s="65"/>
      <c r="HO4" s="60"/>
      <c r="HP4" s="60"/>
      <c r="HQ4" s="60"/>
      <c r="HR4" s="60"/>
      <c r="HS4" s="60"/>
      <c r="HT4" s="60"/>
      <c r="HU4" s="64"/>
      <c r="HV4" s="38" t="s">
        <v>94</v>
      </c>
      <c r="HW4" s="60"/>
      <c r="HX4" s="60"/>
      <c r="HZ4" s="60"/>
      <c r="IA4" s="60"/>
      <c r="IB4" s="60"/>
      <c r="IC4" s="60"/>
      <c r="ID4" s="65"/>
      <c r="IE4" s="65"/>
      <c r="IF4" s="60"/>
      <c r="IG4" s="60"/>
      <c r="IH4" s="60"/>
      <c r="II4" s="60"/>
      <c r="IJ4" s="60"/>
      <c r="IK4" s="60"/>
      <c r="IL4" s="64"/>
      <c r="IM4" s="38" t="s">
        <v>83</v>
      </c>
      <c r="IN4" s="60"/>
      <c r="IO4" s="60"/>
      <c r="IQ4" s="60"/>
      <c r="IR4" s="60"/>
      <c r="IS4" s="60"/>
      <c r="IT4" s="60"/>
      <c r="IU4" s="65"/>
      <c r="IV4" s="65"/>
      <c r="IW4" s="60"/>
      <c r="IX4" s="60"/>
      <c r="IY4" s="60"/>
      <c r="IZ4" s="60"/>
      <c r="JA4" s="60"/>
      <c r="JB4" s="60"/>
      <c r="JC4" s="64"/>
      <c r="JD4" s="38" t="s">
        <v>82</v>
      </c>
      <c r="JE4" s="60"/>
      <c r="JF4" s="60"/>
      <c r="JH4" s="60"/>
      <c r="JI4" s="60"/>
      <c r="JJ4" s="60"/>
      <c r="JK4" s="60"/>
      <c r="JL4" s="65"/>
      <c r="JM4" s="65"/>
      <c r="JN4" s="60"/>
      <c r="JO4" s="60"/>
      <c r="JP4" s="60"/>
      <c r="JQ4" s="60"/>
      <c r="JR4" s="60"/>
      <c r="JS4" s="60"/>
      <c r="JT4" s="64"/>
      <c r="JU4" s="38" t="s">
        <v>81</v>
      </c>
      <c r="JV4" s="60"/>
      <c r="JW4" s="60"/>
      <c r="JY4" s="60"/>
      <c r="JZ4" s="60"/>
      <c r="KA4" s="60"/>
      <c r="KB4" s="60"/>
      <c r="KC4" s="65"/>
      <c r="KD4" s="65"/>
      <c r="KE4" s="60"/>
      <c r="KF4" s="60"/>
      <c r="KG4" s="60"/>
      <c r="KH4" s="60"/>
      <c r="KI4" s="60"/>
      <c r="KJ4" s="60"/>
      <c r="KK4" s="64"/>
      <c r="KL4" s="38" t="s">
        <v>95</v>
      </c>
      <c r="KM4" s="60"/>
      <c r="KN4" s="60"/>
      <c r="KP4" s="60"/>
      <c r="KQ4" s="60"/>
      <c r="KR4" s="60"/>
      <c r="KS4" s="60"/>
      <c r="KT4" s="65"/>
      <c r="KU4" s="65"/>
      <c r="KV4" s="60"/>
      <c r="KW4" s="60"/>
      <c r="KX4" s="60"/>
      <c r="KY4" s="60"/>
      <c r="KZ4" s="60"/>
      <c r="LA4" s="60"/>
      <c r="LB4" s="64"/>
      <c r="LC4" s="38" t="s">
        <v>80</v>
      </c>
      <c r="LD4" s="60"/>
      <c r="LE4" s="60"/>
      <c r="LG4" s="60"/>
      <c r="LH4" s="60"/>
      <c r="LI4" s="60"/>
      <c r="LJ4" s="60"/>
      <c r="LK4" s="65"/>
      <c r="LL4" s="65"/>
      <c r="LM4" s="60"/>
      <c r="LN4" s="60"/>
      <c r="LO4" s="60"/>
      <c r="LP4" s="60"/>
      <c r="LQ4" s="60"/>
      <c r="LR4" s="60"/>
      <c r="LS4" s="64"/>
      <c r="LT4" s="38" t="s">
        <v>96</v>
      </c>
      <c r="LU4" s="60"/>
      <c r="LV4" s="60"/>
      <c r="LX4" s="60"/>
      <c r="LY4" s="60"/>
      <c r="LZ4" s="60"/>
      <c r="MA4" s="60"/>
      <c r="MB4" s="65"/>
      <c r="MC4" s="65"/>
      <c r="MD4" s="60"/>
      <c r="ME4" s="60"/>
      <c r="MF4" s="60"/>
      <c r="MG4" s="60"/>
      <c r="MH4" s="60"/>
      <c r="MI4" s="60"/>
    </row>
    <row r="5" spans="1:347" s="44" customFormat="1" ht="24" customHeight="1" outlineLevel="1">
      <c r="A5" s="198" t="s">
        <v>103</v>
      </c>
      <c r="B5" s="75" t="s">
        <v>29</v>
      </c>
      <c r="C5" s="95" t="s">
        <v>9</v>
      </c>
      <c r="D5" s="95" t="s">
        <v>8</v>
      </c>
      <c r="E5" s="74" t="s">
        <v>32</v>
      </c>
      <c r="F5" s="73" t="s">
        <v>33</v>
      </c>
      <c r="G5" s="73" t="s">
        <v>34</v>
      </c>
      <c r="H5" s="36"/>
      <c r="I5" s="68" t="s">
        <v>97</v>
      </c>
      <c r="J5" s="68" t="s">
        <v>7</v>
      </c>
      <c r="K5" s="69" t="s">
        <v>13</v>
      </c>
      <c r="L5" s="69" t="s">
        <v>12</v>
      </c>
      <c r="M5" s="69" t="s">
        <v>14</v>
      </c>
      <c r="N5" s="69" t="s">
        <v>10</v>
      </c>
      <c r="O5" s="69" t="s">
        <v>11</v>
      </c>
      <c r="P5" s="69" t="s">
        <v>30</v>
      </c>
      <c r="Q5" s="69" t="s">
        <v>120</v>
      </c>
      <c r="R5" s="69" t="s">
        <v>119</v>
      </c>
      <c r="S5" s="70" t="s">
        <v>35</v>
      </c>
      <c r="T5" s="70" t="s">
        <v>36</v>
      </c>
      <c r="U5" s="70" t="s">
        <v>37</v>
      </c>
      <c r="V5" s="71" t="s">
        <v>87</v>
      </c>
      <c r="W5" s="72" t="s">
        <v>23</v>
      </c>
      <c r="X5" s="72" t="s">
        <v>28</v>
      </c>
      <c r="Y5" s="42"/>
      <c r="Z5" s="245" t="s">
        <v>97</v>
      </c>
      <c r="AA5" s="245" t="s">
        <v>7</v>
      </c>
      <c r="AB5" s="246" t="s">
        <v>13</v>
      </c>
      <c r="AC5" s="246" t="s">
        <v>12</v>
      </c>
      <c r="AD5" s="246" t="s">
        <v>14</v>
      </c>
      <c r="AE5" s="246" t="s">
        <v>10</v>
      </c>
      <c r="AF5" s="246" t="s">
        <v>11</v>
      </c>
      <c r="AG5" s="246" t="s">
        <v>30</v>
      </c>
      <c r="AH5" s="246" t="s">
        <v>120</v>
      </c>
      <c r="AI5" s="246" t="s">
        <v>119</v>
      </c>
      <c r="AJ5" s="247" t="s">
        <v>35</v>
      </c>
      <c r="AK5" s="247" t="s">
        <v>36</v>
      </c>
      <c r="AL5" s="247" t="s">
        <v>37</v>
      </c>
      <c r="AM5" s="248" t="s">
        <v>87</v>
      </c>
      <c r="AN5" s="249" t="s">
        <v>23</v>
      </c>
      <c r="AO5" s="249" t="s">
        <v>28</v>
      </c>
      <c r="AP5" s="42"/>
      <c r="AQ5" s="245" t="s">
        <v>97</v>
      </c>
      <c r="AR5" s="245" t="s">
        <v>7</v>
      </c>
      <c r="AS5" s="246" t="s">
        <v>13</v>
      </c>
      <c r="AT5" s="246" t="s">
        <v>12</v>
      </c>
      <c r="AU5" s="246" t="s">
        <v>14</v>
      </c>
      <c r="AV5" s="246" t="s">
        <v>10</v>
      </c>
      <c r="AW5" s="246" t="s">
        <v>11</v>
      </c>
      <c r="AX5" s="246" t="s">
        <v>30</v>
      </c>
      <c r="AY5" s="246" t="s">
        <v>120</v>
      </c>
      <c r="AZ5" s="246" t="s">
        <v>119</v>
      </c>
      <c r="BA5" s="247" t="s">
        <v>35</v>
      </c>
      <c r="BB5" s="247" t="s">
        <v>36</v>
      </c>
      <c r="BC5" s="247" t="s">
        <v>37</v>
      </c>
      <c r="BD5" s="248" t="s">
        <v>87</v>
      </c>
      <c r="BE5" s="249" t="s">
        <v>23</v>
      </c>
      <c r="BF5" s="249" t="s">
        <v>28</v>
      </c>
      <c r="BH5" s="245" t="s">
        <v>97</v>
      </c>
      <c r="BI5" s="245" t="s">
        <v>7</v>
      </c>
      <c r="BJ5" s="246" t="s">
        <v>13</v>
      </c>
      <c r="BK5" s="246" t="s">
        <v>12</v>
      </c>
      <c r="BL5" s="246" t="s">
        <v>14</v>
      </c>
      <c r="BM5" s="246" t="s">
        <v>10</v>
      </c>
      <c r="BN5" s="246" t="s">
        <v>11</v>
      </c>
      <c r="BO5" s="246" t="s">
        <v>30</v>
      </c>
      <c r="BP5" s="246" t="s">
        <v>120</v>
      </c>
      <c r="BQ5" s="246" t="s">
        <v>119</v>
      </c>
      <c r="BR5" s="247" t="s">
        <v>35</v>
      </c>
      <c r="BS5" s="247" t="s">
        <v>36</v>
      </c>
      <c r="BT5" s="247" t="s">
        <v>37</v>
      </c>
      <c r="BU5" s="248" t="s">
        <v>87</v>
      </c>
      <c r="BV5" s="249" t="s">
        <v>23</v>
      </c>
      <c r="BW5" s="249" t="s">
        <v>28</v>
      </c>
      <c r="BY5" s="245" t="s">
        <v>97</v>
      </c>
      <c r="BZ5" s="245" t="s">
        <v>7</v>
      </c>
      <c r="CA5" s="246" t="s">
        <v>13</v>
      </c>
      <c r="CB5" s="246" t="s">
        <v>12</v>
      </c>
      <c r="CC5" s="246" t="s">
        <v>14</v>
      </c>
      <c r="CD5" s="246" t="s">
        <v>10</v>
      </c>
      <c r="CE5" s="246" t="s">
        <v>11</v>
      </c>
      <c r="CF5" s="246" t="s">
        <v>30</v>
      </c>
      <c r="CG5" s="246" t="s">
        <v>120</v>
      </c>
      <c r="CH5" s="246" t="s">
        <v>119</v>
      </c>
      <c r="CI5" s="247" t="s">
        <v>35</v>
      </c>
      <c r="CJ5" s="247" t="s">
        <v>36</v>
      </c>
      <c r="CK5" s="247" t="s">
        <v>37</v>
      </c>
      <c r="CL5" s="248" t="s">
        <v>87</v>
      </c>
      <c r="CM5" s="249" t="s">
        <v>23</v>
      </c>
      <c r="CN5" s="249" t="s">
        <v>28</v>
      </c>
      <c r="CP5" s="245" t="s">
        <v>97</v>
      </c>
      <c r="CQ5" s="245" t="s">
        <v>7</v>
      </c>
      <c r="CR5" s="246" t="s">
        <v>13</v>
      </c>
      <c r="CS5" s="246" t="s">
        <v>12</v>
      </c>
      <c r="CT5" s="246" t="s">
        <v>14</v>
      </c>
      <c r="CU5" s="246" t="s">
        <v>10</v>
      </c>
      <c r="CV5" s="246" t="s">
        <v>11</v>
      </c>
      <c r="CW5" s="246" t="s">
        <v>30</v>
      </c>
      <c r="CX5" s="246" t="s">
        <v>120</v>
      </c>
      <c r="CY5" s="246" t="s">
        <v>119</v>
      </c>
      <c r="CZ5" s="247" t="s">
        <v>35</v>
      </c>
      <c r="DA5" s="247" t="s">
        <v>36</v>
      </c>
      <c r="DB5" s="247" t="s">
        <v>37</v>
      </c>
      <c r="DC5" s="248" t="s">
        <v>87</v>
      </c>
      <c r="DD5" s="249" t="s">
        <v>23</v>
      </c>
      <c r="DE5" s="249" t="s">
        <v>28</v>
      </c>
      <c r="DG5" s="245" t="s">
        <v>97</v>
      </c>
      <c r="DH5" s="245" t="s">
        <v>7</v>
      </c>
      <c r="DI5" s="246" t="s">
        <v>13</v>
      </c>
      <c r="DJ5" s="246" t="s">
        <v>12</v>
      </c>
      <c r="DK5" s="246" t="s">
        <v>14</v>
      </c>
      <c r="DL5" s="246" t="s">
        <v>10</v>
      </c>
      <c r="DM5" s="246" t="s">
        <v>11</v>
      </c>
      <c r="DN5" s="246" t="s">
        <v>30</v>
      </c>
      <c r="DO5" s="246" t="s">
        <v>120</v>
      </c>
      <c r="DP5" s="246" t="s">
        <v>119</v>
      </c>
      <c r="DQ5" s="247" t="s">
        <v>35</v>
      </c>
      <c r="DR5" s="247" t="s">
        <v>36</v>
      </c>
      <c r="DS5" s="247" t="s">
        <v>37</v>
      </c>
      <c r="DT5" s="248" t="s">
        <v>87</v>
      </c>
      <c r="DU5" s="249" t="s">
        <v>23</v>
      </c>
      <c r="DV5" s="249" t="s">
        <v>28</v>
      </c>
      <c r="DX5" s="245" t="s">
        <v>97</v>
      </c>
      <c r="DY5" s="245" t="s">
        <v>7</v>
      </c>
      <c r="DZ5" s="246" t="s">
        <v>13</v>
      </c>
      <c r="EA5" s="246" t="s">
        <v>12</v>
      </c>
      <c r="EB5" s="246" t="s">
        <v>14</v>
      </c>
      <c r="EC5" s="246" t="s">
        <v>10</v>
      </c>
      <c r="ED5" s="246" t="s">
        <v>11</v>
      </c>
      <c r="EE5" s="246" t="s">
        <v>30</v>
      </c>
      <c r="EF5" s="246" t="s">
        <v>120</v>
      </c>
      <c r="EG5" s="246" t="s">
        <v>119</v>
      </c>
      <c r="EH5" s="247" t="s">
        <v>35</v>
      </c>
      <c r="EI5" s="247" t="s">
        <v>36</v>
      </c>
      <c r="EJ5" s="247" t="s">
        <v>37</v>
      </c>
      <c r="EK5" s="248" t="s">
        <v>87</v>
      </c>
      <c r="EL5" s="249" t="s">
        <v>23</v>
      </c>
      <c r="EM5" s="249" t="s">
        <v>28</v>
      </c>
      <c r="EO5" s="245" t="s">
        <v>97</v>
      </c>
      <c r="EP5" s="245" t="s">
        <v>7</v>
      </c>
      <c r="EQ5" s="246" t="s">
        <v>13</v>
      </c>
      <c r="ER5" s="246" t="s">
        <v>12</v>
      </c>
      <c r="ES5" s="246" t="s">
        <v>14</v>
      </c>
      <c r="ET5" s="246" t="s">
        <v>10</v>
      </c>
      <c r="EU5" s="246" t="s">
        <v>11</v>
      </c>
      <c r="EV5" s="246" t="s">
        <v>30</v>
      </c>
      <c r="EW5" s="246" t="s">
        <v>120</v>
      </c>
      <c r="EX5" s="246" t="s">
        <v>119</v>
      </c>
      <c r="EY5" s="247" t="s">
        <v>35</v>
      </c>
      <c r="EZ5" s="247" t="s">
        <v>36</v>
      </c>
      <c r="FA5" s="247" t="s">
        <v>37</v>
      </c>
      <c r="FB5" s="248" t="s">
        <v>87</v>
      </c>
      <c r="FC5" s="249" t="s">
        <v>23</v>
      </c>
      <c r="FD5" s="249" t="s">
        <v>28</v>
      </c>
      <c r="FF5" s="245" t="s">
        <v>97</v>
      </c>
      <c r="FG5" s="245" t="s">
        <v>7</v>
      </c>
      <c r="FH5" s="246" t="s">
        <v>13</v>
      </c>
      <c r="FI5" s="246" t="s">
        <v>12</v>
      </c>
      <c r="FJ5" s="246" t="s">
        <v>14</v>
      </c>
      <c r="FK5" s="246" t="s">
        <v>10</v>
      </c>
      <c r="FL5" s="246" t="s">
        <v>11</v>
      </c>
      <c r="FM5" s="246" t="s">
        <v>30</v>
      </c>
      <c r="FN5" s="246" t="s">
        <v>120</v>
      </c>
      <c r="FO5" s="246" t="s">
        <v>119</v>
      </c>
      <c r="FP5" s="247" t="s">
        <v>35</v>
      </c>
      <c r="FQ5" s="247" t="s">
        <v>36</v>
      </c>
      <c r="FR5" s="247" t="s">
        <v>37</v>
      </c>
      <c r="FS5" s="248" t="s">
        <v>87</v>
      </c>
      <c r="FT5" s="249" t="s">
        <v>23</v>
      </c>
      <c r="FU5" s="249" t="s">
        <v>28</v>
      </c>
      <c r="FW5" s="245" t="s">
        <v>97</v>
      </c>
      <c r="FX5" s="245" t="s">
        <v>7</v>
      </c>
      <c r="FY5" s="246" t="s">
        <v>13</v>
      </c>
      <c r="FZ5" s="246" t="s">
        <v>12</v>
      </c>
      <c r="GA5" s="246" t="s">
        <v>14</v>
      </c>
      <c r="GB5" s="246" t="s">
        <v>10</v>
      </c>
      <c r="GC5" s="246" t="s">
        <v>11</v>
      </c>
      <c r="GD5" s="246" t="s">
        <v>30</v>
      </c>
      <c r="GE5" s="246" t="s">
        <v>120</v>
      </c>
      <c r="GF5" s="246" t="s">
        <v>119</v>
      </c>
      <c r="GG5" s="247" t="s">
        <v>35</v>
      </c>
      <c r="GH5" s="247" t="s">
        <v>36</v>
      </c>
      <c r="GI5" s="247" t="s">
        <v>37</v>
      </c>
      <c r="GJ5" s="248" t="s">
        <v>87</v>
      </c>
      <c r="GK5" s="249" t="s">
        <v>23</v>
      </c>
      <c r="GL5" s="249" t="s">
        <v>28</v>
      </c>
      <c r="GN5" s="245" t="s">
        <v>97</v>
      </c>
      <c r="GO5" s="245" t="s">
        <v>7</v>
      </c>
      <c r="GP5" s="246" t="s">
        <v>13</v>
      </c>
      <c r="GQ5" s="246" t="s">
        <v>12</v>
      </c>
      <c r="GR5" s="246" t="s">
        <v>14</v>
      </c>
      <c r="GS5" s="246" t="s">
        <v>10</v>
      </c>
      <c r="GT5" s="246" t="s">
        <v>11</v>
      </c>
      <c r="GU5" s="246" t="s">
        <v>30</v>
      </c>
      <c r="GV5" s="246" t="s">
        <v>120</v>
      </c>
      <c r="GW5" s="246" t="s">
        <v>119</v>
      </c>
      <c r="GX5" s="247" t="s">
        <v>35</v>
      </c>
      <c r="GY5" s="247" t="s">
        <v>36</v>
      </c>
      <c r="GZ5" s="247" t="s">
        <v>37</v>
      </c>
      <c r="HA5" s="248" t="s">
        <v>87</v>
      </c>
      <c r="HB5" s="249" t="s">
        <v>23</v>
      </c>
      <c r="HC5" s="249" t="s">
        <v>28</v>
      </c>
      <c r="HE5" s="245" t="s">
        <v>97</v>
      </c>
      <c r="HF5" s="245" t="s">
        <v>7</v>
      </c>
      <c r="HG5" s="246" t="s">
        <v>13</v>
      </c>
      <c r="HH5" s="246" t="s">
        <v>12</v>
      </c>
      <c r="HI5" s="246" t="s">
        <v>14</v>
      </c>
      <c r="HJ5" s="246" t="s">
        <v>10</v>
      </c>
      <c r="HK5" s="246" t="s">
        <v>11</v>
      </c>
      <c r="HL5" s="246" t="s">
        <v>30</v>
      </c>
      <c r="HM5" s="246" t="s">
        <v>120</v>
      </c>
      <c r="HN5" s="246" t="s">
        <v>119</v>
      </c>
      <c r="HO5" s="247" t="s">
        <v>35</v>
      </c>
      <c r="HP5" s="247" t="s">
        <v>36</v>
      </c>
      <c r="HQ5" s="247" t="s">
        <v>37</v>
      </c>
      <c r="HR5" s="248" t="s">
        <v>87</v>
      </c>
      <c r="HS5" s="249" t="s">
        <v>23</v>
      </c>
      <c r="HT5" s="249" t="s">
        <v>28</v>
      </c>
      <c r="HV5" s="245" t="s">
        <v>97</v>
      </c>
      <c r="HW5" s="245" t="s">
        <v>7</v>
      </c>
      <c r="HX5" s="246" t="s">
        <v>13</v>
      </c>
      <c r="HY5" s="246" t="s">
        <v>12</v>
      </c>
      <c r="HZ5" s="246" t="s">
        <v>14</v>
      </c>
      <c r="IA5" s="246" t="s">
        <v>10</v>
      </c>
      <c r="IB5" s="246" t="s">
        <v>11</v>
      </c>
      <c r="IC5" s="246" t="s">
        <v>30</v>
      </c>
      <c r="ID5" s="246" t="s">
        <v>120</v>
      </c>
      <c r="IE5" s="246" t="s">
        <v>119</v>
      </c>
      <c r="IF5" s="247" t="s">
        <v>35</v>
      </c>
      <c r="IG5" s="247" t="s">
        <v>36</v>
      </c>
      <c r="IH5" s="247" t="s">
        <v>37</v>
      </c>
      <c r="II5" s="248" t="s">
        <v>87</v>
      </c>
      <c r="IJ5" s="249" t="s">
        <v>23</v>
      </c>
      <c r="IK5" s="249" t="s">
        <v>28</v>
      </c>
      <c r="IM5" s="245" t="s">
        <v>97</v>
      </c>
      <c r="IN5" s="245" t="s">
        <v>7</v>
      </c>
      <c r="IO5" s="246" t="s">
        <v>13</v>
      </c>
      <c r="IP5" s="246" t="s">
        <v>12</v>
      </c>
      <c r="IQ5" s="246" t="s">
        <v>14</v>
      </c>
      <c r="IR5" s="246" t="s">
        <v>10</v>
      </c>
      <c r="IS5" s="246" t="s">
        <v>11</v>
      </c>
      <c r="IT5" s="246" t="s">
        <v>30</v>
      </c>
      <c r="IU5" s="246" t="s">
        <v>120</v>
      </c>
      <c r="IV5" s="246" t="s">
        <v>119</v>
      </c>
      <c r="IW5" s="247" t="s">
        <v>35</v>
      </c>
      <c r="IX5" s="247" t="s">
        <v>36</v>
      </c>
      <c r="IY5" s="247" t="s">
        <v>37</v>
      </c>
      <c r="IZ5" s="248" t="s">
        <v>87</v>
      </c>
      <c r="JA5" s="249" t="s">
        <v>23</v>
      </c>
      <c r="JB5" s="249" t="s">
        <v>28</v>
      </c>
      <c r="JD5" s="245" t="s">
        <v>97</v>
      </c>
      <c r="JE5" s="245" t="s">
        <v>7</v>
      </c>
      <c r="JF5" s="246" t="s">
        <v>13</v>
      </c>
      <c r="JG5" s="246" t="s">
        <v>12</v>
      </c>
      <c r="JH5" s="246" t="s">
        <v>14</v>
      </c>
      <c r="JI5" s="246" t="s">
        <v>10</v>
      </c>
      <c r="JJ5" s="246" t="s">
        <v>11</v>
      </c>
      <c r="JK5" s="246" t="s">
        <v>30</v>
      </c>
      <c r="JL5" s="246" t="s">
        <v>120</v>
      </c>
      <c r="JM5" s="246" t="s">
        <v>119</v>
      </c>
      <c r="JN5" s="247" t="s">
        <v>35</v>
      </c>
      <c r="JO5" s="247" t="s">
        <v>36</v>
      </c>
      <c r="JP5" s="247" t="s">
        <v>37</v>
      </c>
      <c r="JQ5" s="248" t="s">
        <v>87</v>
      </c>
      <c r="JR5" s="249" t="s">
        <v>23</v>
      </c>
      <c r="JS5" s="249" t="s">
        <v>28</v>
      </c>
      <c r="JU5" s="245" t="s">
        <v>97</v>
      </c>
      <c r="JV5" s="245" t="s">
        <v>7</v>
      </c>
      <c r="JW5" s="246" t="s">
        <v>13</v>
      </c>
      <c r="JX5" s="246" t="s">
        <v>12</v>
      </c>
      <c r="JY5" s="246" t="s">
        <v>14</v>
      </c>
      <c r="JZ5" s="246" t="s">
        <v>10</v>
      </c>
      <c r="KA5" s="246" t="s">
        <v>11</v>
      </c>
      <c r="KB5" s="246" t="s">
        <v>30</v>
      </c>
      <c r="KC5" s="246" t="s">
        <v>120</v>
      </c>
      <c r="KD5" s="246" t="s">
        <v>119</v>
      </c>
      <c r="KE5" s="247" t="s">
        <v>35</v>
      </c>
      <c r="KF5" s="247" t="s">
        <v>36</v>
      </c>
      <c r="KG5" s="247" t="s">
        <v>37</v>
      </c>
      <c r="KH5" s="248" t="s">
        <v>87</v>
      </c>
      <c r="KI5" s="249" t="s">
        <v>23</v>
      </c>
      <c r="KJ5" s="249" t="s">
        <v>28</v>
      </c>
      <c r="KL5" s="245" t="s">
        <v>97</v>
      </c>
      <c r="KM5" s="245" t="s">
        <v>7</v>
      </c>
      <c r="KN5" s="246" t="s">
        <v>13</v>
      </c>
      <c r="KO5" s="246" t="s">
        <v>12</v>
      </c>
      <c r="KP5" s="246" t="s">
        <v>14</v>
      </c>
      <c r="KQ5" s="246" t="s">
        <v>10</v>
      </c>
      <c r="KR5" s="246" t="s">
        <v>11</v>
      </c>
      <c r="KS5" s="246" t="s">
        <v>30</v>
      </c>
      <c r="KT5" s="246" t="s">
        <v>120</v>
      </c>
      <c r="KU5" s="246" t="s">
        <v>119</v>
      </c>
      <c r="KV5" s="247" t="s">
        <v>35</v>
      </c>
      <c r="KW5" s="247" t="s">
        <v>36</v>
      </c>
      <c r="KX5" s="247" t="s">
        <v>37</v>
      </c>
      <c r="KY5" s="248" t="s">
        <v>87</v>
      </c>
      <c r="KZ5" s="249" t="s">
        <v>23</v>
      </c>
      <c r="LA5" s="249" t="s">
        <v>28</v>
      </c>
      <c r="LC5" s="245" t="s">
        <v>97</v>
      </c>
      <c r="LD5" s="245" t="s">
        <v>7</v>
      </c>
      <c r="LE5" s="246" t="s">
        <v>13</v>
      </c>
      <c r="LF5" s="246" t="s">
        <v>12</v>
      </c>
      <c r="LG5" s="246" t="s">
        <v>14</v>
      </c>
      <c r="LH5" s="246" t="s">
        <v>10</v>
      </c>
      <c r="LI5" s="246" t="s">
        <v>11</v>
      </c>
      <c r="LJ5" s="246" t="s">
        <v>30</v>
      </c>
      <c r="LK5" s="246" t="s">
        <v>120</v>
      </c>
      <c r="LL5" s="246" t="s">
        <v>119</v>
      </c>
      <c r="LM5" s="247" t="s">
        <v>35</v>
      </c>
      <c r="LN5" s="247" t="s">
        <v>36</v>
      </c>
      <c r="LO5" s="247" t="s">
        <v>37</v>
      </c>
      <c r="LP5" s="248" t="s">
        <v>87</v>
      </c>
      <c r="LQ5" s="249" t="s">
        <v>23</v>
      </c>
      <c r="LR5" s="249" t="s">
        <v>28</v>
      </c>
      <c r="LT5" s="245" t="s">
        <v>97</v>
      </c>
      <c r="LU5" s="245" t="s">
        <v>7</v>
      </c>
      <c r="LV5" s="246" t="s">
        <v>13</v>
      </c>
      <c r="LW5" s="246" t="s">
        <v>12</v>
      </c>
      <c r="LX5" s="246" t="s">
        <v>14</v>
      </c>
      <c r="LY5" s="246" t="s">
        <v>10</v>
      </c>
      <c r="LZ5" s="246" t="s">
        <v>11</v>
      </c>
      <c r="MA5" s="246" t="s">
        <v>30</v>
      </c>
      <c r="MB5" s="246" t="s">
        <v>120</v>
      </c>
      <c r="MC5" s="246" t="s">
        <v>119</v>
      </c>
      <c r="MD5" s="247" t="s">
        <v>35</v>
      </c>
      <c r="ME5" s="247" t="s">
        <v>36</v>
      </c>
      <c r="MF5" s="247" t="s">
        <v>37</v>
      </c>
      <c r="MG5" s="248" t="s">
        <v>87</v>
      </c>
      <c r="MH5" s="249" t="s">
        <v>23</v>
      </c>
      <c r="MI5" s="249" t="s">
        <v>28</v>
      </c>
    </row>
    <row r="6" spans="1:347" ht="14" customHeight="1" outlineLevel="1">
      <c r="A6" s="13" t="s">
        <v>22</v>
      </c>
      <c r="B6" s="421">
        <v>0</v>
      </c>
      <c r="C6" s="349">
        <v>20</v>
      </c>
      <c r="D6" s="350">
        <v>0</v>
      </c>
      <c r="E6" s="21">
        <f>D6/C6</f>
        <v>0</v>
      </c>
      <c r="F6" s="12" t="s">
        <v>4</v>
      </c>
      <c r="G6" s="12" t="s">
        <v>4</v>
      </c>
      <c r="H6" s="12"/>
      <c r="I6" s="12"/>
      <c r="J6" s="54" t="s">
        <v>4</v>
      </c>
      <c r="K6" s="12"/>
      <c r="L6" s="15"/>
      <c r="M6" s="15"/>
      <c r="N6" s="15"/>
      <c r="O6" s="15"/>
      <c r="P6" s="32"/>
      <c r="Q6" s="14"/>
      <c r="R6" s="14"/>
      <c r="S6" s="32"/>
      <c r="T6" s="32"/>
      <c r="U6" s="32"/>
      <c r="V6" s="32"/>
      <c r="X6" s="32"/>
      <c r="Y6" s="42"/>
      <c r="Z6" s="210"/>
      <c r="AA6" s="220" t="s">
        <v>4</v>
      </c>
      <c r="AB6" s="210"/>
      <c r="AC6" s="211"/>
      <c r="AD6" s="211"/>
      <c r="AE6" s="211"/>
      <c r="AF6" s="211"/>
      <c r="AG6" s="209"/>
      <c r="AH6" s="200"/>
      <c r="AI6" s="200"/>
      <c r="AJ6" s="209"/>
      <c r="AK6" s="209"/>
      <c r="AL6" s="209"/>
      <c r="AM6" s="209"/>
      <c r="AN6" s="218"/>
      <c r="AO6" s="209"/>
      <c r="AP6" s="42"/>
      <c r="AQ6" s="210"/>
      <c r="AR6" s="220" t="s">
        <v>4</v>
      </c>
      <c r="AS6" s="210"/>
      <c r="AT6" s="211"/>
      <c r="AU6" s="211"/>
      <c r="AV6" s="211"/>
      <c r="AW6" s="211"/>
      <c r="AX6" s="209"/>
      <c r="AY6" s="200"/>
      <c r="AZ6" s="200"/>
      <c r="BA6" s="209"/>
      <c r="BB6" s="209"/>
      <c r="BC6" s="209"/>
      <c r="BD6" s="209"/>
      <c r="BE6" s="218"/>
      <c r="BF6" s="209"/>
      <c r="BH6" s="210"/>
      <c r="BI6" s="220" t="s">
        <v>4</v>
      </c>
      <c r="BJ6" s="210"/>
      <c r="BK6" s="211"/>
      <c r="BL6" s="211"/>
      <c r="BM6" s="211"/>
      <c r="BN6" s="211"/>
      <c r="BO6" s="209"/>
      <c r="BP6" s="200"/>
      <c r="BQ6" s="200"/>
      <c r="BR6" s="209"/>
      <c r="BS6" s="209"/>
      <c r="BT6" s="209"/>
      <c r="BU6" s="209"/>
      <c r="BV6" s="218"/>
      <c r="BW6" s="209"/>
      <c r="BY6" s="210"/>
      <c r="BZ6" s="220" t="s">
        <v>4</v>
      </c>
      <c r="CA6" s="210"/>
      <c r="CB6" s="211"/>
      <c r="CC6" s="211"/>
      <c r="CD6" s="211"/>
      <c r="CE6" s="211"/>
      <c r="CF6" s="209"/>
      <c r="CG6" s="200"/>
      <c r="CH6" s="200"/>
      <c r="CI6" s="209"/>
      <c r="CJ6" s="209"/>
      <c r="CK6" s="209"/>
      <c r="CL6" s="209"/>
      <c r="CM6" s="218"/>
      <c r="CN6" s="209"/>
      <c r="CP6" s="210"/>
      <c r="CQ6" s="220" t="s">
        <v>4</v>
      </c>
      <c r="CR6" s="210"/>
      <c r="CS6" s="211"/>
      <c r="CT6" s="211"/>
      <c r="CU6" s="211"/>
      <c r="CV6" s="211"/>
      <c r="CW6" s="209"/>
      <c r="CX6" s="200"/>
      <c r="CY6" s="200"/>
      <c r="CZ6" s="209"/>
      <c r="DA6" s="209"/>
      <c r="DB6" s="209"/>
      <c r="DC6" s="209"/>
      <c r="DD6" s="218"/>
      <c r="DE6" s="209"/>
      <c r="DG6" s="210"/>
      <c r="DH6" s="220" t="s">
        <v>4</v>
      </c>
      <c r="DI6" s="210"/>
      <c r="DJ6" s="211"/>
      <c r="DK6" s="211"/>
      <c r="DL6" s="211"/>
      <c r="DM6" s="211"/>
      <c r="DN6" s="209"/>
      <c r="DO6" s="200"/>
      <c r="DP6" s="200"/>
      <c r="DQ6" s="209"/>
      <c r="DR6" s="209"/>
      <c r="DS6" s="209"/>
      <c r="DT6" s="209"/>
      <c r="DU6" s="218"/>
      <c r="DV6" s="209"/>
      <c r="DX6" s="210"/>
      <c r="DY6" s="220" t="s">
        <v>4</v>
      </c>
      <c r="DZ6" s="210"/>
      <c r="EA6" s="211"/>
      <c r="EB6" s="211"/>
      <c r="EC6" s="211"/>
      <c r="ED6" s="211"/>
      <c r="EE6" s="209"/>
      <c r="EF6" s="200"/>
      <c r="EG6" s="200"/>
      <c r="EH6" s="209"/>
      <c r="EI6" s="209"/>
      <c r="EJ6" s="209"/>
      <c r="EK6" s="209"/>
      <c r="EL6" s="218"/>
      <c r="EM6" s="209"/>
      <c r="EO6" s="210"/>
      <c r="EP6" s="220" t="s">
        <v>4</v>
      </c>
      <c r="EQ6" s="210"/>
      <c r="ER6" s="211"/>
      <c r="ES6" s="211"/>
      <c r="ET6" s="211"/>
      <c r="EU6" s="211"/>
      <c r="EV6" s="209"/>
      <c r="EW6" s="200"/>
      <c r="EX6" s="200"/>
      <c r="EY6" s="209"/>
      <c r="EZ6" s="209"/>
      <c r="FA6" s="209"/>
      <c r="FB6" s="209"/>
      <c r="FC6" s="218"/>
      <c r="FD6" s="209"/>
      <c r="FF6" s="210"/>
      <c r="FG6" s="220" t="s">
        <v>4</v>
      </c>
      <c r="FH6" s="210"/>
      <c r="FI6" s="211"/>
      <c r="FJ6" s="211"/>
      <c r="FK6" s="211"/>
      <c r="FL6" s="211"/>
      <c r="FM6" s="209"/>
      <c r="FN6" s="200"/>
      <c r="FO6" s="200"/>
      <c r="FP6" s="209"/>
      <c r="FQ6" s="209"/>
      <c r="FR6" s="209"/>
      <c r="FS6" s="209"/>
      <c r="FT6" s="218"/>
      <c r="FU6" s="209"/>
      <c r="FW6" s="210"/>
      <c r="FX6" s="220" t="s">
        <v>4</v>
      </c>
      <c r="FY6" s="210"/>
      <c r="FZ6" s="211"/>
      <c r="GA6" s="211"/>
      <c r="GB6" s="211"/>
      <c r="GC6" s="211"/>
      <c r="GD6" s="209"/>
      <c r="GE6" s="200"/>
      <c r="GF6" s="200"/>
      <c r="GG6" s="209"/>
      <c r="GH6" s="209"/>
      <c r="GI6" s="209"/>
      <c r="GJ6" s="209"/>
      <c r="GK6" s="218"/>
      <c r="GL6" s="209"/>
      <c r="GN6" s="210"/>
      <c r="GO6" s="220" t="s">
        <v>4</v>
      </c>
      <c r="GP6" s="210"/>
      <c r="GQ6" s="211"/>
      <c r="GR6" s="211"/>
      <c r="GS6" s="211"/>
      <c r="GT6" s="211"/>
      <c r="GU6" s="209"/>
      <c r="GV6" s="200"/>
      <c r="GW6" s="200"/>
      <c r="GX6" s="209"/>
      <c r="GY6" s="209"/>
      <c r="GZ6" s="209"/>
      <c r="HA6" s="209"/>
      <c r="HB6" s="218"/>
      <c r="HC6" s="209"/>
      <c r="HE6" s="210"/>
      <c r="HF6" s="220" t="s">
        <v>4</v>
      </c>
      <c r="HG6" s="210"/>
      <c r="HH6" s="211"/>
      <c r="HI6" s="211"/>
      <c r="HJ6" s="211"/>
      <c r="HK6" s="211"/>
      <c r="HL6" s="209"/>
      <c r="HM6" s="200"/>
      <c r="HN6" s="200"/>
      <c r="HO6" s="209"/>
      <c r="HP6" s="209"/>
      <c r="HQ6" s="209"/>
      <c r="HR6" s="209"/>
      <c r="HS6" s="218"/>
      <c r="HT6" s="209"/>
      <c r="HV6" s="210"/>
      <c r="HW6" s="220" t="s">
        <v>4</v>
      </c>
      <c r="HX6" s="210"/>
      <c r="HY6" s="211"/>
      <c r="HZ6" s="211"/>
      <c r="IA6" s="211"/>
      <c r="IB6" s="211"/>
      <c r="IC6" s="209"/>
      <c r="ID6" s="200"/>
      <c r="IE6" s="200"/>
      <c r="IF6" s="209"/>
      <c r="IG6" s="209"/>
      <c r="IH6" s="209"/>
      <c r="II6" s="209"/>
      <c r="IJ6" s="218"/>
      <c r="IK6" s="209"/>
      <c r="IM6" s="210"/>
      <c r="IN6" s="220" t="s">
        <v>4</v>
      </c>
      <c r="IO6" s="210"/>
      <c r="IP6" s="211"/>
      <c r="IQ6" s="211"/>
      <c r="IR6" s="211"/>
      <c r="IS6" s="211"/>
      <c r="IT6" s="209"/>
      <c r="IU6" s="200"/>
      <c r="IV6" s="200"/>
      <c r="IW6" s="209"/>
      <c r="IX6" s="209"/>
      <c r="IY6" s="209"/>
      <c r="IZ6" s="209"/>
      <c r="JA6" s="218"/>
      <c r="JB6" s="209"/>
      <c r="JD6" s="210"/>
      <c r="JE6" s="220" t="s">
        <v>4</v>
      </c>
      <c r="JF6" s="210"/>
      <c r="JG6" s="211"/>
      <c r="JH6" s="211"/>
      <c r="JI6" s="211"/>
      <c r="JJ6" s="211"/>
      <c r="JK6" s="209"/>
      <c r="JL6" s="200"/>
      <c r="JM6" s="200"/>
      <c r="JN6" s="209"/>
      <c r="JO6" s="209"/>
      <c r="JP6" s="209"/>
      <c r="JQ6" s="209"/>
      <c r="JR6" s="218"/>
      <c r="JS6" s="209"/>
      <c r="JU6" s="210"/>
      <c r="JV6" s="220" t="s">
        <v>4</v>
      </c>
      <c r="JW6" s="210"/>
      <c r="JX6" s="211"/>
      <c r="JY6" s="211"/>
      <c r="JZ6" s="211"/>
      <c r="KA6" s="211"/>
      <c r="KB6" s="209"/>
      <c r="KC6" s="200"/>
      <c r="KD6" s="200"/>
      <c r="KE6" s="209"/>
      <c r="KF6" s="209"/>
      <c r="KG6" s="209"/>
      <c r="KH6" s="209"/>
      <c r="KI6" s="218"/>
      <c r="KJ6" s="209"/>
      <c r="KL6" s="210"/>
      <c r="KM6" s="220" t="s">
        <v>4</v>
      </c>
      <c r="KN6" s="210"/>
      <c r="KO6" s="211"/>
      <c r="KP6" s="211"/>
      <c r="KQ6" s="211"/>
      <c r="KR6" s="211"/>
      <c r="KS6" s="209"/>
      <c r="KT6" s="200"/>
      <c r="KU6" s="200"/>
      <c r="KV6" s="209"/>
      <c r="KW6" s="209"/>
      <c r="KX6" s="209"/>
      <c r="KY6" s="209"/>
      <c r="KZ6" s="218"/>
      <c r="LA6" s="209"/>
      <c r="LC6" s="210"/>
      <c r="LD6" s="220" t="s">
        <v>4</v>
      </c>
      <c r="LE6" s="210"/>
      <c r="LF6" s="211"/>
      <c r="LG6" s="211"/>
      <c r="LH6" s="211"/>
      <c r="LI6" s="211"/>
      <c r="LJ6" s="209"/>
      <c r="LK6" s="200"/>
      <c r="LL6" s="200"/>
      <c r="LM6" s="209"/>
      <c r="LN6" s="209"/>
      <c r="LO6" s="209"/>
      <c r="LP6" s="209"/>
      <c r="LQ6" s="218"/>
      <c r="LR6" s="209"/>
      <c r="LT6" s="210"/>
      <c r="LU6" s="220" t="s">
        <v>4</v>
      </c>
      <c r="LV6" s="210"/>
      <c r="LW6" s="211"/>
      <c r="LX6" s="211"/>
      <c r="LY6" s="211"/>
      <c r="LZ6" s="211"/>
      <c r="MA6" s="209"/>
      <c r="MB6" s="200"/>
      <c r="MC6" s="200"/>
      <c r="MD6" s="209"/>
      <c r="ME6" s="209"/>
      <c r="MF6" s="209"/>
      <c r="MG6" s="209"/>
      <c r="MH6" s="218"/>
      <c r="MI6" s="209"/>
    </row>
    <row r="7" spans="1:347" ht="14" customHeight="1" outlineLevel="1">
      <c r="A7" s="12">
        <v>1</v>
      </c>
      <c r="B7" s="422">
        <v>8.9999999999999998E-4</v>
      </c>
      <c r="C7" s="349">
        <v>20</v>
      </c>
      <c r="D7" s="352">
        <v>3</v>
      </c>
      <c r="E7" s="15">
        <f t="shared" ref="E7:E16" si="0">IFERROR(D7/C7,"")</f>
        <v>0.15</v>
      </c>
      <c r="F7" s="32">
        <f>IFERROR((E7-E6)/(1-E6),"")</f>
        <v>0.15</v>
      </c>
      <c r="G7" s="15">
        <f t="shared" ref="G7:G16" si="1">IFERROR(_xlfn.NORM.S.INV(F7),"")</f>
        <v>-1.0364333894937898</v>
      </c>
      <c r="H7" s="15"/>
      <c r="I7" s="32"/>
      <c r="J7" s="16">
        <f>IFERROR(LOG10($B7),"")</f>
        <v>-3.0457574905606752</v>
      </c>
      <c r="K7" s="15">
        <f>IFERROR(C21+B21*J7,"")</f>
        <v>-1.5706596893167966</v>
      </c>
      <c r="L7" s="35">
        <f>IFERROR(_xlfn.NORM.S.DIST(K7,TRUE)*(1-$E$6)+$E$6,"")</f>
        <v>5.8130858640029398E-2</v>
      </c>
      <c r="M7" s="35">
        <f t="shared" ref="M7:M16" si="2">IFERROR(1/SQRT(2*PI())*EXP(-0.5*(K7)^2),"")</f>
        <v>0.11620208831139761</v>
      </c>
      <c r="N7" s="35">
        <f>IFERROR(K7-L7/M7+$F7/M7,"")</f>
        <v>-0.78006166569281254</v>
      </c>
      <c r="O7" s="35">
        <f>IFERROR(M7^2/((1-L7)*(L7+$E$6/(1-$E$6))),"")</f>
        <v>0.24662128702482186</v>
      </c>
      <c r="P7" s="15">
        <f>IFERROR($C7*O7,"")</f>
        <v>4.9324257404964369</v>
      </c>
      <c r="Q7" s="15">
        <f t="shared" ref="Q7:Q16" si="3">IFERROR(P7*J7,"")</f>
        <v>-15.022972645751308</v>
      </c>
      <c r="R7" s="15">
        <f>IFERROR(P7*N7,"")</f>
        <v>-3.8475962390377547</v>
      </c>
      <c r="S7" s="32">
        <f t="shared" ref="S7:S16" si="4">IFERROR(P7*(J7-J$18)^2,"")</f>
        <v>12.655211702057874</v>
      </c>
      <c r="T7" s="32">
        <f>IFERROR(P7*(N7-N18)^2,"")</f>
        <v>3.7774383155220939</v>
      </c>
      <c r="U7" s="32">
        <f>IFERROR(P7*(J7-J18)*(N7-N18),"")</f>
        <v>6.9140640418206276</v>
      </c>
      <c r="V7" s="32">
        <f>IFERROR($C7*($F7-L7)^2/(L7*(1-L7)),"")</f>
        <v>3.0829892058822201</v>
      </c>
      <c r="W7" s="37">
        <f>IFERROR($D7-$C7*L7,"")</f>
        <v>1.8373828271994119</v>
      </c>
      <c r="X7" s="32">
        <f>IFERROR(W7/SQRT($C7*L7*(1-L7)),"")</f>
        <v>1.7558443000113138</v>
      </c>
      <c r="Y7" s="42"/>
      <c r="Z7" s="209"/>
      <c r="AA7" s="201">
        <f>IFERROR(LOG10($B7),"")</f>
        <v>-3.0457574905606752</v>
      </c>
      <c r="AB7" s="211">
        <f>IFERROR(J21+I21*AA7,"")</f>
        <v>-1.711281493379428</v>
      </c>
      <c r="AC7" s="202">
        <f>IFERROR(_xlfn.NORM.S.DIST(AB7,TRUE)*(1-$E$6)+$E$6,"")</f>
        <v>4.3514580516427592E-2</v>
      </c>
      <c r="AD7" s="202">
        <f t="shared" ref="AD7:AD16" si="5">IFERROR(1/SQRT(2*PI())*EXP(-0.5*(AB7)^2),"")</f>
        <v>9.2256668815064904E-2</v>
      </c>
      <c r="AE7" s="202">
        <f>IFERROR(AB7-AC7/AD7+$F7/AD7,"")</f>
        <v>-0.55705144311574428</v>
      </c>
      <c r="AF7" s="202">
        <f>IFERROR(AD7^2/((1-AC7)*(AC7+$E$6/(1-$E$6))),"")</f>
        <v>0.20449485363864739</v>
      </c>
      <c r="AG7" s="211">
        <f>IFERROR($C7*AF7,"")</f>
        <v>4.0898970727729473</v>
      </c>
      <c r="AH7" s="211">
        <f t="shared" ref="AH7:AH16" si="6">IFERROR(AG7*AA7,"")</f>
        <v>-12.456834645020383</v>
      </c>
      <c r="AI7" s="211">
        <f>IFERROR(AG7*AE7,"")</f>
        <v>-2.2782830665830285</v>
      </c>
      <c r="AJ7" s="209">
        <f t="shared" ref="AJ7:AJ16" si="7">IFERROR(AG7*(AA7-AA$18)^2,"")</f>
        <v>10.163364020733749</v>
      </c>
      <c r="AK7" s="209">
        <f>IFERROR(AG7*(AE7-AE18)^2,"")</f>
        <v>1.6315408851844837</v>
      </c>
      <c r="AL7" s="209">
        <f>IFERROR(AG7*(AA7-AA18)*(AE7-AE18),"")</f>
        <v>4.0720933106745081</v>
      </c>
      <c r="AM7" s="209">
        <f>IFERROR($C7*($F7-AC7)^2/(AC7*(1-AC7)),"")</f>
        <v>5.4487531420403004</v>
      </c>
      <c r="AN7" s="227">
        <f>IFERROR($D7-$C7*AC7,"")</f>
        <v>2.1297083896714479</v>
      </c>
      <c r="AO7" s="209">
        <f>IFERROR(AN7/SQRT($C7*AC7*(1-AC7)),"")</f>
        <v>2.3342564430756747</v>
      </c>
      <c r="AP7" s="42"/>
      <c r="AQ7" s="209"/>
      <c r="AR7" s="201">
        <f>IFERROR(LOG10($B7),"")</f>
        <v>-3.0457574905606752</v>
      </c>
      <c r="AS7" s="211">
        <f>IFERROR(AA21+Z21*AR7,"")</f>
        <v>-1.7169350789169722</v>
      </c>
      <c r="AT7" s="202">
        <f>IFERROR(_xlfn.NORM.S.DIST(AS7,TRUE)*(1-$E$6)+$E$6,"")</f>
        <v>4.2995517304701983E-2</v>
      </c>
      <c r="AU7" s="202">
        <f t="shared" ref="AU7:AU16" si="8">IFERROR(1/SQRT(2*PI())*EXP(-0.5*(AS7)^2),"")</f>
        <v>9.1366940632678792E-2</v>
      </c>
      <c r="AV7" s="202">
        <f>IFERROR(AS7-AT7/AU7+$F7/AU7,"")</f>
        <v>-0.54578409198082634</v>
      </c>
      <c r="AW7" s="202">
        <f>IFERROR(AU7^2/((1-AT7)*(AT7+$E$6/(1-$E$6))),"")</f>
        <v>0.20288083119843475</v>
      </c>
      <c r="AX7" s="211">
        <f>IFERROR($C7*AW7,"")</f>
        <v>4.0576166239686948</v>
      </c>
      <c r="AY7" s="211">
        <f t="shared" ref="AY7:AY16" si="9">IFERROR(AX7*AR7,"")</f>
        <v>-12.358516226276171</v>
      </c>
      <c r="AZ7" s="211">
        <f>IFERROR(AX7*AV7,"")</f>
        <v>-2.2145826047190602</v>
      </c>
      <c r="BA7" s="209">
        <f t="shared" ref="BA7:BA16" si="10">IFERROR(AX7*(AR7-AR$18)^2,"")</f>
        <v>10.0147232220445</v>
      </c>
      <c r="BB7" s="209">
        <f>IFERROR(AX7*(AV7-AV18)^2,"")</f>
        <v>1.5332286289561432</v>
      </c>
      <c r="BC7" s="209">
        <f>IFERROR(AX7*(AR7-AR18)*(AV7-AV18),"")</f>
        <v>3.9185278300798805</v>
      </c>
      <c r="BD7" s="209">
        <f>IFERROR($C7*($F7-AT7)^2/(AT7*(1-AT7)),"")</f>
        <v>5.565405189082302</v>
      </c>
      <c r="BE7" s="227">
        <f>IFERROR($D7-$C7*AT7,"")</f>
        <v>2.1400896539059602</v>
      </c>
      <c r="BF7" s="209">
        <f>IFERROR(BE7/SQRT($C7*AT7*(1-AT7)),"")</f>
        <v>2.3591111014707007</v>
      </c>
      <c r="BH7" s="209"/>
      <c r="BI7" s="201">
        <f>IFERROR(LOG10($B7),"")</f>
        <v>-3.0457574905606752</v>
      </c>
      <c r="BJ7" s="211">
        <f>IFERROR(AR21+AQ21*BI7,"")</f>
        <v>-1.7166417540391308</v>
      </c>
      <c r="BK7" s="202">
        <f>IFERROR(_xlfn.NORM.S.DIST(BJ7,TRUE)*(1-$E$6)+$E$6,"")</f>
        <v>4.3022324250704888E-2</v>
      </c>
      <c r="BL7" s="202">
        <f t="shared" ref="BL7:BL16" si="11">IFERROR(1/SQRT(2*PI())*EXP(-0.5*(BJ7)^2),"")</f>
        <v>9.1412962486727742E-2</v>
      </c>
      <c r="BM7" s="202">
        <f>IFERROR(BJ7-BK7/BL7+$F7/BL7,"")</f>
        <v>-0.54637363407936923</v>
      </c>
      <c r="BN7" s="202">
        <f>IFERROR(BL7^2/((1-BK7)*(BK7+$E$6/(1-$E$6))),"")</f>
        <v>0.20296441038640353</v>
      </c>
      <c r="BO7" s="211">
        <f>IFERROR($C7*BN7,"")</f>
        <v>4.0592882077280708</v>
      </c>
      <c r="BP7" s="211">
        <f t="shared" ref="BP7:BP16" si="12">IFERROR(BO7*BI7,"")</f>
        <v>-12.363607465032389</v>
      </c>
      <c r="BQ7" s="211">
        <f>IFERROR(BO7*BM7,"")</f>
        <v>-2.2178880498319153</v>
      </c>
      <c r="BR7" s="209">
        <f t="shared" ref="BR7:BR16" si="13">IFERROR(BO7*(BI7-BI$18)^2,"")</f>
        <v>10.015158791642786</v>
      </c>
      <c r="BS7" s="209">
        <f>IFERROR(BO7*(BM7-BM18)^2,"")</f>
        <v>1.5351993736351641</v>
      </c>
      <c r="BT7" s="209">
        <f>IFERROR(BO7*(BI7-BI18)*(BM7-BM18),"")</f>
        <v>3.9211306409996993</v>
      </c>
      <c r="BU7" s="209">
        <f>IFERROR($C7*($F7-BK7)^2/(BK7*(1-BK7)),"")</f>
        <v>5.559306719661083</v>
      </c>
      <c r="BV7" s="227">
        <f>IFERROR($D7-$C7*BK7,"")</f>
        <v>2.1395535149859022</v>
      </c>
      <c r="BW7" s="209">
        <f>IFERROR(BV7/SQRT($C7*BK7*(1-BK7)),"")</f>
        <v>2.3578182117502364</v>
      </c>
      <c r="BY7" s="209"/>
      <c r="BZ7" s="201">
        <f>IFERROR(LOG10($B7),"")</f>
        <v>-3.0457574905606752</v>
      </c>
      <c r="CA7" s="211">
        <f>IFERROR(BI21+BH21*BZ7,"")</f>
        <v>-1.7166670838707061</v>
      </c>
      <c r="CB7" s="202">
        <f>IFERROR(_xlfn.NORM.S.DIST(CA7,TRUE)*(1-$E$6)+$E$6,"")</f>
        <v>4.3020008826101845E-2</v>
      </c>
      <c r="CC7" s="202">
        <f t="shared" ref="CC7:CC16" si="14">IFERROR(1/SQRT(2*PI())*EXP(-0.5*(CA7)^2),"")</f>
        <v>9.1408987702851385E-2</v>
      </c>
      <c r="CD7" s="202">
        <f>IFERROR(CA7-CB7/CC7+$F7/CC7,"")</f>
        <v>-0.54632274616001686</v>
      </c>
      <c r="CE7" s="202">
        <f>IFERROR(CC7^2/((1-CB7)*(CB7+$E$6/(1-$E$6))),"")</f>
        <v>0.20295719227655484</v>
      </c>
      <c r="CF7" s="211">
        <f>IFERROR($C7*CE7,"")</f>
        <v>4.0591438455310964</v>
      </c>
      <c r="CG7" s="211">
        <f t="shared" ref="CG7:CG16" si="15">IFERROR(CF7*BZ7,"")</f>
        <v>-12.363167772789602</v>
      </c>
      <c r="CH7" s="211">
        <f>IFERROR(CF7*CD7,"")</f>
        <v>-2.2176026127490798</v>
      </c>
      <c r="CI7" s="209">
        <f t="shared" ref="CI7:CI16" si="16">IFERROR(CF7*(BZ7-BZ$18)^2,"")</f>
        <v>10.014731210984602</v>
      </c>
      <c r="CJ7" s="209">
        <f>IFERROR(CF7*(CD7-CD18)^2,"")</f>
        <v>1.5348633519242851</v>
      </c>
      <c r="CK7" s="209">
        <f>IFERROR(CF7*(BZ7-BZ18)*(CD7-CD18),"")</f>
        <v>3.9206177976324832</v>
      </c>
      <c r="CL7" s="209">
        <f>IFERROR($C7*($F7-CB7)^2/(CB7*(1-CB7)),"")</f>
        <v>5.5598331475739098</v>
      </c>
      <c r="CM7" s="227">
        <f>IFERROR($D7-$C7*CB7,"")</f>
        <v>2.1395998234779632</v>
      </c>
      <c r="CN7" s="209">
        <f>IFERROR(CM7/SQRT($C7*CB7*(1-CB7)),"")</f>
        <v>2.3579298436497029</v>
      </c>
      <c r="CP7" s="209"/>
      <c r="CQ7" s="201">
        <f>IFERROR(LOG10($B7),"")</f>
        <v>-3.0457574905606752</v>
      </c>
      <c r="CR7" s="211">
        <f>IFERROR(BZ21+BY21*CQ7,"")</f>
        <v>-1.7166651368317092</v>
      </c>
      <c r="CS7" s="202">
        <f>IFERROR(_xlfn.NORM.S.DIST(CR7,TRUE)*(1-$E$6)+$E$6,"")</f>
        <v>4.3020186803263E-2</v>
      </c>
      <c r="CT7" s="202">
        <f t="shared" ref="CT7:CT16" si="17">IFERROR(1/SQRT(2*PI())*EXP(-0.5*(CR7)^2),"")</f>
        <v>9.1409293230212366E-2</v>
      </c>
      <c r="CU7" s="202">
        <f>IFERROR(CR7-CS7/CT7+$F7/CT7,"")</f>
        <v>-0.54632665792770307</v>
      </c>
      <c r="CV7" s="202">
        <f>IFERROR(CT7^2/((1-CS7)*(CS7+$E$6/(1-$E$6))),"")</f>
        <v>0.20295774710941786</v>
      </c>
      <c r="CW7" s="211">
        <f>IFERROR($C7*CV7,"")</f>
        <v>4.059154942188357</v>
      </c>
      <c r="CX7" s="211">
        <f t="shared" ref="CX7:CX16" si="18">IFERROR(CW7*CQ7,"")</f>
        <v>-12.363201570516573</v>
      </c>
      <c r="CY7" s="211">
        <f>IFERROR(CW7*CU7,"")</f>
        <v>-2.217624553576484</v>
      </c>
      <c r="CZ7" s="209">
        <f t="shared" ref="CZ7:CZ16" si="19">IFERROR(CW7*(CQ7-CQ$18)^2,"")</f>
        <v>10.014752048582412</v>
      </c>
      <c r="DA7" s="209">
        <f>IFERROR(CW7*(CU7-CU18)^2,"")</f>
        <v>1.5348840636166605</v>
      </c>
      <c r="DB7" s="209">
        <f>IFERROR(CW7*(CQ7-CQ18)*(CU7-CU18),"")</f>
        <v>3.9206483290957692</v>
      </c>
      <c r="DC7" s="209">
        <f>IFERROR($C7*($F7-CS7)^2/(CS7*(1-CS7)),"")</f>
        <v>5.5597926810702702</v>
      </c>
      <c r="DD7" s="227">
        <f>IFERROR($D7-$C7*CS7,"")</f>
        <v>2.1395962639347399</v>
      </c>
      <c r="DE7" s="209">
        <f>IFERROR(DD7/SQRT($C7*CS7*(1-CS7)),"")</f>
        <v>2.3579212626952306</v>
      </c>
      <c r="DG7" s="209"/>
      <c r="DH7" s="201">
        <f>IFERROR(LOG10($B7),"")</f>
        <v>-3.0457574905606752</v>
      </c>
      <c r="DI7" s="211">
        <f>IFERROR(CQ21+CP21*DH7,"")</f>
        <v>-1.7166652935067768</v>
      </c>
      <c r="DJ7" s="202">
        <f>IFERROR(_xlfn.NORM.S.DIST(DI7,TRUE)*(1-$E$6)+$E$6,"")</f>
        <v>4.3020172481707732E-2</v>
      </c>
      <c r="DK7" s="202">
        <f t="shared" ref="DK7:DK16" si="20">IFERROR(1/SQRT(2*PI())*EXP(-0.5*(DI7)^2),"")</f>
        <v>9.1409268644896624E-2</v>
      </c>
      <c r="DL7" s="202">
        <f>IFERROR(DI7-DJ7/DK7+$F7/DK7,"")</f>
        <v>-0.54632634315499606</v>
      </c>
      <c r="DM7" s="202">
        <f>IFERROR(DK7^2/((1-DJ7)*(DJ7+$E$6/(1-$E$6))),"")</f>
        <v>0.20295770246288927</v>
      </c>
      <c r="DN7" s="211">
        <f>IFERROR($C7*DM7,"")</f>
        <v>4.0591540492577858</v>
      </c>
      <c r="DO7" s="211">
        <f t="shared" ref="DO7:DO16" si="21">IFERROR(DN7*DH7,"")</f>
        <v>-12.363198850866597</v>
      </c>
      <c r="DP7" s="211">
        <f>IFERROR(DN7*DL7,"")</f>
        <v>-2.2176227880338009</v>
      </c>
      <c r="DQ7" s="209">
        <f t="shared" ref="DQ7:DQ16" si="22">IFERROR(DN7*(DH7-DH$18)^2,"")</f>
        <v>10.014749957536837</v>
      </c>
      <c r="DR7" s="209">
        <f>IFERROR(DN7*(DL7-DL18)^2,"")</f>
        <v>1.534882220764926</v>
      </c>
      <c r="DS7" s="209">
        <f>IFERROR(DN7*(DH7-DH18)*(DL7-DL18),"")</f>
        <v>3.9206455661318826</v>
      </c>
      <c r="DT7" s="209">
        <f>IFERROR($C7*($F7-DJ7)^2/(DJ7*(1-DJ7)),"")</f>
        <v>5.5597959373358519</v>
      </c>
      <c r="DU7" s="227">
        <f>IFERROR($D7-$C7*DJ7,"")</f>
        <v>2.1395965503658454</v>
      </c>
      <c r="DV7" s="209">
        <f>IFERROR(DU7/SQRT($C7*DJ7*(1-DJ7)),"")</f>
        <v>2.3579219531901074</v>
      </c>
      <c r="DX7" s="209"/>
      <c r="DY7" s="201">
        <f>IFERROR(LOG10($B7),"")</f>
        <v>-3.0457574905606752</v>
      </c>
      <c r="DZ7" s="211">
        <f>IFERROR(DH21+DG21*DY7,"")</f>
        <v>-1.7166652811395486</v>
      </c>
      <c r="EA7" s="202">
        <f>IFERROR(_xlfn.NORM.S.DIST(DZ7,TRUE)*(1-$E$6)+$E$6,"")</f>
        <v>4.3020173612187025E-2</v>
      </c>
      <c r="EB7" s="202">
        <f t="shared" ref="EB7:EB16" si="23">IFERROR(1/SQRT(2*PI())*EXP(-0.5*(DZ7)^2),"")</f>
        <v>9.1409270585551178E-2</v>
      </c>
      <c r="EC7" s="202">
        <f>IFERROR(DZ7-EA7/EB7+$F7/EB7,"")</f>
        <v>-0.54632636800174961</v>
      </c>
      <c r="ED7" s="202">
        <f>IFERROR(EB7^2/((1-EA7)*(EA7+$E$6/(1-$E$6))),"")</f>
        <v>0.20295770598708607</v>
      </c>
      <c r="EE7" s="211">
        <f>IFERROR($C7*ED7,"")</f>
        <v>4.0591541197417218</v>
      </c>
      <c r="EF7" s="211">
        <f t="shared" ref="EF7:EF16" si="24">IFERROR(EE7*DY7,"")</f>
        <v>-12.363199065543574</v>
      </c>
      <c r="EG7" s="211">
        <f>IFERROR(EE7*EC7,"")</f>
        <v>-2.2176229273978341</v>
      </c>
      <c r="EH7" s="209">
        <f t="shared" ref="EH7:EH16" si="25">IFERROR(EE7*(DY7-DY$18)^2,"")</f>
        <v>10.014750108969901</v>
      </c>
      <c r="EI7" s="209">
        <f>IFERROR(EE7*(EC7-EC18)^2,"")</f>
        <v>1.5348823604361017</v>
      </c>
      <c r="EJ7" s="209">
        <f>IFERROR(EE7*(DY7-DY18)*(EC7-EC18),"")</f>
        <v>3.9206457741593321</v>
      </c>
      <c r="EK7" s="209">
        <f>IFERROR($C7*($F7-EA7)^2/(EA7*(1-EA7)),"")</f>
        <v>5.5597956803007769</v>
      </c>
      <c r="EL7" s="227">
        <f>IFERROR($D7-$C7*EA7,"")</f>
        <v>2.1395965277562596</v>
      </c>
      <c r="EM7" s="209">
        <f>IFERROR(EL7/SQRT($C7*EA7*(1-EA7)),"")</f>
        <v>2.3579218986855306</v>
      </c>
      <c r="EO7" s="209"/>
      <c r="EP7" s="201">
        <f>IFERROR(LOG10($B7),"")</f>
        <v>-3.0457574905606752</v>
      </c>
      <c r="EQ7" s="211">
        <f>IFERROR(DY21+DX21*EP7,"")</f>
        <v>-1.7166652821236572</v>
      </c>
      <c r="ER7" s="202">
        <f>IFERROR(_xlfn.NORM.S.DIST(EQ7,TRUE)*(1-$E$6)+$E$6,"")</f>
        <v>4.3020173522230393E-2</v>
      </c>
      <c r="ES7" s="202">
        <f t="shared" ref="ES7:ES16" si="26">IFERROR(1/SQRT(2*PI())*EXP(-0.5*(EQ7)^2),"")</f>
        <v>9.1409270431125719E-2</v>
      </c>
      <c r="ET7" s="202">
        <f>IFERROR(EQ7-ER7/ES7+$F7/ES7,"")</f>
        <v>-0.5463263660245965</v>
      </c>
      <c r="EU7" s="202">
        <f>IFERROR(ES7^2/((1-ER7)*(ER7+$E$6/(1-$E$6))),"")</f>
        <v>0.20295770570665192</v>
      </c>
      <c r="EV7" s="211">
        <f>IFERROR($C7*EU7,"")</f>
        <v>4.0591541141330385</v>
      </c>
      <c r="EW7" s="211">
        <f t="shared" ref="EW7:EW16" si="27">IFERROR(EV7*EP7,"")</f>
        <v>-12.363199048460885</v>
      </c>
      <c r="EX7" s="211">
        <f>IFERROR(EV7*ET7,"")</f>
        <v>-2.2176229163080929</v>
      </c>
      <c r="EY7" s="209">
        <f t="shared" ref="EY7:EY16" si="28">IFERROR(EV7*(EP7-EP$18)^2,"")</f>
        <v>10.014750096462983</v>
      </c>
      <c r="EZ7" s="209">
        <f>IFERROR(EV7*(ET7-ET18)^2,"")</f>
        <v>1.5348823491276242</v>
      </c>
      <c r="FA7" s="209">
        <f>IFERROR(EV7*(EP7-EP18)*(ET7-ET18),"")</f>
        <v>3.9206457572682085</v>
      </c>
      <c r="FB7" s="209">
        <f>IFERROR($C7*($F7-ER7)^2/(ER7*(1-ER7)),"")</f>
        <v>5.559795700754055</v>
      </c>
      <c r="FC7" s="227">
        <f>IFERROR($D7-$C7*ER7,"")</f>
        <v>2.139596529555392</v>
      </c>
      <c r="FD7" s="209">
        <f>IFERROR(FC7/SQRT($C7*ER7*(1-ER7)),"")</f>
        <v>2.3579219030226715</v>
      </c>
      <c r="FF7" s="209"/>
      <c r="FG7" s="201">
        <f>IFERROR(LOG10($B7),"")</f>
        <v>-3.0457574905606752</v>
      </c>
      <c r="FH7" s="211">
        <f>IFERROR(EP21+EO21*FG7,"")</f>
        <v>-1.7166652820456123</v>
      </c>
      <c r="FI7" s="202">
        <f>IFERROR(_xlfn.NORM.S.DIST(FH7,TRUE)*(1-$E$6)+$E$6,"")</f>
        <v>4.3020173529364415E-2</v>
      </c>
      <c r="FJ7" s="202">
        <f t="shared" ref="FJ7:FJ16" si="29">IFERROR(1/SQRT(2*PI())*EXP(-0.5*(FH7)^2),"")</f>
        <v>9.1409270443372451E-2</v>
      </c>
      <c r="FK7" s="202">
        <f>IFERROR(FH7-FI7/FJ7+$F7/FJ7,"")</f>
        <v>-0.54632636618139463</v>
      </c>
      <c r="FL7" s="202">
        <f>IFERROR(FJ7^2/((1-FI7)*(FI7+$E$6/(1-$E$6))),"")</f>
        <v>0.20295770572889174</v>
      </c>
      <c r="FM7" s="211">
        <f>IFERROR($C7*FL7,"")</f>
        <v>4.0591541145778347</v>
      </c>
      <c r="FN7" s="211">
        <f t="shared" ref="FN7:FN16" si="30">IFERROR(FM7*FG7,"")</f>
        <v>-12.363199049815625</v>
      </c>
      <c r="FO7" s="211">
        <f>IFERROR(FM7*FK7,"")</f>
        <v>-2.217622917187565</v>
      </c>
      <c r="FP7" s="209">
        <f t="shared" ref="FP7:FP16" si="31">IFERROR(FM7*(FG7-FG$18)^2,"")</f>
        <v>10.014750097439656</v>
      </c>
      <c r="FQ7" s="209">
        <f>IFERROR(FM7*(FK7-FK18)^2,"")</f>
        <v>1.5348823500179802</v>
      </c>
      <c r="FR7" s="209">
        <f>IFERROR(FM7*(FG7-FG18)*(FK7-FK18),"")</f>
        <v>3.9206457585965317</v>
      </c>
      <c r="FS7" s="209">
        <f>IFERROR($C7*($F7-FI7)^2/(FI7*(1-FI7)),"")</f>
        <v>5.559795699132005</v>
      </c>
      <c r="FT7" s="227">
        <f>IFERROR($D7-$C7*FI7,"")</f>
        <v>2.1395965294127119</v>
      </c>
      <c r="FU7" s="209">
        <f>IFERROR(FT7/SQRT($C7*FI7*(1-FI7)),"")</f>
        <v>2.3579219026787142</v>
      </c>
      <c r="FW7" s="209"/>
      <c r="FX7" s="201">
        <f>IFERROR(LOG10($B7),"")</f>
        <v>-3.0457574905606752</v>
      </c>
      <c r="FY7" s="211">
        <f>IFERROR(FG21+FF21*FX7,"")</f>
        <v>-1.7166652820518107</v>
      </c>
      <c r="FZ7" s="202">
        <f>IFERROR(_xlfn.NORM.S.DIST(FY7,TRUE)*(1-$E$6)+$E$6,"")</f>
        <v>4.3020173528797827E-2</v>
      </c>
      <c r="GA7" s="202">
        <f t="shared" ref="GA7:GA16" si="32">IFERROR(1/SQRT(2*PI())*EXP(-0.5*(FY7)^2),"")</f>
        <v>9.1409270442399798E-2</v>
      </c>
      <c r="GB7" s="202">
        <f>IFERROR(FY7-FZ7/GA7+$F7/GA7,"")</f>
        <v>-0.5463263661689417</v>
      </c>
      <c r="GC7" s="202">
        <f>IFERROR(GA7^2/((1-FZ7)*(FZ7+$E$6/(1-$E$6))),"")</f>
        <v>0.2029577057271254</v>
      </c>
      <c r="GD7" s="211">
        <f>IFERROR($C7*GC7,"")</f>
        <v>4.0591541145425083</v>
      </c>
      <c r="GE7" s="211">
        <f t="shared" ref="GE7:GE16" si="33">IFERROR(GD7*FX7,"")</f>
        <v>-12.36319904970803</v>
      </c>
      <c r="GF7" s="211">
        <f>IFERROR(GD7*GB7,"")</f>
        <v>-2.2176229171177169</v>
      </c>
      <c r="GG7" s="209">
        <f t="shared" ref="GG7:GG16" si="34">IFERROR(GD7*(FX7-FX$18)^2,"")</f>
        <v>10.014750097361583</v>
      </c>
      <c r="GH7" s="209">
        <f>IFERROR(GD7*(GB7-GB18)^2,"")</f>
        <v>1.534882349947055</v>
      </c>
      <c r="GI7" s="209">
        <f>IFERROR(GD7*(FX7-FX18)*(GB7-GB18),"")</f>
        <v>3.9206457584906653</v>
      </c>
      <c r="GJ7" s="209">
        <f>IFERROR($C7*($F7-FZ7)^2/(FZ7*(1-FZ7)),"")</f>
        <v>5.5597956992608282</v>
      </c>
      <c r="GK7" s="227">
        <f>IFERROR($D7-$C7*FZ7,"")</f>
        <v>2.1395965294240433</v>
      </c>
      <c r="GL7" s="209">
        <f>IFERROR(GK7/SQRT($C7*FZ7*(1-FZ7)),"")</f>
        <v>2.357921902706031</v>
      </c>
      <c r="GN7" s="209"/>
      <c r="GO7" s="201">
        <f>IFERROR(LOG10($B7),"")</f>
        <v>-3.0457574905606752</v>
      </c>
      <c r="GP7" s="211">
        <f>IFERROR(FX21+FW21*GO7,"")</f>
        <v>-1.7166652820513191</v>
      </c>
      <c r="GQ7" s="202">
        <f>IFERROR(_xlfn.NORM.S.DIST(GP7,TRUE)*(1-$E$6)+$E$6,"")</f>
        <v>4.3020173528842749E-2</v>
      </c>
      <c r="GR7" s="202">
        <f t="shared" ref="GR7:GR16" si="35">IFERROR(1/SQRT(2*PI())*EXP(-0.5*(GP7)^2),"")</f>
        <v>9.1409270442476959E-2</v>
      </c>
      <c r="GS7" s="202">
        <f>IFERROR(GP7-GQ7/GR7+$F7/GR7,"")</f>
        <v>-0.54632636616992936</v>
      </c>
      <c r="GT7" s="202">
        <f>IFERROR(GR7^2/((1-GQ7)*(GQ7+$E$6/(1-$E$6))),"")</f>
        <v>0.20295770572726565</v>
      </c>
      <c r="GU7" s="211">
        <f>IFERROR($C7*GT7,"")</f>
        <v>4.0591541145453132</v>
      </c>
      <c r="GV7" s="211">
        <f t="shared" ref="GV7:GV16" si="36">IFERROR(GU7*GO7,"")</f>
        <v>-12.363199049716572</v>
      </c>
      <c r="GW7" s="211">
        <f>IFERROR(GU7*GS7,"")</f>
        <v>-2.2176229171232582</v>
      </c>
      <c r="GX7" s="209">
        <f t="shared" ref="GX7:GX16" si="37">IFERROR(GU7*(GO7-GO$18)^2,"")</f>
        <v>10.014750097367765</v>
      </c>
      <c r="GY7" s="209">
        <f>IFERROR(GU7*(GS7-GS18)^2,"")</f>
        <v>1.5348823499526754</v>
      </c>
      <c r="GZ7" s="209">
        <f>IFERROR(GU7*(GO7-GO18)*(GS7-GS18),"")</f>
        <v>3.9206457584990537</v>
      </c>
      <c r="HA7" s="209">
        <f>IFERROR($C7*($F7-GQ7)^2/(GQ7*(1-GQ7)),"")</f>
        <v>5.5597956992506159</v>
      </c>
      <c r="HB7" s="227">
        <f>IFERROR($D7-$C7*GQ7,"")</f>
        <v>2.1395965294231449</v>
      </c>
      <c r="HC7" s="209">
        <f>IFERROR(HB7/SQRT($C7*GQ7*(1-GQ7)),"")</f>
        <v>2.3579219027038656</v>
      </c>
      <c r="HE7" s="209"/>
      <c r="HF7" s="201">
        <f>IFERROR(LOG10($B7),"")</f>
        <v>-3.0457574905606752</v>
      </c>
      <c r="HG7" s="211">
        <f>IFERROR(GO21+GN21*HF7,"")</f>
        <v>-1.7166652820513575</v>
      </c>
      <c r="HH7" s="202">
        <f>IFERROR(_xlfn.NORM.S.DIST(HG7,TRUE)*(1-$E$6)+$E$6,"")</f>
        <v>4.3020173528839245E-2</v>
      </c>
      <c r="HI7" s="202">
        <f t="shared" ref="HI7:HI16" si="38">IFERROR(1/SQRT(2*PI())*EXP(-0.5*(HG7)^2),"")</f>
        <v>9.1409270442470922E-2</v>
      </c>
      <c r="HJ7" s="202">
        <f>IFERROR(HG7-HH7/HI7+$F7/HI7,"")</f>
        <v>-0.54632636616985208</v>
      </c>
      <c r="HK7" s="202">
        <f>IFERROR(HI7^2/((1-HH7)*(HH7+$E$6/(1-$E$6))),"")</f>
        <v>0.20295770572725466</v>
      </c>
      <c r="HL7" s="211">
        <f>IFERROR($C7*HK7,"")</f>
        <v>4.0591541145450929</v>
      </c>
      <c r="HM7" s="211">
        <f t="shared" ref="HM7:HM16" si="39">IFERROR(HL7*HF7,"")</f>
        <v>-12.363199049715902</v>
      </c>
      <c r="HN7" s="211">
        <f>IFERROR(HL7*HJ7,"")</f>
        <v>-2.2176229171228243</v>
      </c>
      <c r="HO7" s="209">
        <f t="shared" ref="HO7:HO16" si="40">IFERROR(HL7*(HF7-HF$18)^2,"")</f>
        <v>10.014750097367276</v>
      </c>
      <c r="HP7" s="209">
        <f>IFERROR(HL7*(HJ7-HJ18)^2,"")</f>
        <v>1.5348823499522333</v>
      </c>
      <c r="HQ7" s="209">
        <f>IFERROR(HL7*(HF7-HF18)*(HJ7-HJ18),"")</f>
        <v>3.9206457584983934</v>
      </c>
      <c r="HR7" s="209">
        <f>IFERROR($C7*($F7-HH7)^2/(HH7*(1-HH7)),"")</f>
        <v>5.5597956992514126</v>
      </c>
      <c r="HS7" s="227">
        <f>IFERROR($D7-$C7*HH7,"")</f>
        <v>2.1395965294232151</v>
      </c>
      <c r="HT7" s="209">
        <f>IFERROR(HS7/SQRT($C7*HH7*(1-HH7)),"")</f>
        <v>2.3579219027040343</v>
      </c>
      <c r="HV7" s="209"/>
      <c r="HW7" s="201">
        <f>IFERROR(LOG10($B7),"")</f>
        <v>-3.0457574905606752</v>
      </c>
      <c r="HX7" s="211">
        <f>IFERROR(HF21+HE21*HW7,"")</f>
        <v>-1.716665282051355</v>
      </c>
      <c r="HY7" s="202">
        <f>IFERROR(_xlfn.NORM.S.DIST(HX7,TRUE)*(1-$E$6)+$E$6,"")</f>
        <v>4.3020173528839474E-2</v>
      </c>
      <c r="HZ7" s="202">
        <f t="shared" ref="HZ7:HZ16" si="41">IFERROR(1/SQRT(2*PI())*EXP(-0.5*(HX7)^2),"")</f>
        <v>9.1409270442471297E-2</v>
      </c>
      <c r="IA7" s="202">
        <f>IFERROR(HX7-HY7/HZ7+$F7/HZ7,"")</f>
        <v>-0.54632636616985719</v>
      </c>
      <c r="IB7" s="202">
        <f>IFERROR(HZ7^2/((1-HY7)*(HY7+$E$6/(1-$E$6))),"")</f>
        <v>0.20295770572725524</v>
      </c>
      <c r="IC7" s="211">
        <f>IFERROR($C7*IB7,"")</f>
        <v>4.0591541145451053</v>
      </c>
      <c r="ID7" s="211">
        <f t="shared" ref="ID7:ID16" si="42">IFERROR(IC7*HW7,"")</f>
        <v>-12.36319904971594</v>
      </c>
      <c r="IE7" s="211">
        <f>IFERROR(IC7*IA7,"")</f>
        <v>-2.2176229171228519</v>
      </c>
      <c r="IF7" s="209">
        <f t="shared" ref="IF7:IF16" si="43">IFERROR(IC7*(HW7-HW$18)^2,"")</f>
        <v>10.014750097367305</v>
      </c>
      <c r="IG7" s="209">
        <f>IFERROR(IC7*(IA7-IA18)^2,"")</f>
        <v>1.5348823499522608</v>
      </c>
      <c r="IH7" s="209">
        <f>IFERROR(IC7*(HW7-HW18)*(IA7-IA18),"")</f>
        <v>3.9206457584984342</v>
      </c>
      <c r="II7" s="209">
        <f>IFERROR($C7*($F7-HY7)^2/(HY7*(1-HY7)),"")</f>
        <v>5.5597956992513602</v>
      </c>
      <c r="IJ7" s="227">
        <f>IFERROR($D7-$C7*HY7,"")</f>
        <v>2.1395965294232107</v>
      </c>
      <c r="IK7" s="209">
        <f>IFERROR(IJ7/SQRT($C7*HY7*(1-HY7)),"")</f>
        <v>2.3579219027040232</v>
      </c>
      <c r="IM7" s="209"/>
      <c r="IN7" s="201">
        <f>IFERROR(LOG10($B7),"")</f>
        <v>-3.0457574905606752</v>
      </c>
      <c r="IO7" s="211">
        <f>IFERROR(HW21+HV21*IN7,"")</f>
        <v>-1.7166652820513544</v>
      </c>
      <c r="IP7" s="202">
        <f>IFERROR(_xlfn.NORM.S.DIST(IO7,TRUE)*(1-$E$6)+$E$6,"")</f>
        <v>4.3020173528839523E-2</v>
      </c>
      <c r="IQ7" s="202">
        <f t="shared" ref="IQ7:IQ16" si="44">IFERROR(1/SQRT(2*PI())*EXP(-0.5*(IO7)^2),"")</f>
        <v>9.1409270442471408E-2</v>
      </c>
      <c r="IR7" s="202">
        <f>IFERROR(IO7-IP7/IQ7+$F7/IQ7,"")</f>
        <v>-0.5463263661698583</v>
      </c>
      <c r="IS7" s="202">
        <f>IFERROR(IQ7^2/((1-IP7)*(IP7+$E$6/(1-$E$6))),"")</f>
        <v>0.20295770572725552</v>
      </c>
      <c r="IT7" s="211">
        <f>IFERROR($C7*IS7,"")</f>
        <v>4.0591541145451107</v>
      </c>
      <c r="IU7" s="211">
        <f t="shared" ref="IU7:IU16" si="45">IFERROR(IT7*IN7,"")</f>
        <v>-12.363199049715956</v>
      </c>
      <c r="IV7" s="211">
        <f>IFERROR(IT7*IR7,"")</f>
        <v>-2.217622917122859</v>
      </c>
      <c r="IW7" s="209">
        <f t="shared" ref="IW7:IW16" si="46">IFERROR(IT7*(IN7-IN$18)^2,"")</f>
        <v>10.014750097367317</v>
      </c>
      <c r="IX7" s="209">
        <f>IFERROR(IT7*(IR7-IR18)^2,"")</f>
        <v>1.5348823499522695</v>
      </c>
      <c r="IY7" s="209">
        <f>IFERROR(IT7*(IN7-IN18)*(IR7-IR18),"")</f>
        <v>3.9206457584984475</v>
      </c>
      <c r="IZ7" s="209">
        <f>IFERROR($C7*($F7-IP7)^2/(IP7*(1-IP7)),"")</f>
        <v>5.5597956992513486</v>
      </c>
      <c r="JA7" s="227">
        <f>IFERROR($D7-$C7*IP7,"")</f>
        <v>2.1395965294232093</v>
      </c>
      <c r="JB7" s="209">
        <f>IFERROR(JA7/SQRT($C7*IP7*(1-IP7)),"")</f>
        <v>2.3579219027040206</v>
      </c>
      <c r="JD7" s="209"/>
      <c r="JE7" s="201">
        <f>IFERROR(LOG10($B7),"")</f>
        <v>-3.0457574905606752</v>
      </c>
      <c r="JF7" s="211">
        <f>IFERROR(IN21+IM21*JE7,"")</f>
        <v>-1.7166652820513548</v>
      </c>
      <c r="JG7" s="202">
        <f>IFERROR(_xlfn.NORM.S.DIST(JF7,TRUE)*(1-$E$6)+$E$6,"")</f>
        <v>4.3020173528839474E-2</v>
      </c>
      <c r="JH7" s="202">
        <f t="shared" ref="JH7:JH16" si="47">IFERROR(1/SQRT(2*PI())*EXP(-0.5*(JF7)^2),"")</f>
        <v>9.1409270442471338E-2</v>
      </c>
      <c r="JI7" s="202">
        <f>IFERROR(JF7-JG7/JH7+$F7/JH7,"")</f>
        <v>-0.54632636616985741</v>
      </c>
      <c r="JJ7" s="202">
        <f>IFERROR(JH7^2/((1-JG7)*(JG7+$E$6/(1-$E$6))),"")</f>
        <v>0.20295770572725544</v>
      </c>
      <c r="JK7" s="211">
        <f>IFERROR($C7*JJ7,"")</f>
        <v>4.0591541145451089</v>
      </c>
      <c r="JL7" s="211">
        <f t="shared" ref="JL7:JL16" si="48">IFERROR(JK7*JE7,"")</f>
        <v>-12.36319904971595</v>
      </c>
      <c r="JM7" s="211">
        <f>IFERROR(JK7*JI7,"")</f>
        <v>-2.2176229171228545</v>
      </c>
      <c r="JN7" s="209">
        <f t="shared" ref="JN7:JN16" si="49">IFERROR(JK7*(JE7-JE$18)^2,"")</f>
        <v>10.014750097367315</v>
      </c>
      <c r="JO7" s="209">
        <f>IFERROR(JK7*(JI7-JI18)^2,"")</f>
        <v>1.5348823499522626</v>
      </c>
      <c r="JP7" s="209">
        <f>IFERROR(JK7*(JE7-JE18)*(JI7-JI18),"")</f>
        <v>3.9206457584984387</v>
      </c>
      <c r="JQ7" s="209">
        <f>IFERROR($C7*($F7-JG7)^2/(JG7*(1-JG7)),"")</f>
        <v>5.5597956992513602</v>
      </c>
      <c r="JR7" s="227">
        <f>IFERROR($D7-$C7*JG7,"")</f>
        <v>2.1395965294232107</v>
      </c>
      <c r="JS7" s="209">
        <f>IFERROR(JR7/SQRT($C7*JG7*(1-JG7)),"")</f>
        <v>2.3579219027040232</v>
      </c>
      <c r="JU7" s="209"/>
      <c r="JV7" s="201">
        <f>IFERROR(LOG10($B7),"")</f>
        <v>-3.0457574905606752</v>
      </c>
      <c r="JW7" s="211">
        <f>IFERROR(JE21+JD21*JV7,"")</f>
        <v>-1.7166652820513542</v>
      </c>
      <c r="JX7" s="202">
        <f>IFERROR(_xlfn.NORM.S.DIST(JW7,TRUE)*(1-$E$6)+$E$6,"")</f>
        <v>4.3020173528839523E-2</v>
      </c>
      <c r="JY7" s="202">
        <f t="shared" ref="JY7:JY16" si="50">IFERROR(1/SQRT(2*PI())*EXP(-0.5*(JW7)^2),"")</f>
        <v>9.1409270442471435E-2</v>
      </c>
      <c r="JZ7" s="202">
        <f>IFERROR(JW7-JX7/JY7+$F7/JY7,"")</f>
        <v>-0.5463263661698583</v>
      </c>
      <c r="KA7" s="202">
        <f>IFERROR(JY7^2/((1-JX7)*(JX7+$E$6/(1-$E$6))),"")</f>
        <v>0.20295770572725566</v>
      </c>
      <c r="KB7" s="211">
        <f>IFERROR($C7*KA7,"")</f>
        <v>4.0591541145451133</v>
      </c>
      <c r="KC7" s="211">
        <f t="shared" ref="KC7:KC16" si="51">IFERROR(KB7*JV7,"")</f>
        <v>-12.363199049715965</v>
      </c>
      <c r="KD7" s="211">
        <f>IFERROR(KB7*JZ7,"")</f>
        <v>-2.2176229171228607</v>
      </c>
      <c r="KE7" s="209">
        <f t="shared" ref="KE7:KE16" si="52">IFERROR(KB7*(JV7-JV$18)^2,"")</f>
        <v>10.01475009736733</v>
      </c>
      <c r="KF7" s="209">
        <f>IFERROR(KB7*(JZ7-JZ18)^2,"")</f>
        <v>1.5348823499522715</v>
      </c>
      <c r="KG7" s="209">
        <f>IFERROR(KB7*(JV7-JV18)*(JZ7-JZ18),"")</f>
        <v>3.9206457584984529</v>
      </c>
      <c r="KH7" s="209">
        <f>IFERROR($C7*($F7-JX7)^2/(JX7*(1-JX7)),"")</f>
        <v>5.5597956992513486</v>
      </c>
      <c r="KI7" s="227">
        <f>IFERROR($D7-$C7*JX7,"")</f>
        <v>2.1395965294232093</v>
      </c>
      <c r="KJ7" s="209">
        <f>IFERROR(KI7/SQRT($C7*JX7*(1-JX7)),"")</f>
        <v>2.3579219027040206</v>
      </c>
      <c r="KL7" s="209"/>
      <c r="KM7" s="201">
        <f>IFERROR(LOG10($B7),"")</f>
        <v>-3.0457574905606752</v>
      </c>
      <c r="KN7" s="211">
        <f>IFERROR(JV21+JU21*KM7,"")</f>
        <v>-1.7166652820513539</v>
      </c>
      <c r="KO7" s="202">
        <f>IFERROR(_xlfn.NORM.S.DIST(KN7,TRUE)*(1-$E$6)+$E$6,"")</f>
        <v>4.3020173528839564E-2</v>
      </c>
      <c r="KP7" s="202">
        <f t="shared" ref="KP7:KP16" si="53">IFERROR(1/SQRT(2*PI())*EXP(-0.5*(KN7)^2),"")</f>
        <v>9.1409270442471477E-2</v>
      </c>
      <c r="KQ7" s="202">
        <f>IFERROR(KN7-KO7/KP7+$F7/KP7,"")</f>
        <v>-0.54632636616985897</v>
      </c>
      <c r="KR7" s="202">
        <f>IFERROR(KP7^2/((1-KO7)*(KO7+$E$6/(1-$E$6))),"")</f>
        <v>0.20295770572725566</v>
      </c>
      <c r="KS7" s="211">
        <f>IFERROR($C7*KR7,"")</f>
        <v>4.0591541145451133</v>
      </c>
      <c r="KT7" s="211">
        <f t="shared" ref="KT7:KT16" si="54">IFERROR(KS7*KM7,"")</f>
        <v>-12.363199049715965</v>
      </c>
      <c r="KU7" s="211">
        <f>IFERROR(KS7*KQ7,"")</f>
        <v>-2.2176229171228634</v>
      </c>
      <c r="KV7" s="209">
        <f t="shared" ref="KV7:KV16" si="55">IFERROR(KS7*(KM7-KM$18)^2,"")</f>
        <v>10.01475009736733</v>
      </c>
      <c r="KW7" s="209">
        <f>IFERROR(KS7*(KQ7-KQ18)^2,"")</f>
        <v>1.5348823499522737</v>
      </c>
      <c r="KX7" s="209">
        <f>IFERROR(KS7*(KM7-KM18)*(KQ7-KQ18),"")</f>
        <v>3.9206457584984555</v>
      </c>
      <c r="KY7" s="209">
        <f>IFERROR($C7*($F7-KO7)^2/(KO7*(1-KO7)),"")</f>
        <v>5.5597956992513398</v>
      </c>
      <c r="KZ7" s="227">
        <f>IFERROR($D7-$C7*KO7,"")</f>
        <v>2.1395965294232084</v>
      </c>
      <c r="LA7" s="209">
        <f>IFERROR(KZ7/SQRT($C7*KO7*(1-KO7)),"")</f>
        <v>2.3579219027040184</v>
      </c>
      <c r="LC7" s="209"/>
      <c r="LD7" s="201">
        <f>IFERROR(LOG10($B7),"")</f>
        <v>-3.0457574905606752</v>
      </c>
      <c r="LE7" s="211">
        <f>IFERROR(KM21+KL21*LD7,"")</f>
        <v>-1.7166652820513548</v>
      </c>
      <c r="LF7" s="202">
        <f>IFERROR(_xlfn.NORM.S.DIST(LE7,TRUE)*(1-$E$6)+$E$6,"")</f>
        <v>4.3020173528839474E-2</v>
      </c>
      <c r="LG7" s="202">
        <f t="shared" ref="LG7:LG16" si="56">IFERROR(1/SQRT(2*PI())*EXP(-0.5*(LE7)^2),"")</f>
        <v>9.1409270442471338E-2</v>
      </c>
      <c r="LH7" s="202">
        <f>IFERROR(LE7-LF7/LG7+$F7/LG7,"")</f>
        <v>-0.54632636616985741</v>
      </c>
      <c r="LI7" s="202">
        <f>IFERROR(LG7^2/((1-LF7)*(LF7+$E$6/(1-$E$6))),"")</f>
        <v>0.20295770572725544</v>
      </c>
      <c r="LJ7" s="211">
        <f>IFERROR($C7*LI7,"")</f>
        <v>4.0591541145451089</v>
      </c>
      <c r="LK7" s="211">
        <f t="shared" ref="LK7:LK16" si="57">IFERROR(LJ7*LD7,"")</f>
        <v>-12.36319904971595</v>
      </c>
      <c r="LL7" s="211">
        <f>IFERROR(LJ7*LH7,"")</f>
        <v>-2.2176229171228545</v>
      </c>
      <c r="LM7" s="209">
        <f t="shared" ref="LM7:LM16" si="58">IFERROR(LJ7*(LD7-LD$18)^2,"")</f>
        <v>10.014750097367321</v>
      </c>
      <c r="LN7" s="209">
        <f>IFERROR(LJ7*(LH7-LH18)^2,"")</f>
        <v>1.5348823499522666</v>
      </c>
      <c r="LO7" s="209">
        <f>IFERROR(LJ7*(LD7-LD18)*(LH7-LH18),"")</f>
        <v>3.9206457584984444</v>
      </c>
      <c r="LP7" s="209">
        <f>IFERROR($C7*($F7-LF7)^2/(LF7*(1-LF7)),"")</f>
        <v>5.5597956992513602</v>
      </c>
      <c r="LQ7" s="227">
        <f>IFERROR($D7-$C7*LF7,"")</f>
        <v>2.1395965294232107</v>
      </c>
      <c r="LR7" s="209">
        <f>IFERROR(LQ7/SQRT($C7*LF7*(1-LF7)),"")</f>
        <v>2.3579219027040232</v>
      </c>
      <c r="LT7" s="209"/>
      <c r="LU7" s="371">
        <f>IFERROR(LOG10($B7),"")</f>
        <v>-3.0457574905606752</v>
      </c>
      <c r="LV7" s="370">
        <f>IFERROR(LD21+LC21*LU7,"")</f>
        <v>-1.716665282051355</v>
      </c>
      <c r="LW7" s="373">
        <f>IFERROR(_xlfn.NORM.S.DIST(LV7,TRUE)*(1-$E$6)+$E$6,"")</f>
        <v>4.3020173528839474E-2</v>
      </c>
      <c r="LX7" s="202">
        <f t="shared" ref="LX7:LX16" si="59">IFERROR(1/SQRT(2*PI())*EXP(-0.5*(LV7)^2),"")</f>
        <v>9.1409270442471297E-2</v>
      </c>
      <c r="LY7" s="202">
        <f>IFERROR(LV7-LW7/LX7+$F7/LX7,"")</f>
        <v>-0.54632636616985719</v>
      </c>
      <c r="LZ7" s="202">
        <f>IFERROR(LX7^2/((1-LW7)*(LW7+$E$6/(1-$E$6))),"")</f>
        <v>0.20295770572725524</v>
      </c>
      <c r="MA7" s="211">
        <f>IFERROR($C7*LZ7,"")</f>
        <v>4.0591541145451053</v>
      </c>
      <c r="MB7" s="211">
        <f t="shared" ref="MB7:MB16" si="60">IFERROR(MA7*LU7,"")</f>
        <v>-12.36319904971594</v>
      </c>
      <c r="MC7" s="211">
        <f>IFERROR(MA7*LY7,"")</f>
        <v>-2.2176229171228519</v>
      </c>
      <c r="MD7" s="209">
        <f t="shared" ref="MD7:MD16" si="61">IFERROR(MA7*(LU7-LU$18)^2,"")</f>
        <v>10.014750097367306</v>
      </c>
      <c r="ME7" s="209">
        <f>IFERROR(MA7*(LY7-LY18)^2,"")</f>
        <v>1.5348823499522619</v>
      </c>
      <c r="MF7" s="209">
        <f>IFERROR(MA7*(LU7-LU18)*(LY7-LY18),"")</f>
        <v>3.920645758498436</v>
      </c>
      <c r="MG7" s="209">
        <f>IFERROR($C7*($F7-LW7)^2/(LW7*(1-LW7)),"")</f>
        <v>5.5597956992513602</v>
      </c>
      <c r="MH7" s="227">
        <f>IFERROR($D7-$C7*LW7,"")</f>
        <v>2.1395965294232107</v>
      </c>
      <c r="MI7" s="372">
        <f>IFERROR(MH7/SQRT($C7*LW7*(1-LW7)),"")</f>
        <v>2.3579219027040232</v>
      </c>
    </row>
    <row r="8" spans="1:347" ht="14" customHeight="1" outlineLevel="1">
      <c r="A8" s="12">
        <v>2</v>
      </c>
      <c r="B8" s="422">
        <v>5.0000000000000001E-3</v>
      </c>
      <c r="C8" s="349">
        <v>20</v>
      </c>
      <c r="D8" s="352">
        <v>3</v>
      </c>
      <c r="E8" s="15">
        <f t="shared" si="0"/>
        <v>0.15</v>
      </c>
      <c r="F8" s="32">
        <f>IFERROR((E8-E6)/(1-E6),"")</f>
        <v>0.15</v>
      </c>
      <c r="G8" s="15">
        <f t="shared" si="1"/>
        <v>-1.0364333894937898</v>
      </c>
      <c r="H8" s="15"/>
      <c r="I8" s="32"/>
      <c r="J8" s="16">
        <f t="shared" ref="J8:J16" si="62">IFERROR(LOG10($B8),"")</f>
        <v>-2.3010299956639813</v>
      </c>
      <c r="K8" s="15">
        <f>IFERROR(C21+B21*J8,"")</f>
        <v>-0.81397579140366716</v>
      </c>
      <c r="L8" s="35">
        <f t="shared" ref="L8:L16" si="63">IFERROR(_xlfn.NORM.S.DIST(K8,TRUE)*(1-$E$6)+$E$6,"")</f>
        <v>0.20782940978933045</v>
      </c>
      <c r="M8" s="35">
        <f t="shared" si="2"/>
        <v>0.28644268141838358</v>
      </c>
      <c r="N8" s="35">
        <f t="shared" ref="N8:N16" si="64">IFERROR(K8-L8/M8+$F8/M8,"")</f>
        <v>-1.0158640348140957</v>
      </c>
      <c r="O8" s="35">
        <f t="shared" ref="O8:O16" si="65">IFERROR(M8^2/((1-L8)*(L8+$E$6/(1-$E$6))),"")</f>
        <v>0.49836753319665894</v>
      </c>
      <c r="P8" s="15">
        <f t="shared" ref="P8:P16" si="66">IFERROR($C8*O8,"")</f>
        <v>9.9673506639331784</v>
      </c>
      <c r="Q8" s="15">
        <f t="shared" si="3"/>
        <v>-22.93517285501154</v>
      </c>
      <c r="R8" s="15">
        <f t="shared" ref="R8:R16" si="67">IFERROR(P8*N8,"")</f>
        <v>-10.125473061870114</v>
      </c>
      <c r="S8" s="32">
        <f t="shared" si="4"/>
        <v>7.3215062359435272</v>
      </c>
      <c r="T8" s="32">
        <f>IFERROR(P8*(N8-N18)^2,"")</f>
        <v>12.301226828966925</v>
      </c>
      <c r="U8" s="32">
        <f>IFERROR(P8*(J8-J18)*(N8-N18),"")</f>
        <v>9.4901796051516953</v>
      </c>
      <c r="V8" s="32">
        <f t="shared" ref="V8:V16" si="68">IFERROR($C8*($F8-L8)^2/(L8*(1-L8)),"")</f>
        <v>0.40625787846333283</v>
      </c>
      <c r="W8" s="37">
        <f t="shared" ref="W8:W16" si="69">IFERROR($D8-$C8*L8,"")</f>
        <v>-1.1565881957866093</v>
      </c>
      <c r="X8" s="32">
        <f t="shared" ref="X8:X16" si="70">IFERROR(W8/SQRT($C8*L8*(1-L8)),"")</f>
        <v>-0.63738361954425282</v>
      </c>
      <c r="Y8" s="42"/>
      <c r="Z8" s="209"/>
      <c r="AA8" s="201">
        <f t="shared" ref="AA8:AA16" si="71">IFERROR(LOG10($B8),"")</f>
        <v>-2.3010299956639813</v>
      </c>
      <c r="AB8" s="211">
        <f>IFERROR(J21+I21*AA8,"")</f>
        <v>-0.87144874502475522</v>
      </c>
      <c r="AC8" s="202">
        <f t="shared" ref="AC8:AC16" si="72">IFERROR(_xlfn.NORM.S.DIST(AB8,TRUE)*(1-$E$6)+$E$6,"")</f>
        <v>0.1917545901010346</v>
      </c>
      <c r="AD8" s="202">
        <f t="shared" si="5"/>
        <v>0.27289996191968979</v>
      </c>
      <c r="AE8" s="202">
        <f t="shared" ref="AE8:AE16" si="73">IFERROR(AB8-AC8/AD8+$F8/AD8,"")</f>
        <v>-1.0244520280128353</v>
      </c>
      <c r="AF8" s="202">
        <f t="shared" ref="AF8:AF16" si="74">IFERROR(AD8^2/((1-AC8)*(AC8+$E$6/(1-$E$6))),"")</f>
        <v>0.48052715453666162</v>
      </c>
      <c r="AG8" s="211">
        <f t="shared" ref="AG8:AG16" si="75">IFERROR($C8*AF8,"")</f>
        <v>9.6105430907332323</v>
      </c>
      <c r="AH8" s="211">
        <f t="shared" si="6"/>
        <v>-22.114147926398395</v>
      </c>
      <c r="AI8" s="211">
        <f t="shared" ref="AI8:AI16" si="76">IFERROR(AG8*AE8,"")</f>
        <v>-9.8455403596064013</v>
      </c>
      <c r="AJ8" s="209">
        <f t="shared" si="7"/>
        <v>6.647187488084044</v>
      </c>
      <c r="AK8" s="209">
        <f>IFERROR(AG8*(AE8-AE18)^2,"")</f>
        <v>11.607656495178457</v>
      </c>
      <c r="AL8" s="209">
        <f>IFERROR(AG8*(AA8-AA18)*(AE8-AE18),"")</f>
        <v>8.7839779724637133</v>
      </c>
      <c r="AM8" s="209">
        <f t="shared" ref="AM8:AM16" si="77">IFERROR($C8*($F8-AC8)^2/(AC8*(1-AC8)),"")</f>
        <v>0.22498285801187057</v>
      </c>
      <c r="AN8" s="227">
        <f t="shared" ref="AN8:AN16" si="78">IFERROR($D8-$C8*AC8,"")</f>
        <v>-0.83509180202069189</v>
      </c>
      <c r="AO8" s="209">
        <f t="shared" ref="AO8:AO16" si="79">IFERROR(AN8/SQRT($C8*AC8*(1-AC8)),"")</f>
        <v>-0.47432357943904757</v>
      </c>
      <c r="AP8" s="42"/>
      <c r="AQ8" s="209"/>
      <c r="AR8" s="201">
        <f t="shared" ref="AR8:AR16" si="80">IFERROR(LOG10($B8),"")</f>
        <v>-2.3010299956639813</v>
      </c>
      <c r="AS8" s="211">
        <f>IFERROR(AA21+Z21*AR8,"")</f>
        <v>-0.87058913235472013</v>
      </c>
      <c r="AT8" s="202">
        <f t="shared" ref="AT8:AT16" si="81">IFERROR(_xlfn.NORM.S.DIST(AS8,TRUE)*(1-$E$6)+$E$6,"")</f>
        <v>0.19198926622500812</v>
      </c>
      <c r="AU8" s="202">
        <f t="shared" si="8"/>
        <v>0.2731043692555421</v>
      </c>
      <c r="AV8" s="202">
        <f t="shared" ref="AV8:AV16" si="82">IFERROR(AS8-AT8/AU8+$F8/AU8,"")</f>
        <v>-1.0243371896980249</v>
      </c>
      <c r="AW8" s="202">
        <f t="shared" ref="AW8:AW16" si="83">IFERROR(AU8^2/((1-AT8)*(AT8+$E$6/(1-$E$6))),"")</f>
        <v>0.48079862575398097</v>
      </c>
      <c r="AX8" s="211">
        <f t="shared" ref="AX8:AX16" si="84">IFERROR($C8*AW8,"")</f>
        <v>9.6159725150796191</v>
      </c>
      <c r="AY8" s="211">
        <f t="shared" si="9"/>
        <v>-22.126641194678619</v>
      </c>
      <c r="AZ8" s="211">
        <f t="shared" ref="AZ8:AZ16" si="85">IFERROR(AX8*AV8,"")</f>
        <v>-9.8499982623101054</v>
      </c>
      <c r="BA8" s="209">
        <f t="shared" si="10"/>
        <v>6.5655243942877508</v>
      </c>
      <c r="BB8" s="209">
        <f>IFERROR(AX8*(AV8-AV18)^2,"")</f>
        <v>11.493173907909471</v>
      </c>
      <c r="BC8" s="209">
        <f>IFERROR(AX8*(AR8-AR18)*(AV8-AV18),"")</f>
        <v>8.6866975117228016</v>
      </c>
      <c r="BD8" s="209">
        <f t="shared" ref="BD8:BD16" si="86">IFERROR($C8*($F8-AT8)^2/(AT8*(1-AT8)),"")</f>
        <v>0.22730683105452199</v>
      </c>
      <c r="BE8" s="227">
        <f t="shared" ref="BE8:BE16" si="87">IFERROR($D8-$C8*AT8,"")</f>
        <v>-0.8397853245001623</v>
      </c>
      <c r="BF8" s="209">
        <f t="shared" ref="BF8:BF16" si="88">IFERROR(BE8/SQRT($C8*AT8*(1-AT8)),"")</f>
        <v>-0.47676706162917953</v>
      </c>
      <c r="BH8" s="209"/>
      <c r="BI8" s="201">
        <f t="shared" ref="BI8:BI16" si="89">IFERROR(LOG10($B8),"")</f>
        <v>-2.3010299956639813</v>
      </c>
      <c r="BJ8" s="211">
        <f>IFERROR(AR21+AQ21*BI8,"")</f>
        <v>-0.87021588135262551</v>
      </c>
      <c r="BK8" s="202">
        <f t="shared" ref="BK8:BK16" si="90">IFERROR(_xlfn.NORM.S.DIST(BJ8,TRUE)*(1-$E$6)+$E$6,"")</f>
        <v>0.19209121926597686</v>
      </c>
      <c r="BL8" s="202">
        <f t="shared" si="11"/>
        <v>0.27319310943695241</v>
      </c>
      <c r="BM8" s="202">
        <f t="shared" ref="BM8:BM16" si="91">IFERROR(BJ8-BK8/BL8+$F8/BL8,"")</f>
        <v>-1.0242871877363275</v>
      </c>
      <c r="BN8" s="202">
        <f t="shared" ref="BN8:BN16" si="92">IFERROR(BL8^2/((1-BK8)*(BK8+$E$6/(1-$E$6))),"")</f>
        <v>0.4809164593396868</v>
      </c>
      <c r="BO8" s="211">
        <f t="shared" ref="BO8:BO16" si="93">IFERROR($C8*BN8,"")</f>
        <v>9.6183291867937353</v>
      </c>
      <c r="BP8" s="211">
        <f t="shared" si="12"/>
        <v>-22.132063966982734</v>
      </c>
      <c r="BQ8" s="211">
        <f t="shared" ref="BQ8:BQ16" si="94">IFERROR(BO8*BM8,"")</f>
        <v>-9.8519313534631934</v>
      </c>
      <c r="BR8" s="209">
        <f t="shared" si="13"/>
        <v>6.5625350544597794</v>
      </c>
      <c r="BS8" s="209">
        <f>IFERROR(BO8*(BM8-BM18)^2,"")</f>
        <v>11.48818385915563</v>
      </c>
      <c r="BT8" s="209">
        <f>IFERROR(BO8*(BI8-BI18)*(BM8-BM18),"")</f>
        <v>8.6828341736893648</v>
      </c>
      <c r="BU8" s="209">
        <f t="shared" ref="BU8:BU16" si="95">IFERROR($C8*($F8-BK8)^2/(BK8*(1-BK8)),"")</f>
        <v>0.22831958516700188</v>
      </c>
      <c r="BV8" s="227">
        <f t="shared" ref="BV8:BV16" si="96">IFERROR($D8-$C8*BK8,"")</f>
        <v>-0.84182438531953707</v>
      </c>
      <c r="BW8" s="209">
        <f t="shared" ref="BW8:BW16" si="97">IFERROR(BV8/SQRT($C8*BK8*(1-BK8)),"")</f>
        <v>-0.47782798700683254</v>
      </c>
      <c r="BY8" s="209"/>
      <c r="BZ8" s="201">
        <f t="shared" ref="BZ8:BZ16" si="98">IFERROR(LOG10($B8),"")</f>
        <v>-2.3010299956639813</v>
      </c>
      <c r="CA8" s="211">
        <f>IFERROR(BI21+BH21*BZ8,"")</f>
        <v>-0.87022560454691877</v>
      </c>
      <c r="CB8" s="202">
        <f t="shared" ref="CB8:CB16" si="99">IFERROR(_xlfn.NORM.S.DIST(CA8,TRUE)*(1-$E$6)+$E$6,"")</f>
        <v>0.19208856296753216</v>
      </c>
      <c r="CC8" s="202">
        <f t="shared" si="14"/>
        <v>0.2731907978709463</v>
      </c>
      <c r="CD8" s="202">
        <f t="shared" ref="CD8:CD16" si="100">IFERROR(CA8-CB8/CC8+$F8/CC8,"")</f>
        <v>-1.0242884913481594</v>
      </c>
      <c r="CE8" s="202">
        <f t="shared" ref="CE8:CE16" si="101">IFERROR(CC8^2/((1-CB8)*(CB8+$E$6/(1-$E$6))),"")</f>
        <v>0.48091339009203027</v>
      </c>
      <c r="CF8" s="211">
        <f t="shared" ref="CF8:CF16" si="102">IFERROR($C8*CE8,"")</f>
        <v>9.6182678018406058</v>
      </c>
      <c r="CG8" s="211">
        <f t="shared" si="15"/>
        <v>-22.131922718364301</v>
      </c>
      <c r="CH8" s="211">
        <f t="shared" ref="CH8:CH16" si="103">IFERROR(CF8*CD8,"")</f>
        <v>-9.8518810161298909</v>
      </c>
      <c r="CI8" s="209">
        <f t="shared" si="16"/>
        <v>6.5624041930731369</v>
      </c>
      <c r="CJ8" s="209">
        <f>IFERROR(CF8*(CD8-CD18)^2,"")</f>
        <v>11.488022661692998</v>
      </c>
      <c r="CK8" s="209">
        <f>IFERROR(CF8*(BZ8-BZ18)*(CD8-CD18),"")</f>
        <v>8.6826866858831977</v>
      </c>
      <c r="CL8" s="209">
        <f t="shared" ref="CL8:CL16" si="104">IFERROR($C8*($F8-CB8)^2/(CB8*(1-CB8)),"")</f>
        <v>0.22829317475171798</v>
      </c>
      <c r="CM8" s="227">
        <f t="shared" ref="CM8:CM16" si="105">IFERROR($D8-$C8*CB8,"")</f>
        <v>-0.84177125935064323</v>
      </c>
      <c r="CN8" s="209">
        <f t="shared" ref="CN8:CN16" si="106">IFERROR(CM8/SQRT($C8*CB8*(1-CB8)),"")</f>
        <v>-0.47780035030514362</v>
      </c>
      <c r="CP8" s="209"/>
      <c r="CQ8" s="201">
        <f t="shared" ref="CQ8:CQ16" si="107">IFERROR(LOG10($B8),"")</f>
        <v>-2.3010299956639813</v>
      </c>
      <c r="CR8" s="211">
        <f>IFERROR(BZ21+BY21*CQ8,"")</f>
        <v>-0.8702241629585632</v>
      </c>
      <c r="CS8" s="202">
        <f t="shared" ref="CS8:CS16" si="108">IFERROR(_xlfn.NORM.S.DIST(CR8,TRUE)*(1-$E$6)+$E$6,"")</f>
        <v>0.19208895679645224</v>
      </c>
      <c r="CT8" s="202">
        <f t="shared" si="17"/>
        <v>0.27319114059067257</v>
      </c>
      <c r="CU8" s="202">
        <f t="shared" ref="CU8:CU16" si="109">IFERROR(CR8-CS8/CT8+$F8/CT8,"")</f>
        <v>-1.0242882980745514</v>
      </c>
      <c r="CV8" s="202">
        <f t="shared" ref="CV8:CV16" si="110">IFERROR(CT8^2/((1-CS8)*(CS8+$E$6/(1-$E$6))),"")</f>
        <v>0.48091384514846869</v>
      </c>
      <c r="CW8" s="211">
        <f t="shared" ref="CW8:CW16" si="111">IFERROR($C8*CV8,"")</f>
        <v>9.6182769029693738</v>
      </c>
      <c r="CX8" s="211">
        <f t="shared" si="18"/>
        <v>-22.131943660334588</v>
      </c>
      <c r="CY8" s="211">
        <f t="shared" ref="CY8:CY16" si="112">IFERROR(CW8*CU8,"")</f>
        <v>-9.851888479352267</v>
      </c>
      <c r="CZ8" s="209">
        <f t="shared" si="19"/>
        <v>6.5624022532147377</v>
      </c>
      <c r="DA8" s="209">
        <f>IFERROR(CW8*(CU8-CU18)^2,"")</f>
        <v>11.488016783421829</v>
      </c>
      <c r="DB8" s="209">
        <f>IFERROR(CW8*(CQ8-CQ18)*(CU8-CU18),"")</f>
        <v>8.6826831811656078</v>
      </c>
      <c r="DC8" s="209">
        <f t="shared" ref="DC8:DC16" si="113">IFERROR($C8*($F8-CS8)^2/(CS8*(1-CS8)),"")</f>
        <v>0.22829709033967729</v>
      </c>
      <c r="DD8" s="227">
        <f t="shared" ref="DD8:DD16" si="114">IFERROR($D8-$C8*CS8,"")</f>
        <v>-0.84177913592904474</v>
      </c>
      <c r="DE8" s="209">
        <f t="shared" ref="DE8:DE16" si="115">IFERROR(DD8/SQRT($C8*CS8*(1-CS8)),"")</f>
        <v>-0.47780444780231712</v>
      </c>
      <c r="DG8" s="209"/>
      <c r="DH8" s="201">
        <f t="shared" ref="DH8:DH16" si="116">IFERROR(LOG10($B8),"")</f>
        <v>-2.3010299956639813</v>
      </c>
      <c r="DI8" s="211">
        <f>IFERROR(CQ21+CP21*DH8,"")</f>
        <v>-0.87022425505298995</v>
      </c>
      <c r="DJ8" s="202">
        <f t="shared" ref="DJ8:DJ16" si="117">IFERROR(_xlfn.NORM.S.DIST(DI8,TRUE)*(1-$E$6)+$E$6,"")</f>
        <v>0.1920889316370718</v>
      </c>
      <c r="DK8" s="202">
        <f t="shared" si="20"/>
        <v>0.27319111869637058</v>
      </c>
      <c r="DL8" s="202">
        <f t="shared" ref="DL8:DL16" si="118">IFERROR(DI8-DJ8/DK8+$F8/DK8,"")</f>
        <v>-1.0242883104216791</v>
      </c>
      <c r="DM8" s="202">
        <f t="shared" ref="DM8:DM16" si="119">IFERROR(DK8^2/((1-DJ8)*(DJ8+$E$6/(1-$E$6))),"")</f>
        <v>0.4809138160776556</v>
      </c>
      <c r="DN8" s="211">
        <f t="shared" ref="DN8:DN16" si="120">IFERROR($C8*DM8,"")</f>
        <v>9.6182763215531111</v>
      </c>
      <c r="DO8" s="211">
        <f t="shared" si="21"/>
        <v>-22.131942322478327</v>
      </c>
      <c r="DP8" s="211">
        <f t="shared" ref="DP8:DP16" si="121">IFERROR(DN8*DL8,"")</f>
        <v>-9.8518880025724798</v>
      </c>
      <c r="DQ8" s="209">
        <f t="shared" si="22"/>
        <v>6.5624019960754474</v>
      </c>
      <c r="DR8" s="209">
        <f>IFERROR(DN8*(DL8-DL18)^2,"")</f>
        <v>11.488016627244352</v>
      </c>
      <c r="DS8" s="209">
        <f>IFERROR(DN8*(DH8-DH18)*(DL8-DL18),"")</f>
        <v>8.6826829520359823</v>
      </c>
      <c r="DT8" s="209">
        <f t="shared" ref="DT8:DT16" si="122">IFERROR($C8*($F8-DJ8)^2/(DJ8*(1-DJ8)),"")</f>
        <v>0.22829684019527671</v>
      </c>
      <c r="DU8" s="227">
        <f t="shared" ref="DU8:DU16" si="123">IFERROR($D8-$C8*DJ8,"")</f>
        <v>-0.84177863274143583</v>
      </c>
      <c r="DV8" s="209">
        <f t="shared" ref="DV8:DV16" si="124">IFERROR(DU8/SQRT($C8*DJ8*(1-DJ8)),"")</f>
        <v>-0.47780418603783342</v>
      </c>
      <c r="DX8" s="209"/>
      <c r="DY8" s="201">
        <f t="shared" ref="DY8:DY16" si="125">IFERROR(LOG10($B8),"")</f>
        <v>-2.3010299956639813</v>
      </c>
      <c r="DZ8" s="211">
        <f>IFERROR(DH21+DG21*DY8,"")</f>
        <v>-0.87022424699719036</v>
      </c>
      <c r="EA8" s="202">
        <f t="shared" ref="EA8:EA16" si="126">IFERROR(_xlfn.NORM.S.DIST(DZ8,TRUE)*(1-$E$6)+$E$6,"")</f>
        <v>0.19208893383784464</v>
      </c>
      <c r="EB8" s="202">
        <f t="shared" si="23"/>
        <v>0.2731911206115365</v>
      </c>
      <c r="EC8" s="202">
        <f t="shared" ref="EC8:EC16" si="127">IFERROR(DZ8-EA8/EB8+$F8/EB8,"")</f>
        <v>-1.0242883093416357</v>
      </c>
      <c r="ED8" s="202">
        <f t="shared" ref="ED8:ED16" si="128">IFERROR(EB8^2/((1-EA8)*(EA8+$E$6/(1-$E$6))),"")</f>
        <v>0.48091381862057431</v>
      </c>
      <c r="EE8" s="211">
        <f t="shared" ref="EE8:EE16" si="129">IFERROR($C8*ED8,"")</f>
        <v>9.6182763724114864</v>
      </c>
      <c r="EF8" s="211">
        <f t="shared" si="24"/>
        <v>-22.131942439504975</v>
      </c>
      <c r="EG8" s="211">
        <f t="shared" ref="EG8:EG16" si="130">IFERROR(EE8*EC8,"")</f>
        <v>-9.8518880442779633</v>
      </c>
      <c r="EH8" s="209">
        <f t="shared" si="25"/>
        <v>6.562402002782397</v>
      </c>
      <c r="EI8" s="209">
        <f>IFERROR(EE8*(EC8-EC18)^2,"")</f>
        <v>11.488016618879479</v>
      </c>
      <c r="EJ8" s="209">
        <f>IFERROR(EE8*(DY8-DY18)*(EC8-EC18),"")</f>
        <v>8.6826829533118488</v>
      </c>
      <c r="EK8" s="209">
        <f t="shared" ref="EK8:EK16" si="131">IFERROR($C8*($F8-EA8)^2/(EA8*(1-EA8)),"")</f>
        <v>0.22829686207621647</v>
      </c>
      <c r="EL8" s="227">
        <f t="shared" ref="EL8:EL16" si="132">IFERROR($D8-$C8*EA8,"")</f>
        <v>-0.84177867675689289</v>
      </c>
      <c r="EM8" s="209">
        <f t="shared" ref="EM8:EM16" si="133">IFERROR(EL8/SQRT($C8*EA8*(1-EA8)),"")</f>
        <v>-0.47780420893522524</v>
      </c>
      <c r="EO8" s="209"/>
      <c r="EP8" s="201">
        <f t="shared" ref="EP8:EP16" si="134">IFERROR(LOG10($B8),"")</f>
        <v>-2.3010299956639813</v>
      </c>
      <c r="EQ8" s="211">
        <f>IFERROR(DY21+DX21*EP8,"")</f>
        <v>-0.87022424761186068</v>
      </c>
      <c r="ER8" s="202">
        <f t="shared" ref="ER8:ER16" si="135">IFERROR(_xlfn.NORM.S.DIST(EQ8,TRUE)*(1-$E$6)+$E$6,"")</f>
        <v>0.19208893366992216</v>
      </c>
      <c r="ES8" s="202">
        <f t="shared" si="26"/>
        <v>0.27319112046540633</v>
      </c>
      <c r="ET8" s="202">
        <f t="shared" ref="ET8:ET16" si="136">IFERROR(EQ8-ER8/ES8+$F8/ES8,"")</f>
        <v>-1.0242883094240449</v>
      </c>
      <c r="EU8" s="202">
        <f t="shared" ref="EU8:EU16" si="137">IFERROR(ES8^2/((1-ER8)*(ER8+$E$6/(1-$E$6))),"")</f>
        <v>0.48091381842654579</v>
      </c>
      <c r="EV8" s="211">
        <f t="shared" ref="EV8:EV16" si="138">IFERROR($C8*EU8,"")</f>
        <v>9.6182763685309158</v>
      </c>
      <c r="EW8" s="211">
        <f t="shared" si="27"/>
        <v>-22.131942430575666</v>
      </c>
      <c r="EX8" s="211">
        <f t="shared" ref="EX8:EX16" si="139">IFERROR(EV8*ET8,"")</f>
        <v>-9.8518880410957745</v>
      </c>
      <c r="EY8" s="209">
        <f t="shared" si="28"/>
        <v>6.5624020017930542</v>
      </c>
      <c r="EZ8" s="209">
        <f>IFERROR(EV8*(ET8-ET18)^2,"")</f>
        <v>11.488016618851351</v>
      </c>
      <c r="FA8" s="209">
        <f>IFERROR(EV8*(EP8-EP18)*(ET8-ET18),"")</f>
        <v>8.6826829526467204</v>
      </c>
      <c r="FB8" s="209">
        <f t="shared" ref="FB8:FB16" si="140">IFERROR($C8*($F8-ER8)^2/(ER8*(1-ER8)),"")</f>
        <v>0.2282968604066658</v>
      </c>
      <c r="FC8" s="227">
        <f t="shared" ref="FC8:FC16" si="141">IFERROR($D8-$C8*ER8,"")</f>
        <v>-0.84177867339844337</v>
      </c>
      <c r="FD8" s="209">
        <f t="shared" ref="FD8:FD16" si="142">IFERROR(FC8/SQRT($C8*ER8*(1-ER8)),"")</f>
        <v>-0.47780420718811778</v>
      </c>
      <c r="FF8" s="209"/>
      <c r="FG8" s="201">
        <f t="shared" ref="FG8:FG16" si="143">IFERROR(LOG10($B8),"")</f>
        <v>-2.3010299956639813</v>
      </c>
      <c r="FH8" s="211">
        <f>IFERROR(EP21+EO21*FG8,"")</f>
        <v>-0.87022424756223704</v>
      </c>
      <c r="FI8" s="202">
        <f t="shared" ref="FI8:FI16" si="144">IFERROR(_xlfn.NORM.S.DIST(FH8,TRUE)*(1-$E$6)+$E$6,"")</f>
        <v>0.1920889336834789</v>
      </c>
      <c r="FJ8" s="202">
        <f t="shared" si="29"/>
        <v>0.27319112047720367</v>
      </c>
      <c r="FK8" s="202">
        <f t="shared" ref="FK8:FK16" si="145">IFERROR(FH8-FI8/FJ8+$F8/FJ8,"")</f>
        <v>-1.0242883094173916</v>
      </c>
      <c r="FL8" s="202">
        <f t="shared" ref="FL8:FL16" si="146">IFERROR(FJ8^2/((1-FI8)*(FI8+$E$6/(1-$E$6))),"")</f>
        <v>0.48091381844220993</v>
      </c>
      <c r="FM8" s="211">
        <f t="shared" ref="FM8:FM16" si="147">IFERROR($C8*FL8,"")</f>
        <v>9.6182763688441995</v>
      </c>
      <c r="FN8" s="211">
        <f t="shared" si="30"/>
        <v>-22.13194243129654</v>
      </c>
      <c r="FO8" s="211">
        <f t="shared" ref="FO8:FO16" si="148">IFERROR(FM8*FK8,"")</f>
        <v>-9.851888041352673</v>
      </c>
      <c r="FP8" s="209">
        <f t="shared" si="31"/>
        <v>6.5624020018563645</v>
      </c>
      <c r="FQ8" s="209">
        <f>IFERROR(FM8*(FK8-FK18)^2,"")</f>
        <v>11.488016618830498</v>
      </c>
      <c r="FR8" s="209">
        <f>IFERROR(FM8*(FG8-FG18)*(FK8-FK18),"")</f>
        <v>8.6826829526807234</v>
      </c>
      <c r="FS8" s="209">
        <f t="shared" ref="FS8:FS16" si="149">IFERROR($C8*($F8-FI8)^2/(FI8*(1-FI8)),"")</f>
        <v>0.22829686054145218</v>
      </c>
      <c r="FT8" s="227">
        <f t="shared" ref="FT8:FT16" si="150">IFERROR($D8-$C8*FI8,"")</f>
        <v>-0.84177867366957804</v>
      </c>
      <c r="FU8" s="209">
        <f t="shared" ref="FU8:FU16" si="151">IFERROR(FT8/SQRT($C8*FI8*(1-FI8)),"")</f>
        <v>-0.47780420732916545</v>
      </c>
      <c r="FW8" s="209"/>
      <c r="FX8" s="201">
        <f t="shared" ref="FX8:FX16" si="152">IFERROR(LOG10($B8),"")</f>
        <v>-2.3010299956639813</v>
      </c>
      <c r="FY8" s="211">
        <f>IFERROR(FG21+FF21*FX8,"")</f>
        <v>-0.87022424756614924</v>
      </c>
      <c r="FZ8" s="202">
        <f t="shared" ref="FZ8:FZ16" si="153">IFERROR(_xlfn.NORM.S.DIST(FY8,TRUE)*(1-$E$6)+$E$6,"")</f>
        <v>0.19208893368241017</v>
      </c>
      <c r="GA8" s="202">
        <f t="shared" si="32"/>
        <v>0.27319112047627364</v>
      </c>
      <c r="GB8" s="202">
        <f t="shared" ref="GB8:GB16" si="154">IFERROR(FY8-FZ8/GA8+$F8/GA8,"")</f>
        <v>-1.0242883094179165</v>
      </c>
      <c r="GC8" s="202">
        <f t="shared" ref="GC8:GC16" si="155">IFERROR(GA8^2/((1-FZ8)*(FZ8+$E$6/(1-$E$6))),"")</f>
        <v>0.48091381844097497</v>
      </c>
      <c r="GD8" s="211">
        <f t="shared" ref="GD8:GD16" si="156">IFERROR($C8*GC8,"")</f>
        <v>9.6182763688194992</v>
      </c>
      <c r="GE8" s="211">
        <f t="shared" si="33"/>
        <v>-22.131942431239704</v>
      </c>
      <c r="GF8" s="211">
        <f t="shared" ref="GF8:GF16" si="157">IFERROR(GD8*GB8,"")</f>
        <v>-9.8518880413324208</v>
      </c>
      <c r="GG8" s="209">
        <f t="shared" si="34"/>
        <v>6.5624020018508338</v>
      </c>
      <c r="GH8" s="209">
        <f>IFERROR(GD8*(GB8-GB18)^2,"")</f>
        <v>11.488016618831397</v>
      </c>
      <c r="GI8" s="209">
        <f>IFERROR(GD8*(FX8-FX18)*(GB8-GB18),"")</f>
        <v>8.6826829526774034</v>
      </c>
      <c r="GJ8" s="209">
        <f t="shared" ref="GJ8:GJ16" si="158">IFERROR($C8*($F8-FZ8)^2/(FZ8*(1-FZ8)),"")</f>
        <v>0.22829686053082643</v>
      </c>
      <c r="GK8" s="227">
        <f t="shared" ref="GK8:GK16" si="159">IFERROR($D8-$C8*FZ8,"")</f>
        <v>-0.84177867364820358</v>
      </c>
      <c r="GL8" s="209">
        <f t="shared" ref="GL8:GL16" si="160">IFERROR(GK8/SQRT($C8*FZ8*(1-FZ8)),"")</f>
        <v>-0.47780420731804618</v>
      </c>
      <c r="GN8" s="209"/>
      <c r="GO8" s="201">
        <f t="shared" ref="GO8:GO16" si="161">IFERROR(LOG10($B8),"")</f>
        <v>-2.3010299956639813</v>
      </c>
      <c r="GP8" s="211">
        <f>IFERROR(FX21+FW21*GO8,"")</f>
        <v>-0.87022424756583794</v>
      </c>
      <c r="GQ8" s="202">
        <f t="shared" ref="GQ8:GQ16" si="162">IFERROR(_xlfn.NORM.S.DIST(GP8,TRUE)*(1-$E$6)+$E$6,"")</f>
        <v>0.19208893368249524</v>
      </c>
      <c r="GR8" s="202">
        <f t="shared" si="35"/>
        <v>0.27319112047634764</v>
      </c>
      <c r="GS8" s="202">
        <f t="shared" ref="GS8:GS16" si="163">IFERROR(GP8-GQ8/GR8+$F8/GR8,"")</f>
        <v>-1.0242883094178747</v>
      </c>
      <c r="GT8" s="202">
        <f t="shared" ref="GT8:GT16" si="164">IFERROR(GR8^2/((1-GQ8)*(GQ8+$E$6/(1-$E$6))),"")</f>
        <v>0.48091381844107323</v>
      </c>
      <c r="GU8" s="211">
        <f t="shared" ref="GU8:GU16" si="165">IFERROR($C8*GT8,"")</f>
        <v>9.6182763688214639</v>
      </c>
      <c r="GV8" s="211">
        <f t="shared" si="36"/>
        <v>-22.131942431244227</v>
      </c>
      <c r="GW8" s="211">
        <f t="shared" ref="GW8:GW16" si="166">IFERROR(GU8*GS8,"")</f>
        <v>-9.851888041334032</v>
      </c>
      <c r="GX8" s="209">
        <f t="shared" si="37"/>
        <v>6.562402001851253</v>
      </c>
      <c r="GY8" s="209">
        <f>IFERROR(GU8*(GS8-GS18)^2,"")</f>
        <v>11.488016618831306</v>
      </c>
      <c r="GZ8" s="209">
        <f>IFERROR(GU8*(GO8-GO18)*(GS8-GS18),"")</f>
        <v>8.6826829526776468</v>
      </c>
      <c r="HA8" s="209">
        <f t="shared" ref="HA8:HA16" si="167">IFERROR($C8*($F8-GQ8)^2/(GQ8*(1-GQ8)),"")</f>
        <v>0.22829686053167228</v>
      </c>
      <c r="HB8" s="227">
        <f t="shared" ref="HB8:HB16" si="168">IFERROR($D8-$C8*GQ8,"")</f>
        <v>-0.84177867364990488</v>
      </c>
      <c r="HC8" s="209">
        <f t="shared" ref="HC8:HC16" si="169">IFERROR(HB8/SQRT($C8*GQ8*(1-GQ8)),"")</f>
        <v>-0.4778042073189312</v>
      </c>
      <c r="HE8" s="209"/>
      <c r="HF8" s="201">
        <f t="shared" ref="HF8:HF16" si="170">IFERROR(LOG10($B8),"")</f>
        <v>-2.3010299956639813</v>
      </c>
      <c r="HG8" s="211">
        <f>IFERROR(GO21+GN21*HF8,"")</f>
        <v>-0.87022424756586214</v>
      </c>
      <c r="HH8" s="202">
        <f t="shared" ref="HH8:HH16" si="171">IFERROR(_xlfn.NORM.S.DIST(HG8,TRUE)*(1-$E$6)+$E$6,"")</f>
        <v>0.19208893368248861</v>
      </c>
      <c r="HI8" s="202">
        <f t="shared" si="38"/>
        <v>0.27319112047634186</v>
      </c>
      <c r="HJ8" s="202">
        <f t="shared" ref="HJ8:HJ16" si="172">IFERROR(HG8-HH8/HI8+$F8/HI8,"")</f>
        <v>-1.0242883094178779</v>
      </c>
      <c r="HK8" s="202">
        <f t="shared" ref="HK8:HK16" si="173">IFERROR(HI8^2/((1-HH8)*(HH8+$E$6/(1-$E$6))),"")</f>
        <v>0.48091381844106551</v>
      </c>
      <c r="HL8" s="211">
        <f t="shared" ref="HL8:HL16" si="174">IFERROR($C8*HK8,"")</f>
        <v>9.6182763688213093</v>
      </c>
      <c r="HM8" s="211">
        <f t="shared" si="39"/>
        <v>-22.131942431243871</v>
      </c>
      <c r="HN8" s="211">
        <f t="shared" ref="HN8:HN16" si="175">IFERROR(HL8*HJ8,"")</f>
        <v>-9.8518880413339041</v>
      </c>
      <c r="HO8" s="209">
        <f t="shared" si="40"/>
        <v>6.5624020018512148</v>
      </c>
      <c r="HP8" s="209">
        <f>IFERROR(HL8*(HJ8-HJ18)^2,"")</f>
        <v>11.488016618831299</v>
      </c>
      <c r="HQ8" s="209">
        <f>IFERROR(HL8*(HF8-HF18)*(HJ8-HJ18),"")</f>
        <v>8.6826829526776201</v>
      </c>
      <c r="HR8" s="209">
        <f t="shared" ref="HR8:HR16" si="176">IFERROR($C8*($F8-HH8)^2/(HH8*(1-HH8)),"")</f>
        <v>0.2282968605316063</v>
      </c>
      <c r="HS8" s="227">
        <f t="shared" ref="HS8:HS16" si="177">IFERROR($D8-$C8*HH8,"")</f>
        <v>-0.8417786736497721</v>
      </c>
      <c r="HT8" s="209">
        <f t="shared" ref="HT8:HT16" si="178">IFERROR(HS8/SQRT($C8*HH8*(1-HH8)),"")</f>
        <v>-0.47780420731886214</v>
      </c>
      <c r="HV8" s="209"/>
      <c r="HW8" s="201">
        <f t="shared" ref="HW8:HW16" si="179">IFERROR(LOG10($B8),"")</f>
        <v>-2.3010299956639813</v>
      </c>
      <c r="HX8" s="211">
        <f>IFERROR(HF21+HE21*HW8,"")</f>
        <v>-0.87022424756586059</v>
      </c>
      <c r="HY8" s="202">
        <f t="shared" ref="HY8:HY16" si="180">IFERROR(_xlfn.NORM.S.DIST(HX8,TRUE)*(1-$E$6)+$E$6,"")</f>
        <v>0.19208893368248897</v>
      </c>
      <c r="HZ8" s="202">
        <f t="shared" si="41"/>
        <v>0.27319112047634225</v>
      </c>
      <c r="IA8" s="202">
        <f t="shared" ref="IA8:IA16" si="181">IFERROR(HX8-HY8/HZ8+$F8/HZ8,"")</f>
        <v>-1.0242883094178774</v>
      </c>
      <c r="IB8" s="202">
        <f t="shared" ref="IB8:IB16" si="182">IFERROR(HZ8^2/((1-HY8)*(HY8+$E$6/(1-$E$6))),"")</f>
        <v>0.48091381844106618</v>
      </c>
      <c r="IC8" s="211">
        <f t="shared" ref="IC8:IC16" si="183">IFERROR($C8*IB8,"")</f>
        <v>9.6182763688213235</v>
      </c>
      <c r="ID8" s="211">
        <f t="shared" si="42"/>
        <v>-22.131942431243903</v>
      </c>
      <c r="IE8" s="211">
        <f t="shared" ref="IE8:IE16" si="184">IFERROR(IC8*IA8,"")</f>
        <v>-9.8518880413339147</v>
      </c>
      <c r="IF8" s="209">
        <f t="shared" si="43"/>
        <v>6.5624020018512201</v>
      </c>
      <c r="IG8" s="209">
        <f>IFERROR(IC8*(IA8-IA18)^2,"")</f>
        <v>11.488016618831296</v>
      </c>
      <c r="IH8" s="209">
        <f>IFERROR(IC8*(HW8-HW18)*(IA8-IA18),"")</f>
        <v>8.6826829526776219</v>
      </c>
      <c r="II8" s="209">
        <f t="shared" ref="II8:II16" si="185">IFERROR($C8*($F8-HY8)^2/(HY8*(1-HY8)),"")</f>
        <v>0.22829686053160986</v>
      </c>
      <c r="IJ8" s="227">
        <f t="shared" ref="IJ8:IJ16" si="186">IFERROR($D8-$C8*HY8,"")</f>
        <v>-0.84177867364977921</v>
      </c>
      <c r="IK8" s="209">
        <f t="shared" ref="IK8:IK16" si="187">IFERROR(IJ8/SQRT($C8*HY8*(1-HY8)),"")</f>
        <v>-0.47780420731886586</v>
      </c>
      <c r="IM8" s="209"/>
      <c r="IN8" s="201">
        <f t="shared" ref="IN8:IN16" si="188">IFERROR(LOG10($B8),"")</f>
        <v>-2.3010299956639813</v>
      </c>
      <c r="IO8" s="211">
        <f>IFERROR(HW21+HV21*IN8,"")</f>
        <v>-0.87022424756586036</v>
      </c>
      <c r="IP8" s="202">
        <f t="shared" ref="IP8:IP16" si="189">IFERROR(_xlfn.NORM.S.DIST(IO8,TRUE)*(1-$E$6)+$E$6,"")</f>
        <v>0.19208893368248911</v>
      </c>
      <c r="IQ8" s="202">
        <f t="shared" si="44"/>
        <v>0.27319112047634231</v>
      </c>
      <c r="IR8" s="202">
        <f t="shared" ref="IR8:IR16" si="190">IFERROR(IO8-IP8/IQ8+$F8/IQ8,"")</f>
        <v>-1.0242883094178779</v>
      </c>
      <c r="IS8" s="202">
        <f t="shared" ref="IS8:IS16" si="191">IFERROR(IQ8^2/((1-IP8)*(IP8+$E$6/(1-$E$6))),"")</f>
        <v>0.48091381844106618</v>
      </c>
      <c r="IT8" s="211">
        <f t="shared" ref="IT8:IT16" si="192">IFERROR($C8*IS8,"")</f>
        <v>9.6182763688213235</v>
      </c>
      <c r="IU8" s="211">
        <f t="shared" si="45"/>
        <v>-22.131942431243903</v>
      </c>
      <c r="IV8" s="211">
        <f t="shared" ref="IV8:IV16" si="193">IFERROR(IT8*IR8,"")</f>
        <v>-9.8518880413339183</v>
      </c>
      <c r="IW8" s="209">
        <f t="shared" si="46"/>
        <v>6.5624020018512201</v>
      </c>
      <c r="IX8" s="209">
        <f>IFERROR(IT8*(IR8-IR18)^2,"")</f>
        <v>11.488016618831312</v>
      </c>
      <c r="IY8" s="209">
        <f>IFERROR(IT8*(IN8-IN18)*(IR8-IR18),"")</f>
        <v>8.6826829526776272</v>
      </c>
      <c r="IZ8" s="209">
        <f t="shared" ref="IZ8:IZ16" si="194">IFERROR($C8*($F8-IP8)^2/(IP8*(1-IP8)),"")</f>
        <v>0.22829686053161127</v>
      </c>
      <c r="JA8" s="227">
        <f t="shared" ref="JA8:JA16" si="195">IFERROR($D8-$C8*IP8,"")</f>
        <v>-0.84177867364978232</v>
      </c>
      <c r="JB8" s="209">
        <f t="shared" ref="JB8:JB16" si="196">IFERROR(JA8/SQRT($C8*IP8*(1-IP8)),"")</f>
        <v>-0.47780420731886747</v>
      </c>
      <c r="JD8" s="209"/>
      <c r="JE8" s="201">
        <f t="shared" ref="JE8:JE16" si="197">IFERROR(LOG10($B8),"")</f>
        <v>-2.3010299956639813</v>
      </c>
      <c r="JF8" s="211">
        <f>IFERROR(IN21+IM21*JE8,"")</f>
        <v>-0.87022424756586036</v>
      </c>
      <c r="JG8" s="202">
        <f t="shared" ref="JG8:JG16" si="198">IFERROR(_xlfn.NORM.S.DIST(JF8,TRUE)*(1-$E$6)+$E$6,"")</f>
        <v>0.19208893368248911</v>
      </c>
      <c r="JH8" s="202">
        <f t="shared" si="47"/>
        <v>0.27319112047634231</v>
      </c>
      <c r="JI8" s="202">
        <f t="shared" ref="JI8:JI16" si="199">IFERROR(JF8-JG8/JH8+$F8/JH8,"")</f>
        <v>-1.0242883094178779</v>
      </c>
      <c r="JJ8" s="202">
        <f t="shared" ref="JJ8:JJ16" si="200">IFERROR(JH8^2/((1-JG8)*(JG8+$E$6/(1-$E$6))),"")</f>
        <v>0.48091381844106618</v>
      </c>
      <c r="JK8" s="211">
        <f t="shared" ref="JK8:JK16" si="201">IFERROR($C8*JJ8,"")</f>
        <v>9.6182763688213235</v>
      </c>
      <c r="JL8" s="211">
        <f t="shared" si="48"/>
        <v>-22.131942431243903</v>
      </c>
      <c r="JM8" s="211">
        <f t="shared" ref="JM8:JM16" si="202">IFERROR(JK8*JI8,"")</f>
        <v>-9.8518880413339183</v>
      </c>
      <c r="JN8" s="209">
        <f t="shared" si="49"/>
        <v>6.5624020018512246</v>
      </c>
      <c r="JO8" s="209">
        <f>IFERROR(JK8*(JI8-JI18)^2,"")</f>
        <v>11.488016618831303</v>
      </c>
      <c r="JP8" s="209">
        <f>IFERROR(JK8*(JE8-JE18)*(JI8-JI18),"")</f>
        <v>8.6826829526776272</v>
      </c>
      <c r="JQ8" s="209">
        <f t="shared" ref="JQ8:JQ16" si="203">IFERROR($C8*($F8-JG8)^2/(JG8*(1-JG8)),"")</f>
        <v>0.22829686053161127</v>
      </c>
      <c r="JR8" s="227">
        <f t="shared" ref="JR8:JR16" si="204">IFERROR($D8-$C8*JG8,"")</f>
        <v>-0.84177867364978232</v>
      </c>
      <c r="JS8" s="209">
        <f t="shared" ref="JS8:JS16" si="205">IFERROR(JR8/SQRT($C8*JG8*(1-JG8)),"")</f>
        <v>-0.47780420731886747</v>
      </c>
      <c r="JU8" s="209"/>
      <c r="JV8" s="201">
        <f t="shared" ref="JV8:JV16" si="206">IFERROR(LOG10($B8),"")</f>
        <v>-2.3010299956639813</v>
      </c>
      <c r="JW8" s="211">
        <f>IFERROR(JE21+JD21*JV8,"")</f>
        <v>-0.87022424756586059</v>
      </c>
      <c r="JX8" s="202">
        <f t="shared" ref="JX8:JX16" si="207">IFERROR(_xlfn.NORM.S.DIST(JW8,TRUE)*(1-$E$6)+$E$6,"")</f>
        <v>0.19208893368248897</v>
      </c>
      <c r="JY8" s="202">
        <f t="shared" si="50"/>
        <v>0.27319112047634225</v>
      </c>
      <c r="JZ8" s="202">
        <f t="shared" ref="JZ8:JZ16" si="208">IFERROR(JW8-JX8/JY8+$F8/JY8,"")</f>
        <v>-1.0242883094178774</v>
      </c>
      <c r="KA8" s="202">
        <f t="shared" ref="KA8:KA16" si="209">IFERROR(JY8^2/((1-JX8)*(JX8+$E$6/(1-$E$6))),"")</f>
        <v>0.48091381844106618</v>
      </c>
      <c r="KB8" s="211">
        <f t="shared" ref="KB8:KB16" si="210">IFERROR($C8*KA8,"")</f>
        <v>9.6182763688213235</v>
      </c>
      <c r="KC8" s="211">
        <f t="shared" si="51"/>
        <v>-22.131942431243903</v>
      </c>
      <c r="KD8" s="211">
        <f t="shared" ref="KD8:KD16" si="211">IFERROR(KB8*JZ8,"")</f>
        <v>-9.8518880413339147</v>
      </c>
      <c r="KE8" s="209">
        <f t="shared" si="52"/>
        <v>6.5624020018512281</v>
      </c>
      <c r="KF8" s="209">
        <f>IFERROR(KB8*(JZ8-JZ18)^2,"")</f>
        <v>11.488016618831306</v>
      </c>
      <c r="KG8" s="209">
        <f>IFERROR(KB8*(JV8-JV18)*(JZ8-JZ18),"")</f>
        <v>8.6826829526776308</v>
      </c>
      <c r="KH8" s="209">
        <f t="shared" ref="KH8:KH16" si="212">IFERROR($C8*($F8-JX8)^2/(JX8*(1-JX8)),"")</f>
        <v>0.22829686053160986</v>
      </c>
      <c r="KI8" s="227">
        <f t="shared" ref="KI8:KI16" si="213">IFERROR($D8-$C8*JX8,"")</f>
        <v>-0.84177867364977921</v>
      </c>
      <c r="KJ8" s="209">
        <f t="shared" ref="KJ8:KJ16" si="214">IFERROR(KI8/SQRT($C8*JX8*(1-JX8)),"")</f>
        <v>-0.47780420731886586</v>
      </c>
      <c r="KL8" s="209"/>
      <c r="KM8" s="201">
        <f t="shared" ref="KM8:KM16" si="215">IFERROR(LOG10($B8),"")</f>
        <v>-2.3010299956639813</v>
      </c>
      <c r="KN8" s="211">
        <f>IFERROR(JV21+JU21*KM8,"")</f>
        <v>-0.87022424756586036</v>
      </c>
      <c r="KO8" s="202">
        <f t="shared" ref="KO8:KO16" si="216">IFERROR(_xlfn.NORM.S.DIST(KN8,TRUE)*(1-$E$6)+$E$6,"")</f>
        <v>0.19208893368248911</v>
      </c>
      <c r="KP8" s="202">
        <f t="shared" si="53"/>
        <v>0.27319112047634231</v>
      </c>
      <c r="KQ8" s="202">
        <f t="shared" ref="KQ8:KQ16" si="217">IFERROR(KN8-KO8/KP8+$F8/KP8,"")</f>
        <v>-1.0242883094178779</v>
      </c>
      <c r="KR8" s="202">
        <f t="shared" ref="KR8:KR16" si="218">IFERROR(KP8^2/((1-KO8)*(KO8+$E$6/(1-$E$6))),"")</f>
        <v>0.48091381844106618</v>
      </c>
      <c r="KS8" s="211">
        <f t="shared" ref="KS8:KS16" si="219">IFERROR($C8*KR8,"")</f>
        <v>9.6182763688213235</v>
      </c>
      <c r="KT8" s="211">
        <f t="shared" si="54"/>
        <v>-22.131942431243903</v>
      </c>
      <c r="KU8" s="211">
        <f t="shared" ref="KU8:KU16" si="220">IFERROR(KS8*KQ8,"")</f>
        <v>-9.8518880413339183</v>
      </c>
      <c r="KV8" s="209">
        <f t="shared" si="55"/>
        <v>6.5624020018512281</v>
      </c>
      <c r="KW8" s="209">
        <f>IFERROR(KS8*(KQ8-KQ18)^2,"")</f>
        <v>11.488016618831312</v>
      </c>
      <c r="KX8" s="209">
        <f>IFERROR(KS8*(KM8-KM18)*(KQ8-KQ18),"")</f>
        <v>8.6826829526776326</v>
      </c>
      <c r="KY8" s="209">
        <f t="shared" ref="KY8:KY16" si="221">IFERROR($C8*($F8-KO8)^2/(KO8*(1-KO8)),"")</f>
        <v>0.22829686053161127</v>
      </c>
      <c r="KZ8" s="227">
        <f t="shared" ref="KZ8:KZ16" si="222">IFERROR($D8-$C8*KO8,"")</f>
        <v>-0.84177867364978232</v>
      </c>
      <c r="LA8" s="209">
        <f t="shared" ref="LA8:LA16" si="223">IFERROR(KZ8/SQRT($C8*KO8*(1-KO8)),"")</f>
        <v>-0.47780420731886747</v>
      </c>
      <c r="LC8" s="209"/>
      <c r="LD8" s="201">
        <f t="shared" ref="LD8:LD16" si="224">IFERROR(LOG10($B8),"")</f>
        <v>-2.3010299956639813</v>
      </c>
      <c r="LE8" s="211">
        <f>IFERROR(KM21+KL21*LD8,"")</f>
        <v>-0.87022424756586081</v>
      </c>
      <c r="LF8" s="202">
        <f t="shared" ref="LF8:LF16" si="225">IFERROR(_xlfn.NORM.S.DIST(LE8,TRUE)*(1-$E$6)+$E$6,"")</f>
        <v>0.19208893368248897</v>
      </c>
      <c r="LG8" s="202">
        <f t="shared" si="56"/>
        <v>0.2731911204763422</v>
      </c>
      <c r="LH8" s="202">
        <f t="shared" ref="LH8:LH16" si="226">IFERROR(LE8-LF8/LG8+$F8/LG8,"")</f>
        <v>-1.0242883094178776</v>
      </c>
      <c r="LI8" s="202">
        <f t="shared" ref="LI8:LI16" si="227">IFERROR(LG8^2/((1-LF8)*(LF8+$E$6/(1-$E$6))),"")</f>
        <v>0.4809138184410659</v>
      </c>
      <c r="LJ8" s="211">
        <f t="shared" ref="LJ8:LJ16" si="228">IFERROR($C8*LI8,"")</f>
        <v>9.6182763688213182</v>
      </c>
      <c r="LK8" s="211">
        <f t="shared" si="57"/>
        <v>-22.131942431243893</v>
      </c>
      <c r="LL8" s="211">
        <f t="shared" ref="LL8:LL16" si="229">IFERROR(LJ8*LH8,"")</f>
        <v>-9.8518880413339112</v>
      </c>
      <c r="LM8" s="209">
        <f t="shared" si="58"/>
        <v>6.5624020018512272</v>
      </c>
      <c r="LN8" s="209">
        <f>IFERROR(LJ8*(LH8-LH18)^2,"")</f>
        <v>11.48801661883131</v>
      </c>
      <c r="LO8" s="209">
        <f>IFERROR(LJ8*(LD8-LD18)*(LH8-LH18),"")</f>
        <v>8.6826829526776326</v>
      </c>
      <c r="LP8" s="209">
        <f t="shared" ref="LP8:LP16" si="230">IFERROR($C8*($F8-LF8)^2/(LF8*(1-LF8)),"")</f>
        <v>0.22829686053160986</v>
      </c>
      <c r="LQ8" s="227">
        <f t="shared" ref="LQ8:LQ16" si="231">IFERROR($D8-$C8*LF8,"")</f>
        <v>-0.84177867364977921</v>
      </c>
      <c r="LR8" s="209">
        <f t="shared" ref="LR8:LR16" si="232">IFERROR(LQ8/SQRT($C8*LF8*(1-LF8)),"")</f>
        <v>-0.47780420731886586</v>
      </c>
      <c r="LT8" s="209"/>
      <c r="LU8" s="371">
        <f t="shared" ref="LU8:LU16" si="233">IFERROR(LOG10($B8),"")</f>
        <v>-2.3010299956639813</v>
      </c>
      <c r="LV8" s="370">
        <f>IFERROR(LD21+LC21*LU8,"")</f>
        <v>-0.87022424756586059</v>
      </c>
      <c r="LW8" s="373">
        <f t="shared" ref="LW8:LW16" si="234">IFERROR(_xlfn.NORM.S.DIST(LV8,TRUE)*(1-$E$6)+$E$6,"")</f>
        <v>0.19208893368248897</v>
      </c>
      <c r="LX8" s="202">
        <f t="shared" si="59"/>
        <v>0.27319112047634225</v>
      </c>
      <c r="LY8" s="202">
        <f t="shared" ref="LY8:LY16" si="235">IFERROR(LV8-LW8/LX8+$F8/LX8,"")</f>
        <v>-1.0242883094178774</v>
      </c>
      <c r="LZ8" s="202">
        <f t="shared" ref="LZ8:LZ16" si="236">IFERROR(LX8^2/((1-LW8)*(LW8+$E$6/(1-$E$6))),"")</f>
        <v>0.48091381844106618</v>
      </c>
      <c r="MA8" s="211">
        <f t="shared" ref="MA8:MA16" si="237">IFERROR($C8*LZ8,"")</f>
        <v>9.6182763688213235</v>
      </c>
      <c r="MB8" s="211">
        <f t="shared" si="60"/>
        <v>-22.131942431243903</v>
      </c>
      <c r="MC8" s="211">
        <f t="shared" ref="MC8:MC16" si="238">IFERROR(MA8*LY8,"")</f>
        <v>-9.8518880413339147</v>
      </c>
      <c r="MD8" s="209">
        <f t="shared" si="61"/>
        <v>6.5624020018512246</v>
      </c>
      <c r="ME8" s="209">
        <f>IFERROR(MA8*(LY8-LY18)^2,"")</f>
        <v>11.488016618831303</v>
      </c>
      <c r="MF8" s="209">
        <f>IFERROR(MA8*(LU8-LU18)*(LY8-LY18),"")</f>
        <v>8.6826829526776272</v>
      </c>
      <c r="MG8" s="209">
        <f t="shared" ref="MG8:MG16" si="239">IFERROR($C8*($F8-LW8)^2/(LW8*(1-LW8)),"")</f>
        <v>0.22829686053160986</v>
      </c>
      <c r="MH8" s="227">
        <f t="shared" ref="MH8:MH16" si="240">IFERROR($D8-$C8*LW8,"")</f>
        <v>-0.84177867364977921</v>
      </c>
      <c r="MI8" s="372">
        <f t="shared" ref="MI8:MI16" si="241">IFERROR(MH8/SQRT($C8*LW8*(1-LW8)),"")</f>
        <v>-0.47780420731886586</v>
      </c>
    </row>
    <row r="9" spans="1:347" ht="14" customHeight="1" outlineLevel="1">
      <c r="A9" s="12">
        <v>3</v>
      </c>
      <c r="B9" s="422">
        <v>8.9999999999999993E-3</v>
      </c>
      <c r="C9" s="349">
        <v>20</v>
      </c>
      <c r="D9" s="352">
        <v>2</v>
      </c>
      <c r="E9" s="15">
        <f t="shared" si="0"/>
        <v>0.1</v>
      </c>
      <c r="F9" s="32">
        <f>IFERROR((E9-E6)/(1-E6),"")</f>
        <v>0.1</v>
      </c>
      <c r="G9" s="15">
        <f t="shared" si="1"/>
        <v>-1.2815515655446006</v>
      </c>
      <c r="H9" s="15"/>
      <c r="I9" s="32"/>
      <c r="J9" s="16">
        <f t="shared" si="62"/>
        <v>-2.0457574905606752</v>
      </c>
      <c r="K9" s="15">
        <f>IFERROR(C21+B21*J9,"")</f>
        <v>-0.5546049537277824</v>
      </c>
      <c r="L9" s="35">
        <f t="shared" si="63"/>
        <v>0.28958244997897886</v>
      </c>
      <c r="M9" s="35">
        <f t="shared" si="2"/>
        <v>0.34207274476233868</v>
      </c>
      <c r="N9" s="35">
        <f t="shared" si="64"/>
        <v>-1.1088217186755269</v>
      </c>
      <c r="O9" s="35">
        <f t="shared" si="65"/>
        <v>0.56878878552485057</v>
      </c>
      <c r="P9" s="15">
        <f t="shared" si="66"/>
        <v>11.375775710497011</v>
      </c>
      <c r="Q9" s="15">
        <f t="shared" si="3"/>
        <v>-23.272078370687449</v>
      </c>
      <c r="R9" s="15">
        <f t="shared" si="67"/>
        <v>-12.613707174580609</v>
      </c>
      <c r="S9" s="32">
        <f t="shared" si="4"/>
        <v>4.1196928756331497</v>
      </c>
      <c r="T9" s="32">
        <f>IFERROR(P9*(N9-N18)^2,"")</f>
        <v>16.487265300408193</v>
      </c>
      <c r="U9" s="32">
        <f>IFERROR(P9*(J9-J18)*(N9-N18),"")</f>
        <v>8.2415089271786428</v>
      </c>
      <c r="V9" s="32">
        <f t="shared" si="68"/>
        <v>3.4941402958025609</v>
      </c>
      <c r="W9" s="37">
        <f t="shared" si="69"/>
        <v>-3.7916489995795768</v>
      </c>
      <c r="X9" s="32">
        <f t="shared" si="70"/>
        <v>-1.8692619655368159</v>
      </c>
      <c r="Y9" s="42"/>
      <c r="Z9" s="209"/>
      <c r="AA9" s="201">
        <f t="shared" si="71"/>
        <v>-2.0457574905606752</v>
      </c>
      <c r="AB9" s="211">
        <f>IFERROR(J21+I21*AA9,"")</f>
        <v>-0.58357672336664468</v>
      </c>
      <c r="AC9" s="202">
        <f t="shared" si="72"/>
        <v>0.27975256214013694</v>
      </c>
      <c r="AD9" s="202">
        <f t="shared" si="5"/>
        <v>0.33647903692677444</v>
      </c>
      <c r="AE9" s="202">
        <f t="shared" si="73"/>
        <v>-1.1177929520562651</v>
      </c>
      <c r="AF9" s="202">
        <f t="shared" si="74"/>
        <v>0.56190154964933237</v>
      </c>
      <c r="AG9" s="211">
        <f t="shared" si="75"/>
        <v>11.238030992986648</v>
      </c>
      <c r="AH9" s="211">
        <f t="shared" si="6"/>
        <v>-22.990286083055459</v>
      </c>
      <c r="AI9" s="211">
        <f t="shared" si="76"/>
        <v>-12.561791838950345</v>
      </c>
      <c r="AJ9" s="209">
        <f t="shared" si="7"/>
        <v>3.7335070351985151</v>
      </c>
      <c r="AK9" s="209">
        <f>IFERROR(AG9*(AE9-AE18)^2,"")</f>
        <v>15.976890619078617</v>
      </c>
      <c r="AL9" s="209">
        <f>IFERROR(AG9*(AA9-AA18)*(AE9-AE18),"")</f>
        <v>7.7233304685820077</v>
      </c>
      <c r="AM9" s="209">
        <f t="shared" si="77"/>
        <v>3.207187714944693</v>
      </c>
      <c r="AN9" s="227">
        <f t="shared" si="78"/>
        <v>-3.5950512428027386</v>
      </c>
      <c r="AO9" s="209">
        <f t="shared" si="79"/>
        <v>-1.790862282517752</v>
      </c>
      <c r="AP9" s="42"/>
      <c r="AQ9" s="209"/>
      <c r="AR9" s="201">
        <f t="shared" si="80"/>
        <v>-2.0457574905606752</v>
      </c>
      <c r="AS9" s="211">
        <f>IFERROR(AA21+Z21*AR9,"")</f>
        <v>-0.58048456196693743</v>
      </c>
      <c r="AT9" s="202">
        <f t="shared" si="81"/>
        <v>0.2807939472853016</v>
      </c>
      <c r="AU9" s="202">
        <f t="shared" si="8"/>
        <v>0.33708515450913062</v>
      </c>
      <c r="AV9" s="202">
        <f t="shared" si="82"/>
        <v>-1.116829591900329</v>
      </c>
      <c r="AW9" s="202">
        <f t="shared" si="83"/>
        <v>0.56264981037030548</v>
      </c>
      <c r="AX9" s="211">
        <f t="shared" si="84"/>
        <v>11.25299620740611</v>
      </c>
      <c r="AY9" s="211">
        <f t="shared" si="9"/>
        <v>-23.020901282551918</v>
      </c>
      <c r="AZ9" s="211">
        <f t="shared" si="85"/>
        <v>-12.567679161973317</v>
      </c>
      <c r="BA9" s="209">
        <f t="shared" si="10"/>
        <v>3.66930004332926</v>
      </c>
      <c r="BB9" s="209">
        <f>IFERROR(AX9*(AV9-AV18)^2,"")</f>
        <v>15.821806127038229</v>
      </c>
      <c r="BC9" s="209">
        <f>IFERROR(AX9*(AR9-AR18)*(AV9-AV18),"")</f>
        <v>7.6193801524460332</v>
      </c>
      <c r="BD9" s="209">
        <f t="shared" si="86"/>
        <v>3.2371043072334431</v>
      </c>
      <c r="BE9" s="227">
        <f t="shared" si="87"/>
        <v>-3.6158789457060321</v>
      </c>
      <c r="BF9" s="209">
        <f t="shared" si="88"/>
        <v>-1.7991954610973881</v>
      </c>
      <c r="BH9" s="209"/>
      <c r="BI9" s="201">
        <f t="shared" si="89"/>
        <v>-2.0457574905606752</v>
      </c>
      <c r="BJ9" s="211">
        <f>IFERROR(AR21+AQ21*BI9,"")</f>
        <v>-0.58008391444450336</v>
      </c>
      <c r="BK9" s="202">
        <f t="shared" si="90"/>
        <v>0.28092901531944914</v>
      </c>
      <c r="BL9" s="202">
        <f t="shared" si="11"/>
        <v>0.3371635323593834</v>
      </c>
      <c r="BM9" s="202">
        <f t="shared" si="91"/>
        <v>-1.1167048652731846</v>
      </c>
      <c r="BN9" s="202">
        <f t="shared" si="92"/>
        <v>0.56274653361161442</v>
      </c>
      <c r="BO9" s="211">
        <f t="shared" si="93"/>
        <v>11.254930672232287</v>
      </c>
      <c r="BP9" s="211">
        <f t="shared" si="12"/>
        <v>-23.024858728460298</v>
      </c>
      <c r="BQ9" s="211">
        <f t="shared" si="94"/>
        <v>-12.568435839994189</v>
      </c>
      <c r="BR9" s="209">
        <f t="shared" si="13"/>
        <v>3.666212589011864</v>
      </c>
      <c r="BS9" s="209">
        <f>IFERROR(BO9*(BM9-BM18)^2,"")</f>
        <v>15.812624075291028</v>
      </c>
      <c r="BT9" s="209">
        <f>IFERROR(BO9*(BI9-BI18)*(BM9-BM18),"")</f>
        <v>7.6139635834527111</v>
      </c>
      <c r="BU9" s="209">
        <f t="shared" si="95"/>
        <v>3.2409928512267112</v>
      </c>
      <c r="BV9" s="227">
        <f t="shared" si="96"/>
        <v>-3.6185803063889832</v>
      </c>
      <c r="BW9" s="209">
        <f t="shared" si="97"/>
        <v>-1.8002757708825368</v>
      </c>
      <c r="BY9" s="209"/>
      <c r="BZ9" s="201">
        <f t="shared" si="98"/>
        <v>-2.0457574905606752</v>
      </c>
      <c r="CA9" s="211">
        <f>IFERROR(BI21+BH21*BZ9,"")</f>
        <v>-0.58008828810433943</v>
      </c>
      <c r="CB9" s="202">
        <f t="shared" si="99"/>
        <v>0.28092754068272019</v>
      </c>
      <c r="CC9" s="202">
        <f t="shared" si="14"/>
        <v>0.33716267694311247</v>
      </c>
      <c r="CD9" s="202">
        <f t="shared" si="100"/>
        <v>-1.1167062267299928</v>
      </c>
      <c r="CE9" s="202">
        <f t="shared" si="101"/>
        <v>0.56274547801727837</v>
      </c>
      <c r="CF9" s="211">
        <f t="shared" si="102"/>
        <v>11.254909560345567</v>
      </c>
      <c r="CG9" s="211">
        <f t="shared" si="15"/>
        <v>-23.024815538659901</v>
      </c>
      <c r="CH9" s="211">
        <f t="shared" si="103"/>
        <v>-12.568427587320819</v>
      </c>
      <c r="CI9" s="209">
        <f t="shared" si="16"/>
        <v>3.6661337700115535</v>
      </c>
      <c r="CJ9" s="209">
        <f>IFERROR(CF9*(CD9-CD18)^2,"")</f>
        <v>15.812484429274514</v>
      </c>
      <c r="CK9" s="209">
        <f>IFERROR(CF9*(BZ9-BZ18)*(CD9-CD18),"")</f>
        <v>7.6138481173415302</v>
      </c>
      <c r="CL9" s="209">
        <f t="shared" si="104"/>
        <v>3.2409503867818357</v>
      </c>
      <c r="CM9" s="227">
        <f t="shared" si="105"/>
        <v>-3.6185508136544033</v>
      </c>
      <c r="CN9" s="209">
        <f t="shared" si="106"/>
        <v>-1.8002639769716648</v>
      </c>
      <c r="CP9" s="209"/>
      <c r="CQ9" s="201">
        <f t="shared" si="107"/>
        <v>-2.0457574905606752</v>
      </c>
      <c r="CR9" s="211">
        <f>IFERROR(BZ21+BY21*CQ9,"")</f>
        <v>-0.58008701977083565</v>
      </c>
      <c r="CS9" s="202">
        <f t="shared" si="108"/>
        <v>0.28092796831759681</v>
      </c>
      <c r="CT9" s="202">
        <f t="shared" si="17"/>
        <v>0.33716292500882483</v>
      </c>
      <c r="CU9" s="202">
        <f t="shared" si="109"/>
        <v>-1.1167058319159175</v>
      </c>
      <c r="CV9" s="202">
        <f t="shared" si="110"/>
        <v>0.56274578413355725</v>
      </c>
      <c r="CW9" s="211">
        <f t="shared" si="111"/>
        <v>11.254915682671145</v>
      </c>
      <c r="CX9" s="211">
        <f t="shared" si="18"/>
        <v>-23.02482806345331</v>
      </c>
      <c r="CY9" s="211">
        <f t="shared" si="112"/>
        <v>-12.568429980560788</v>
      </c>
      <c r="CZ9" s="209">
        <f t="shared" si="19"/>
        <v>3.6661291752375775</v>
      </c>
      <c r="DA9" s="209">
        <f>IFERROR(CW9*(CU9-CU18)^2,"")</f>
        <v>15.812466397619266</v>
      </c>
      <c r="DB9" s="209">
        <f>IFERROR(CW9*(CQ9-CQ18)*(CU9-CU18),"")</f>
        <v>7.6138390049157092</v>
      </c>
      <c r="DC9" s="209">
        <f t="shared" si="113"/>
        <v>3.240962701165822</v>
      </c>
      <c r="DD9" s="227">
        <f t="shared" si="114"/>
        <v>-3.6185593663519366</v>
      </c>
      <c r="DE9" s="209">
        <f t="shared" si="115"/>
        <v>-1.800267397129055</v>
      </c>
      <c r="DG9" s="209"/>
      <c r="DH9" s="201">
        <f t="shared" si="116"/>
        <v>-2.0457574905606752</v>
      </c>
      <c r="DI9" s="211">
        <f>IFERROR(CQ21+CP21*DH9,"")</f>
        <v>-0.58008708972875955</v>
      </c>
      <c r="DJ9" s="202">
        <f t="shared" si="117"/>
        <v>0.28092794473037908</v>
      </c>
      <c r="DK9" s="202">
        <f t="shared" si="20"/>
        <v>0.3371629113261852</v>
      </c>
      <c r="DL9" s="202">
        <f t="shared" si="118"/>
        <v>-1.1167058536928123</v>
      </c>
      <c r="DM9" s="202">
        <f t="shared" si="119"/>
        <v>0.56274576724900627</v>
      </c>
      <c r="DN9" s="211">
        <f t="shared" si="120"/>
        <v>11.254915344980125</v>
      </c>
      <c r="DO9" s="211">
        <f t="shared" si="21"/>
        <v>-23.024827372619377</v>
      </c>
      <c r="DP9" s="211">
        <f t="shared" si="121"/>
        <v>-12.568429848556363</v>
      </c>
      <c r="DQ9" s="209">
        <f t="shared" si="22"/>
        <v>3.6661291780712491</v>
      </c>
      <c r="DR9" s="209">
        <f>IFERROR(DN9*(DL9-DL18)^2,"")</f>
        <v>15.812466857894643</v>
      </c>
      <c r="DS9" s="209">
        <f>IFERROR(DN9*(DH9-DH18)*(DL9-DL18),"")</f>
        <v>7.6138391186714838</v>
      </c>
      <c r="DT9" s="209">
        <f t="shared" si="122"/>
        <v>3.2409620219362121</v>
      </c>
      <c r="DU9" s="227">
        <f t="shared" si="123"/>
        <v>-3.6185588946075811</v>
      </c>
      <c r="DV9" s="209">
        <f t="shared" si="124"/>
        <v>-1.8002672084821774</v>
      </c>
      <c r="DX9" s="209"/>
      <c r="DY9" s="201">
        <f t="shared" si="125"/>
        <v>-2.0457574905606752</v>
      </c>
      <c r="DZ9" s="211">
        <f>IFERROR(DH21+DG21*DY9,"")</f>
        <v>-0.58008708315080137</v>
      </c>
      <c r="EA9" s="202">
        <f t="shared" si="126"/>
        <v>0.28092794694822265</v>
      </c>
      <c r="EB9" s="202">
        <f t="shared" si="23"/>
        <v>0.33716291261272757</v>
      </c>
      <c r="EC9" s="202">
        <f t="shared" si="127"/>
        <v>-1.1167058516451891</v>
      </c>
      <c r="ED9" s="202">
        <f t="shared" si="128"/>
        <v>0.56274576883661576</v>
      </c>
      <c r="EE9" s="211">
        <f t="shared" si="129"/>
        <v>11.254915376732315</v>
      </c>
      <c r="EF9" s="211">
        <f t="shared" si="24"/>
        <v>-23.024827437576658</v>
      </c>
      <c r="EG9" s="211">
        <f t="shared" si="130"/>
        <v>-12.568429860968394</v>
      </c>
      <c r="EH9" s="209">
        <f t="shared" si="25"/>
        <v>3.6661291657810064</v>
      </c>
      <c r="EI9" s="209">
        <f>IFERROR(EE9*(EC9-EC18)^2,"")</f>
        <v>15.812466788980512</v>
      </c>
      <c r="EJ9" s="209">
        <f>IFERROR(EE9*(DY9-DY18)*(EC9-EC18),"")</f>
        <v>7.6138390893178842</v>
      </c>
      <c r="EK9" s="209">
        <f t="shared" si="131"/>
        <v>3.2409620858023698</v>
      </c>
      <c r="EL9" s="227">
        <f t="shared" si="132"/>
        <v>-3.618558938964453</v>
      </c>
      <c r="EM9" s="209">
        <f t="shared" si="133"/>
        <v>-1.8002672262201433</v>
      </c>
      <c r="EO9" s="209"/>
      <c r="EP9" s="201">
        <f t="shared" si="134"/>
        <v>-2.0457574905606752</v>
      </c>
      <c r="EQ9" s="211">
        <f>IFERROR(DY21+DX21*EP9,"")</f>
        <v>-0.58008708363883832</v>
      </c>
      <c r="ER9" s="202">
        <f t="shared" si="135"/>
        <v>0.28092794678367466</v>
      </c>
      <c r="ES9" s="202">
        <f t="shared" si="26"/>
        <v>0.33716291251727543</v>
      </c>
      <c r="ET9" s="202">
        <f t="shared" si="136"/>
        <v>-1.1167058517971076</v>
      </c>
      <c r="EU9" s="202">
        <f t="shared" si="137"/>
        <v>0.56274576871882676</v>
      </c>
      <c r="EV9" s="211">
        <f t="shared" si="138"/>
        <v>11.254915374376536</v>
      </c>
      <c r="EW9" s="211">
        <f t="shared" si="27"/>
        <v>-23.024827432757306</v>
      </c>
      <c r="EX9" s="211">
        <f t="shared" si="139"/>
        <v>-12.568429860047511</v>
      </c>
      <c r="EY9" s="209">
        <f t="shared" si="28"/>
        <v>3.6661291663544344</v>
      </c>
      <c r="EZ9" s="209">
        <f>IFERROR(EV9*(ET9-ET18)^2,"")</f>
        <v>15.812466793371904</v>
      </c>
      <c r="FA9" s="209">
        <f>IFERROR(EV9*(EP9-EP18)*(ET9-ET18),"")</f>
        <v>7.61383909097058</v>
      </c>
      <c r="FB9" s="209">
        <f t="shared" si="140"/>
        <v>3.2409620810639623</v>
      </c>
      <c r="FC9" s="227">
        <f t="shared" si="141"/>
        <v>-3.6185589356734935</v>
      </c>
      <c r="FD9" s="209">
        <f t="shared" si="142"/>
        <v>-1.8002672249041147</v>
      </c>
      <c r="FF9" s="209"/>
      <c r="FG9" s="201">
        <f t="shared" si="143"/>
        <v>-2.0457574905606752</v>
      </c>
      <c r="FH9" s="211">
        <f>IFERROR(EP21+EO21*FG9,"")</f>
        <v>-0.58008708359895711</v>
      </c>
      <c r="FI9" s="202">
        <f t="shared" si="144"/>
        <v>0.28092794679712119</v>
      </c>
      <c r="FJ9" s="202">
        <f t="shared" si="29"/>
        <v>0.33716291252507552</v>
      </c>
      <c r="FK9" s="202">
        <f t="shared" si="145"/>
        <v>-1.1167058517846935</v>
      </c>
      <c r="FL9" s="202">
        <f t="shared" si="146"/>
        <v>0.56274576872845194</v>
      </c>
      <c r="FM9" s="211">
        <f t="shared" si="147"/>
        <v>11.254915374569039</v>
      </c>
      <c r="FN9" s="211">
        <f t="shared" si="30"/>
        <v>-23.02482743315112</v>
      </c>
      <c r="FO9" s="211">
        <f t="shared" si="148"/>
        <v>-12.568429860122762</v>
      </c>
      <c r="FP9" s="209">
        <f t="shared" si="31"/>
        <v>3.6661291662955064</v>
      </c>
      <c r="FQ9" s="209">
        <f>IFERROR(FM9*(FK9-FK18)^2,"")</f>
        <v>15.812466792987316</v>
      </c>
      <c r="FR9" s="209">
        <f>IFERROR(FM9*(FG9-FG18)*(FK9-FK18),"")</f>
        <v>7.6138390908167981</v>
      </c>
      <c r="FS9" s="209">
        <f t="shared" si="149"/>
        <v>3.2409620814511744</v>
      </c>
      <c r="FT9" s="227">
        <f t="shared" si="150"/>
        <v>-3.6185589359424242</v>
      </c>
      <c r="FU9" s="209">
        <f t="shared" si="151"/>
        <v>-1.800267225011658</v>
      </c>
      <c r="FW9" s="209"/>
      <c r="FX9" s="201">
        <f t="shared" si="152"/>
        <v>-2.0457574905606752</v>
      </c>
      <c r="FY9" s="211">
        <f>IFERROR(FG21+FF21*FX9,"")</f>
        <v>-0.5800870836020855</v>
      </c>
      <c r="FZ9" s="202">
        <f t="shared" si="153"/>
        <v>0.28092794679606636</v>
      </c>
      <c r="GA9" s="202">
        <f t="shared" si="32"/>
        <v>0.33716291252446368</v>
      </c>
      <c r="GB9" s="202">
        <f t="shared" si="154"/>
        <v>-1.1167058517856669</v>
      </c>
      <c r="GC9" s="202">
        <f t="shared" si="155"/>
        <v>0.56274576872769699</v>
      </c>
      <c r="GD9" s="211">
        <f t="shared" si="156"/>
        <v>11.25491537455394</v>
      </c>
      <c r="GE9" s="211">
        <f t="shared" si="33"/>
        <v>-23.02482743312023</v>
      </c>
      <c r="GF9" s="211">
        <f t="shared" si="157"/>
        <v>-12.568429860116856</v>
      </c>
      <c r="GG9" s="209">
        <f t="shared" si="34"/>
        <v>3.6661291662997422</v>
      </c>
      <c r="GH9" s="209">
        <f>IFERROR(GD9*(GB9-GB18)^2,"")</f>
        <v>15.812466793016648</v>
      </c>
      <c r="GI9" s="209">
        <f>IFERROR(GD9*(FX9-FX18)*(GB9-GB18),"")</f>
        <v>7.6138390908282592</v>
      </c>
      <c r="GJ9" s="209">
        <f t="shared" si="158"/>
        <v>3.2409620814207987</v>
      </c>
      <c r="GK9" s="227">
        <f t="shared" si="159"/>
        <v>-3.6185589359213273</v>
      </c>
      <c r="GL9" s="209">
        <f t="shared" si="160"/>
        <v>-1.8002672250032217</v>
      </c>
      <c r="GN9" s="209"/>
      <c r="GO9" s="201">
        <f t="shared" si="161"/>
        <v>-2.0457574905606752</v>
      </c>
      <c r="GP9" s="211">
        <f>IFERROR(FX21+FW21*GO9,"")</f>
        <v>-0.58008708360183592</v>
      </c>
      <c r="GQ9" s="202">
        <f t="shared" si="162"/>
        <v>0.28092794679615041</v>
      </c>
      <c r="GR9" s="202">
        <f t="shared" si="35"/>
        <v>0.33716291252451253</v>
      </c>
      <c r="GS9" s="202">
        <f t="shared" si="163"/>
        <v>-1.116705851785589</v>
      </c>
      <c r="GT9" s="202">
        <f t="shared" si="164"/>
        <v>0.5627457687277575</v>
      </c>
      <c r="GU9" s="211">
        <f t="shared" si="165"/>
        <v>11.25491537455515</v>
      </c>
      <c r="GV9" s="211">
        <f t="shared" si="36"/>
        <v>-23.024827433122706</v>
      </c>
      <c r="GW9" s="211">
        <f t="shared" si="166"/>
        <v>-12.56842986011733</v>
      </c>
      <c r="GX9" s="209">
        <f t="shared" si="37"/>
        <v>3.6661291662993918</v>
      </c>
      <c r="GY9" s="209">
        <f>IFERROR(GU9*(GS9-GS18)^2,"")</f>
        <v>15.812466793014289</v>
      </c>
      <c r="GZ9" s="209">
        <f>IFERROR(GU9*(GO9-GO18)*(GS9-GS18),"")</f>
        <v>7.6138390908273266</v>
      </c>
      <c r="HA9" s="209">
        <f t="shared" si="167"/>
        <v>3.2409620814232198</v>
      </c>
      <c r="HB9" s="227">
        <f t="shared" si="168"/>
        <v>-3.6185589359230086</v>
      </c>
      <c r="HC9" s="209">
        <f t="shared" si="169"/>
        <v>-1.8002672250038938</v>
      </c>
      <c r="HE9" s="209"/>
      <c r="HF9" s="201">
        <f t="shared" si="170"/>
        <v>-2.0457574905606752</v>
      </c>
      <c r="HG9" s="211">
        <f>IFERROR(GO21+GN21*HF9,"")</f>
        <v>-0.58008708360185524</v>
      </c>
      <c r="HH9" s="202">
        <f t="shared" si="171"/>
        <v>0.28092794679614397</v>
      </c>
      <c r="HI9" s="202">
        <f t="shared" si="38"/>
        <v>0.33716291252450875</v>
      </c>
      <c r="HJ9" s="202">
        <f t="shared" si="172"/>
        <v>-1.1167058517855952</v>
      </c>
      <c r="HK9" s="202">
        <f t="shared" si="173"/>
        <v>0.56274576872775284</v>
      </c>
      <c r="HL9" s="211">
        <f t="shared" si="174"/>
        <v>11.254915374555058</v>
      </c>
      <c r="HM9" s="211">
        <f t="shared" si="39"/>
        <v>-23.024827433122518</v>
      </c>
      <c r="HN9" s="211">
        <f t="shared" si="175"/>
        <v>-12.568429860117297</v>
      </c>
      <c r="HO9" s="209">
        <f t="shared" si="40"/>
        <v>3.6661291662994158</v>
      </c>
      <c r="HP9" s="209">
        <f>IFERROR(HL9*(HJ9-HJ18)^2,"")</f>
        <v>15.812466793014467</v>
      </c>
      <c r="HQ9" s="209">
        <f>IFERROR(HL9*(HF9-HF18)*(HJ9-HJ18),"")</f>
        <v>7.613839090827395</v>
      </c>
      <c r="HR9" s="209">
        <f t="shared" si="176"/>
        <v>3.2409620814230338</v>
      </c>
      <c r="HS9" s="227">
        <f t="shared" si="177"/>
        <v>-3.6185589359228789</v>
      </c>
      <c r="HT9" s="209">
        <f t="shared" si="178"/>
        <v>-1.8002672250038421</v>
      </c>
      <c r="HV9" s="209"/>
      <c r="HW9" s="201">
        <f t="shared" si="179"/>
        <v>-2.0457574905606752</v>
      </c>
      <c r="HX9" s="211">
        <f>IFERROR(HF21+HE21*HW9,"")</f>
        <v>-0.58008708360185413</v>
      </c>
      <c r="HY9" s="202">
        <f t="shared" si="180"/>
        <v>0.2809279467961443</v>
      </c>
      <c r="HZ9" s="202">
        <f t="shared" si="41"/>
        <v>0.33716291252450892</v>
      </c>
      <c r="IA9" s="202">
        <f t="shared" si="181"/>
        <v>-1.1167058517855948</v>
      </c>
      <c r="IB9" s="202">
        <f t="shared" si="182"/>
        <v>0.56274576872775295</v>
      </c>
      <c r="IC9" s="211">
        <f t="shared" si="183"/>
        <v>11.254915374555059</v>
      </c>
      <c r="ID9" s="211">
        <f t="shared" si="42"/>
        <v>-23.024827433122521</v>
      </c>
      <c r="IE9" s="211">
        <f t="shared" si="184"/>
        <v>-12.568429860117295</v>
      </c>
      <c r="IF9" s="209">
        <f t="shared" si="43"/>
        <v>3.6661291662994131</v>
      </c>
      <c r="IG9" s="209">
        <f>IFERROR(IC9*(IA9-IA18)^2,"")</f>
        <v>15.812466793014448</v>
      </c>
      <c r="IH9" s="209">
        <f>IFERROR(IC9*(HW9-HW18)*(IA9-IA18),"")</f>
        <v>7.613839090827387</v>
      </c>
      <c r="II9" s="209">
        <f t="shared" si="185"/>
        <v>3.2409620814230435</v>
      </c>
      <c r="IJ9" s="227">
        <f t="shared" si="186"/>
        <v>-3.618558935922886</v>
      </c>
      <c r="IK9" s="209">
        <f t="shared" si="187"/>
        <v>-1.8002672250038447</v>
      </c>
      <c r="IM9" s="209"/>
      <c r="IN9" s="201">
        <f t="shared" si="188"/>
        <v>-2.0457574905606752</v>
      </c>
      <c r="IO9" s="211">
        <f>IFERROR(HW21+HV21*IN9,"")</f>
        <v>-0.5800870836018539</v>
      </c>
      <c r="IP9" s="202">
        <f t="shared" si="189"/>
        <v>0.28092794679614441</v>
      </c>
      <c r="IQ9" s="202">
        <f t="shared" si="44"/>
        <v>0.33716291252450897</v>
      </c>
      <c r="IR9" s="202">
        <f t="shared" si="190"/>
        <v>-1.1167058517855948</v>
      </c>
      <c r="IS9" s="202">
        <f t="shared" si="191"/>
        <v>0.56274576872775295</v>
      </c>
      <c r="IT9" s="211">
        <f t="shared" si="192"/>
        <v>11.254915374555059</v>
      </c>
      <c r="IU9" s="211">
        <f t="shared" si="45"/>
        <v>-23.024827433122521</v>
      </c>
      <c r="IV9" s="211">
        <f t="shared" si="193"/>
        <v>-12.568429860117295</v>
      </c>
      <c r="IW9" s="209">
        <f t="shared" si="46"/>
        <v>3.6661291662994131</v>
      </c>
      <c r="IX9" s="209">
        <f>IFERROR(IT9*(IR9-IR18)^2,"")</f>
        <v>15.812466793014453</v>
      </c>
      <c r="IY9" s="209">
        <f>IFERROR(IT9*(IN9-IN18)*(IR9-IR18),"")</f>
        <v>7.6138390908273887</v>
      </c>
      <c r="IZ9" s="209">
        <f t="shared" si="194"/>
        <v>3.2409620814230471</v>
      </c>
      <c r="JA9" s="227">
        <f t="shared" si="195"/>
        <v>-3.6185589359228878</v>
      </c>
      <c r="JB9" s="209">
        <f t="shared" si="196"/>
        <v>-1.8002672250038456</v>
      </c>
      <c r="JD9" s="209"/>
      <c r="JE9" s="201">
        <f t="shared" si="197"/>
        <v>-2.0457574905606752</v>
      </c>
      <c r="JF9" s="211">
        <f>IFERROR(IN21+IM21*JE9,"")</f>
        <v>-0.5800870836018539</v>
      </c>
      <c r="JG9" s="202">
        <f t="shared" si="198"/>
        <v>0.28092794679614441</v>
      </c>
      <c r="JH9" s="202">
        <f t="shared" si="47"/>
        <v>0.33716291252450897</v>
      </c>
      <c r="JI9" s="202">
        <f t="shared" si="199"/>
        <v>-1.1167058517855948</v>
      </c>
      <c r="JJ9" s="202">
        <f t="shared" si="200"/>
        <v>0.56274576872775295</v>
      </c>
      <c r="JK9" s="211">
        <f t="shared" si="201"/>
        <v>11.254915374555059</v>
      </c>
      <c r="JL9" s="211">
        <f t="shared" si="48"/>
        <v>-23.024827433122521</v>
      </c>
      <c r="JM9" s="211">
        <f t="shared" si="202"/>
        <v>-12.568429860117295</v>
      </c>
      <c r="JN9" s="209">
        <f t="shared" si="49"/>
        <v>3.6661291662994162</v>
      </c>
      <c r="JO9" s="209">
        <f>IFERROR(JK9*(JI9-JI18)^2,"")</f>
        <v>15.81246679301444</v>
      </c>
      <c r="JP9" s="209">
        <f>IFERROR(JK9*(JE9-JE18)*(JI9-JI18),"")</f>
        <v>7.6138390908273887</v>
      </c>
      <c r="JQ9" s="209">
        <f t="shared" si="203"/>
        <v>3.2409620814230471</v>
      </c>
      <c r="JR9" s="227">
        <f t="shared" si="204"/>
        <v>-3.6185589359228878</v>
      </c>
      <c r="JS9" s="209">
        <f t="shared" si="205"/>
        <v>-1.8002672250038456</v>
      </c>
      <c r="JU9" s="209"/>
      <c r="JV9" s="201">
        <f t="shared" si="206"/>
        <v>-2.0457574905606752</v>
      </c>
      <c r="JW9" s="211">
        <f>IFERROR(JE21+JD21*JV9,"")</f>
        <v>-0.58008708360185413</v>
      </c>
      <c r="JX9" s="202">
        <f t="shared" si="207"/>
        <v>0.2809279467961443</v>
      </c>
      <c r="JY9" s="202">
        <f t="shared" si="50"/>
        <v>0.33716291252450892</v>
      </c>
      <c r="JZ9" s="202">
        <f t="shared" si="208"/>
        <v>-1.1167058517855948</v>
      </c>
      <c r="KA9" s="202">
        <f t="shared" si="209"/>
        <v>0.56274576872775295</v>
      </c>
      <c r="KB9" s="211">
        <f t="shared" si="210"/>
        <v>11.254915374555059</v>
      </c>
      <c r="KC9" s="211">
        <f t="shared" si="51"/>
        <v>-23.024827433122521</v>
      </c>
      <c r="KD9" s="211">
        <f t="shared" si="211"/>
        <v>-12.568429860117295</v>
      </c>
      <c r="KE9" s="209">
        <f t="shared" si="52"/>
        <v>3.6661291662994189</v>
      </c>
      <c r="KF9" s="209">
        <f>IFERROR(KB9*(JZ9-JZ18)^2,"")</f>
        <v>15.81246679301446</v>
      </c>
      <c r="KG9" s="209">
        <f>IFERROR(KB9*(JV9-JV18)*(JZ9-JZ18),"")</f>
        <v>7.6138390908273959</v>
      </c>
      <c r="KH9" s="209">
        <f t="shared" si="212"/>
        <v>3.2409620814230435</v>
      </c>
      <c r="KI9" s="227">
        <f t="shared" si="213"/>
        <v>-3.618558935922886</v>
      </c>
      <c r="KJ9" s="209">
        <f t="shared" si="214"/>
        <v>-1.8002672250038447</v>
      </c>
      <c r="KL9" s="209"/>
      <c r="KM9" s="201">
        <f t="shared" si="215"/>
        <v>-2.0457574905606752</v>
      </c>
      <c r="KN9" s="211">
        <f>IFERROR(JV21+JU21*KM9,"")</f>
        <v>-0.5800870836018539</v>
      </c>
      <c r="KO9" s="202">
        <f t="shared" si="216"/>
        <v>0.28092794679614441</v>
      </c>
      <c r="KP9" s="202">
        <f t="shared" si="53"/>
        <v>0.33716291252450897</v>
      </c>
      <c r="KQ9" s="202">
        <f t="shared" si="217"/>
        <v>-1.1167058517855948</v>
      </c>
      <c r="KR9" s="202">
        <f t="shared" si="218"/>
        <v>0.56274576872775295</v>
      </c>
      <c r="KS9" s="211">
        <f t="shared" si="219"/>
        <v>11.254915374555059</v>
      </c>
      <c r="KT9" s="211">
        <f t="shared" si="54"/>
        <v>-23.024827433122521</v>
      </c>
      <c r="KU9" s="211">
        <f t="shared" si="220"/>
        <v>-12.568429860117295</v>
      </c>
      <c r="KV9" s="209">
        <f t="shared" si="55"/>
        <v>3.6661291662994189</v>
      </c>
      <c r="KW9" s="209">
        <f>IFERROR(KS9*(KQ9-KQ18)^2,"")</f>
        <v>15.812466793014453</v>
      </c>
      <c r="KX9" s="209">
        <f>IFERROR(KS9*(KM9-KM18)*(KQ9-KQ18),"")</f>
        <v>7.613839090827395</v>
      </c>
      <c r="KY9" s="209">
        <f t="shared" si="221"/>
        <v>3.2409620814230471</v>
      </c>
      <c r="KZ9" s="227">
        <f t="shared" si="222"/>
        <v>-3.6185589359228878</v>
      </c>
      <c r="LA9" s="209">
        <f t="shared" si="223"/>
        <v>-1.8002672250038456</v>
      </c>
      <c r="LC9" s="209"/>
      <c r="LD9" s="201">
        <f t="shared" si="224"/>
        <v>-2.0457574905606752</v>
      </c>
      <c r="LE9" s="211">
        <f>IFERROR(KM21+KL21*LD9,"")</f>
        <v>-0.58008708360185435</v>
      </c>
      <c r="LF9" s="202">
        <f t="shared" si="225"/>
        <v>0.2809279467961443</v>
      </c>
      <c r="LG9" s="202">
        <f t="shared" si="56"/>
        <v>0.33716291252450886</v>
      </c>
      <c r="LH9" s="202">
        <f t="shared" si="226"/>
        <v>-1.116705851785595</v>
      </c>
      <c r="LI9" s="202">
        <f t="shared" si="227"/>
        <v>0.56274576872775273</v>
      </c>
      <c r="LJ9" s="211">
        <f t="shared" si="228"/>
        <v>11.254915374555054</v>
      </c>
      <c r="LK9" s="211">
        <f t="shared" si="57"/>
        <v>-23.02482743312251</v>
      </c>
      <c r="LL9" s="211">
        <f t="shared" si="229"/>
        <v>-12.568429860117291</v>
      </c>
      <c r="LM9" s="209">
        <f t="shared" si="58"/>
        <v>3.6661291662994202</v>
      </c>
      <c r="LN9" s="209">
        <f>IFERROR(LJ9*(LH9-LH18)^2,"")</f>
        <v>15.812466793014462</v>
      </c>
      <c r="LO9" s="209">
        <f>IFERROR(LJ9*(LD9-LD18)*(LH9-LH18),"")</f>
        <v>7.6138390908273976</v>
      </c>
      <c r="LP9" s="209">
        <f t="shared" si="230"/>
        <v>3.2409620814230435</v>
      </c>
      <c r="LQ9" s="227">
        <f t="shared" si="231"/>
        <v>-3.618558935922886</v>
      </c>
      <c r="LR9" s="209">
        <f t="shared" si="232"/>
        <v>-1.8002672250038447</v>
      </c>
      <c r="LT9" s="209"/>
      <c r="LU9" s="371">
        <f t="shared" si="233"/>
        <v>-2.0457574905606752</v>
      </c>
      <c r="LV9" s="370">
        <f>IFERROR(LD21+LC21*LU9,"")</f>
        <v>-0.58008708360185413</v>
      </c>
      <c r="LW9" s="373">
        <f t="shared" si="234"/>
        <v>0.2809279467961443</v>
      </c>
      <c r="LX9" s="202">
        <f t="shared" si="59"/>
        <v>0.33716291252450892</v>
      </c>
      <c r="LY9" s="202">
        <f t="shared" si="235"/>
        <v>-1.1167058517855948</v>
      </c>
      <c r="LZ9" s="202">
        <f t="shared" si="236"/>
        <v>0.56274576872775295</v>
      </c>
      <c r="MA9" s="211">
        <f t="shared" si="237"/>
        <v>11.254915374555059</v>
      </c>
      <c r="MB9" s="211">
        <f t="shared" si="60"/>
        <v>-23.024827433122521</v>
      </c>
      <c r="MC9" s="211">
        <f t="shared" si="238"/>
        <v>-12.568429860117295</v>
      </c>
      <c r="MD9" s="209">
        <f t="shared" si="61"/>
        <v>3.6661291662994162</v>
      </c>
      <c r="ME9" s="209">
        <f>IFERROR(MA9*(LY9-LY18)^2,"")</f>
        <v>15.812466793014453</v>
      </c>
      <c r="MF9" s="209">
        <f>IFERROR(MA9*(LU9-LU18)*(LY9-LY18),"")</f>
        <v>7.6138390908273914</v>
      </c>
      <c r="MG9" s="209">
        <f t="shared" si="239"/>
        <v>3.2409620814230435</v>
      </c>
      <c r="MH9" s="227">
        <f t="shared" si="240"/>
        <v>-3.618558935922886</v>
      </c>
      <c r="MI9" s="372">
        <f t="shared" si="241"/>
        <v>-1.8002672250038447</v>
      </c>
    </row>
    <row r="10" spans="1:347" ht="14" customHeight="1" outlineLevel="1">
      <c r="A10" s="12">
        <v>4</v>
      </c>
      <c r="B10" s="422">
        <v>5.5E-2</v>
      </c>
      <c r="C10" s="349">
        <v>20</v>
      </c>
      <c r="D10" s="352">
        <v>12</v>
      </c>
      <c r="E10" s="15">
        <f t="shared" si="0"/>
        <v>0.6</v>
      </c>
      <c r="F10" s="32">
        <f>IFERROR((E10-E6)/(1-E6),"")</f>
        <v>0.6</v>
      </c>
      <c r="G10" s="15">
        <f t="shared" si="1"/>
        <v>0.25334710313579978</v>
      </c>
      <c r="H10" s="15"/>
      <c r="I10" s="32"/>
      <c r="J10" s="16">
        <f t="shared" si="62"/>
        <v>-1.2596373105057561</v>
      </c>
      <c r="K10" s="15">
        <f>IFERROR(C21+B21*J10,"")</f>
        <v>0.24413617795910691</v>
      </c>
      <c r="L10" s="35">
        <f t="shared" si="63"/>
        <v>0.59643732293320229</v>
      </c>
      <c r="M10" s="35">
        <f t="shared" si="2"/>
        <v>0.38722871336979442</v>
      </c>
      <c r="N10" s="35">
        <f t="shared" si="64"/>
        <v>0.25333662447505367</v>
      </c>
      <c r="O10" s="35">
        <f t="shared" si="65"/>
        <v>0.62295876369384906</v>
      </c>
      <c r="P10" s="15">
        <f t="shared" si="66"/>
        <v>12.459175273876982</v>
      </c>
      <c r="Q10" s="15">
        <f t="shared" si="3"/>
        <v>-15.694042033106218</v>
      </c>
      <c r="R10" s="15">
        <f t="shared" si="67"/>
        <v>3.1563654076270469</v>
      </c>
      <c r="S10" s="32">
        <f t="shared" si="4"/>
        <v>0.42335252046286725</v>
      </c>
      <c r="T10" s="32">
        <f>IFERROR(P10*(N10-N18)^2,"")</f>
        <v>0.31212108676974409</v>
      </c>
      <c r="U10" s="32">
        <f>IFERROR(P10*(J10-J18)*(N10-N18),"")</f>
        <v>0.36350687582710245</v>
      </c>
      <c r="V10" s="32">
        <f t="shared" si="68"/>
        <v>1.0546469609211827E-3</v>
      </c>
      <c r="W10" s="37">
        <f t="shared" si="69"/>
        <v>7.1253541335954296E-2</v>
      </c>
      <c r="X10" s="32">
        <f t="shared" si="70"/>
        <v>3.2475328495970533E-2</v>
      </c>
      <c r="Y10" s="42"/>
      <c r="Z10" s="209"/>
      <c r="AA10" s="201">
        <f t="shared" si="71"/>
        <v>-1.2596373105057561</v>
      </c>
      <c r="AB10" s="211">
        <f>IFERROR(J21+I21*AA10,"")</f>
        <v>0.30293475348459609</v>
      </c>
      <c r="AC10" s="202">
        <f t="shared" si="72"/>
        <v>0.61903020722701751</v>
      </c>
      <c r="AD10" s="202">
        <f t="shared" si="5"/>
        <v>0.38105053851203452</v>
      </c>
      <c r="AE10" s="202">
        <f t="shared" si="73"/>
        <v>0.25299332760096238</v>
      </c>
      <c r="AF10" s="202">
        <f t="shared" si="74"/>
        <v>0.61569095807501029</v>
      </c>
      <c r="AG10" s="211">
        <f t="shared" si="75"/>
        <v>12.313819161500206</v>
      </c>
      <c r="AH10" s="211">
        <f t="shared" si="6"/>
        <v>-15.510946050646364</v>
      </c>
      <c r="AI10" s="211">
        <f t="shared" si="76"/>
        <v>3.1153140851444294</v>
      </c>
      <c r="AJ10" s="209">
        <f t="shared" si="7"/>
        <v>0.5416658644271698</v>
      </c>
      <c r="AK10" s="209">
        <f>IFERROR(AG10*(AE10-AE18)^2,"")</f>
        <v>0.39209894998146105</v>
      </c>
      <c r="AL10" s="209">
        <f>IFERROR(AG10*(AA10-AA18)*(AE10-AE18),"")</f>
        <v>0.46085422498084333</v>
      </c>
      <c r="AM10" s="209">
        <f t="shared" si="77"/>
        <v>3.0712463043918732E-2</v>
      </c>
      <c r="AN10" s="227">
        <f t="shared" si="78"/>
        <v>-0.38060414454034941</v>
      </c>
      <c r="AO10" s="209">
        <f t="shared" si="79"/>
        <v>-0.17524971624490154</v>
      </c>
      <c r="AP10" s="42"/>
      <c r="AQ10" s="209"/>
      <c r="AR10" s="201">
        <f t="shared" si="80"/>
        <v>-1.2596373105057561</v>
      </c>
      <c r="AS10" s="211">
        <f>IFERROR(AA21+Z21*AR10,"")</f>
        <v>0.31290212304132936</v>
      </c>
      <c r="AT10" s="202">
        <f t="shared" si="81"/>
        <v>0.62282248771794202</v>
      </c>
      <c r="AU10" s="202">
        <f t="shared" si="8"/>
        <v>0.37988283509332144</v>
      </c>
      <c r="AV10" s="202">
        <f t="shared" si="82"/>
        <v>0.25282442115639014</v>
      </c>
      <c r="AW10" s="202">
        <f t="shared" si="83"/>
        <v>0.6143123755165415</v>
      </c>
      <c r="AX10" s="211">
        <f t="shared" si="84"/>
        <v>12.28624751033083</v>
      </c>
      <c r="AY10" s="211">
        <f t="shared" si="9"/>
        <v>-15.476215770121168</v>
      </c>
      <c r="AZ10" s="211">
        <f t="shared" si="85"/>
        <v>3.1062634149835313</v>
      </c>
      <c r="BA10" s="209">
        <f t="shared" si="10"/>
        <v>0.5684180385273826</v>
      </c>
      <c r="BB10" s="209">
        <f>IFERROR(AX10*(AV10-AV18)^2,"")</f>
        <v>0.41551932912627454</v>
      </c>
      <c r="BC10" s="209">
        <f>IFERROR(AX10*(AR10-AR18)*(AV10-AV18),"")</f>
        <v>0.4859924711681971</v>
      </c>
      <c r="BD10" s="209">
        <f t="shared" si="86"/>
        <v>4.4345124967274843E-2</v>
      </c>
      <c r="BE10" s="227">
        <f t="shared" si="87"/>
        <v>-0.4564497543588395</v>
      </c>
      <c r="BF10" s="209">
        <f t="shared" si="88"/>
        <v>-0.2105828221087242</v>
      </c>
      <c r="BH10" s="209"/>
      <c r="BI10" s="201">
        <f t="shared" si="89"/>
        <v>-1.2596373105057561</v>
      </c>
      <c r="BJ10" s="211">
        <f>IFERROR(AR21+AQ21*BI10,"")</f>
        <v>0.31338713906045479</v>
      </c>
      <c r="BK10" s="202">
        <f t="shared" si="90"/>
        <v>0.62300672299076931</v>
      </c>
      <c r="BL10" s="202">
        <f t="shared" si="11"/>
        <v>0.3798251428079164</v>
      </c>
      <c r="BM10" s="202">
        <f t="shared" si="91"/>
        <v>0.25281525900878532</v>
      </c>
      <c r="BN10" s="202">
        <f t="shared" si="92"/>
        <v>0.61424422345945306</v>
      </c>
      <c r="BO10" s="211">
        <f t="shared" si="93"/>
        <v>12.284884469189061</v>
      </c>
      <c r="BP10" s="211">
        <f t="shared" si="12"/>
        <v>-15.474498832643242</v>
      </c>
      <c r="BQ10" s="211">
        <f t="shared" si="94"/>
        <v>3.1058062489710365</v>
      </c>
      <c r="BR10" s="209">
        <f t="shared" si="13"/>
        <v>0.56988512618229936</v>
      </c>
      <c r="BS10" s="209">
        <f>IFERROR(BO10*(BM10-BM18)^2,"")</f>
        <v>0.41688466643418248</v>
      </c>
      <c r="BT10" s="209">
        <f>IFERROR(BO10*(BI10-BI18)*(BM10-BM18),"")</f>
        <v>0.48741806566264018</v>
      </c>
      <c r="BU10" s="209">
        <f t="shared" si="95"/>
        <v>4.5072659464953931E-2</v>
      </c>
      <c r="BV10" s="227">
        <f t="shared" si="96"/>
        <v>-0.46013445981538581</v>
      </c>
      <c r="BW10" s="209">
        <f t="shared" si="97"/>
        <v>-0.2123032252815622</v>
      </c>
      <c r="BY10" s="209"/>
      <c r="BZ10" s="201">
        <f t="shared" si="98"/>
        <v>-1.2596373105057561</v>
      </c>
      <c r="CA10" s="211">
        <f>IFERROR(BI21+BH21*BZ10,"")</f>
        <v>0.31339923947011994</v>
      </c>
      <c r="CB10" s="202">
        <f t="shared" si="99"/>
        <v>0.623011319021884</v>
      </c>
      <c r="CC10" s="202">
        <f t="shared" si="14"/>
        <v>0.3798237024430674</v>
      </c>
      <c r="CD10" s="202">
        <f t="shared" si="100"/>
        <v>0.25281502928557198</v>
      </c>
      <c r="CE10" s="202">
        <f t="shared" si="101"/>
        <v>0.61424252190306772</v>
      </c>
      <c r="CF10" s="211">
        <f t="shared" si="102"/>
        <v>12.284850438061355</v>
      </c>
      <c r="CG10" s="211">
        <f t="shared" si="15"/>
        <v>-15.474455965765065</v>
      </c>
      <c r="CH10" s="211">
        <f t="shared" si="103"/>
        <v>3.1057948232673533</v>
      </c>
      <c r="CI10" s="209">
        <f t="shared" si="16"/>
        <v>0.56991318139275948</v>
      </c>
      <c r="CJ10" s="209">
        <f>IFERROR(CF10*(CD10-CD18)^2,"")</f>
        <v>0.41690729174878988</v>
      </c>
      <c r="CK10" s="209">
        <f>IFERROR(CF10*(BZ10-BZ18)*(CD10-CD18),"")</f>
        <v>0.48744329002089271</v>
      </c>
      <c r="CL10" s="209">
        <f t="shared" si="104"/>
        <v>4.5090886584378501E-2</v>
      </c>
      <c r="CM10" s="227">
        <f t="shared" si="105"/>
        <v>-0.46022638043768005</v>
      </c>
      <c r="CN10" s="209">
        <f t="shared" si="106"/>
        <v>-0.21234614803282498</v>
      </c>
      <c r="CP10" s="209"/>
      <c r="CQ10" s="201">
        <f t="shared" si="107"/>
        <v>-1.2596373105057561</v>
      </c>
      <c r="CR10" s="211">
        <f>IFERROR(BZ21+BY21*CQ10,"")</f>
        <v>0.31339997425953947</v>
      </c>
      <c r="CS10" s="202">
        <f t="shared" si="108"/>
        <v>0.62301159811228968</v>
      </c>
      <c r="CT10" s="202">
        <f t="shared" si="17"/>
        <v>0.37982361497624395</v>
      </c>
      <c r="CU10" s="202">
        <f t="shared" si="109"/>
        <v>0.25281501533398942</v>
      </c>
      <c r="CV10" s="202">
        <f t="shared" si="110"/>
        <v>0.61424241857518946</v>
      </c>
      <c r="CW10" s="211">
        <f t="shared" si="111"/>
        <v>12.28484837150379</v>
      </c>
      <c r="CX10" s="211">
        <f t="shared" si="18"/>
        <v>-15.474453362652051</v>
      </c>
      <c r="CY10" s="211">
        <f t="shared" si="112"/>
        <v>3.1057941294174656</v>
      </c>
      <c r="CZ10" s="209">
        <f t="shared" si="19"/>
        <v>0.56991579968894956</v>
      </c>
      <c r="DA10" s="209">
        <f>IFERROR(CW10*(CU10-CU18)^2,"")</f>
        <v>0.41690988956609915</v>
      </c>
      <c r="DB10" s="209">
        <f>IFERROR(CW10*(CQ10-CQ18)*(CU10-CU18),"")</f>
        <v>0.48744592839646844</v>
      </c>
      <c r="DC10" s="209">
        <f t="shared" si="113"/>
        <v>4.5091993533766937E-2</v>
      </c>
      <c r="DD10" s="227">
        <f t="shared" si="114"/>
        <v>-0.46023196224579266</v>
      </c>
      <c r="DE10" s="209">
        <f t="shared" si="115"/>
        <v>-0.21234875449073556</v>
      </c>
      <c r="DG10" s="209"/>
      <c r="DH10" s="201">
        <f t="shared" si="116"/>
        <v>-1.2596373105057561</v>
      </c>
      <c r="DI10" s="211">
        <f>IFERROR(CQ21+CP21*DH10,"")</f>
        <v>0.31339997247171225</v>
      </c>
      <c r="DJ10" s="202">
        <f t="shared" si="117"/>
        <v>0.62301159743323065</v>
      </c>
      <c r="DK10" s="202">
        <f t="shared" si="20"/>
        <v>0.37982361518906105</v>
      </c>
      <c r="DL10" s="202">
        <f t="shared" si="118"/>
        <v>0.25281501536793538</v>
      </c>
      <c r="DM10" s="202">
        <f t="shared" si="119"/>
        <v>0.61424241882659836</v>
      </c>
      <c r="DN10" s="211">
        <f t="shared" si="120"/>
        <v>12.284848376531967</v>
      </c>
      <c r="DO10" s="211">
        <f t="shared" si="21"/>
        <v>-15.474453368985731</v>
      </c>
      <c r="DP10" s="211">
        <f t="shared" si="121"/>
        <v>3.1057941311056854</v>
      </c>
      <c r="DQ10" s="209">
        <f t="shared" si="22"/>
        <v>0.56991575344431511</v>
      </c>
      <c r="DR10" s="209">
        <f>IFERROR(DN10*(DL10-DL18)^2,"")</f>
        <v>0.41690982989069653</v>
      </c>
      <c r="DS10" s="209">
        <f>IFERROR(DN10*(DH10-DH18)*(DL10-DL18),"")</f>
        <v>0.48744587373419995</v>
      </c>
      <c r="DT10" s="209">
        <f t="shared" si="122"/>
        <v>4.5091990840414944E-2</v>
      </c>
      <c r="DU10" s="227">
        <f t="shared" si="123"/>
        <v>-0.46023194866461381</v>
      </c>
      <c r="DV10" s="209">
        <f t="shared" si="124"/>
        <v>-0.21234874814892371</v>
      </c>
      <c r="DX10" s="209"/>
      <c r="DY10" s="201">
        <f t="shared" si="125"/>
        <v>-1.2596373105057561</v>
      </c>
      <c r="DZ10" s="211">
        <f>IFERROR(DH21+DG21*DY10,"")</f>
        <v>0.31339997449860779</v>
      </c>
      <c r="EA10" s="202">
        <f t="shared" si="126"/>
        <v>0.62301159820309338</v>
      </c>
      <c r="EB10" s="202">
        <f t="shared" si="23"/>
        <v>0.37982361494778605</v>
      </c>
      <c r="EC10" s="202">
        <f t="shared" si="127"/>
        <v>0.25281501532945039</v>
      </c>
      <c r="ED10" s="202">
        <f t="shared" si="128"/>
        <v>0.61424241854157102</v>
      </c>
      <c r="EE10" s="211">
        <f t="shared" si="129"/>
        <v>12.284848370831421</v>
      </c>
      <c r="EF10" s="211">
        <f t="shared" si="24"/>
        <v>-15.474453361805111</v>
      </c>
      <c r="EG10" s="211">
        <f t="shared" si="130"/>
        <v>3.1057941291917195</v>
      </c>
      <c r="EH10" s="209">
        <f t="shared" si="25"/>
        <v>0.56991576250292098</v>
      </c>
      <c r="EI10" s="209">
        <f>IFERROR(EE10*(EC10-EC18)^2,"")</f>
        <v>0.41690983951356109</v>
      </c>
      <c r="EJ10" s="209">
        <f>IFERROR(EE10*(DY10-DY18)*(EC10-EC18),"")</f>
        <v>0.48744588323355603</v>
      </c>
      <c r="EK10" s="209">
        <f t="shared" si="131"/>
        <v>4.5091993893921677E-2</v>
      </c>
      <c r="EL10" s="227">
        <f t="shared" si="132"/>
        <v>-0.46023196406186706</v>
      </c>
      <c r="EM10" s="209">
        <f t="shared" si="133"/>
        <v>-0.21234875533876227</v>
      </c>
      <c r="EO10" s="209"/>
      <c r="EP10" s="201">
        <f t="shared" si="134"/>
        <v>-1.2596373105057561</v>
      </c>
      <c r="EQ10" s="211">
        <f>IFERROR(DY21+DX21*EP10,"")</f>
        <v>0.31339997440054335</v>
      </c>
      <c r="ER10" s="202">
        <f t="shared" si="135"/>
        <v>0.62301159816584617</v>
      </c>
      <c r="ES10" s="202">
        <f t="shared" si="26"/>
        <v>0.37982361495945932</v>
      </c>
      <c r="ET10" s="202">
        <f t="shared" si="136"/>
        <v>0.25281501533131245</v>
      </c>
      <c r="EU10" s="202">
        <f t="shared" si="137"/>
        <v>0.6142424185553611</v>
      </c>
      <c r="EV10" s="211">
        <f t="shared" si="138"/>
        <v>12.284848371107222</v>
      </c>
      <c r="EW10" s="211">
        <f t="shared" si="27"/>
        <v>-15.47445336215252</v>
      </c>
      <c r="EX10" s="211">
        <f t="shared" si="139"/>
        <v>3.105794129284321</v>
      </c>
      <c r="EY10" s="209">
        <f t="shared" si="28"/>
        <v>0.56991576196341476</v>
      </c>
      <c r="EZ10" s="209">
        <f>IFERROR(EV10*(ET10-ET18)^2,"")</f>
        <v>0.4169098389125277</v>
      </c>
      <c r="FA10" s="209">
        <f>IFERROR(EV10*(EP10-EP18)*(ET10-ET18),"")</f>
        <v>0.48744588265147726</v>
      </c>
      <c r="FB10" s="209">
        <f t="shared" si="140"/>
        <v>4.5091993746188087E-2</v>
      </c>
      <c r="FC10" s="227">
        <f t="shared" si="141"/>
        <v>-0.4602319633169234</v>
      </c>
      <c r="FD10" s="209">
        <f t="shared" si="142"/>
        <v>-0.21234875499090641</v>
      </c>
      <c r="FF10" s="209"/>
      <c r="FG10" s="201">
        <f t="shared" si="143"/>
        <v>-1.2596373105057561</v>
      </c>
      <c r="FH10" s="211">
        <f>IFERROR(EP21+EO21*FG10,"")</f>
        <v>0.31339997441042322</v>
      </c>
      <c r="FI10" s="202">
        <f t="shared" si="144"/>
        <v>0.62301159816959883</v>
      </c>
      <c r="FJ10" s="202">
        <f t="shared" si="29"/>
        <v>0.37982361495828332</v>
      </c>
      <c r="FK10" s="202">
        <f t="shared" si="145"/>
        <v>0.2528150153311246</v>
      </c>
      <c r="FL10" s="202">
        <f t="shared" si="146"/>
        <v>0.61424241855397199</v>
      </c>
      <c r="FM10" s="211">
        <f t="shared" si="147"/>
        <v>12.284848371079439</v>
      </c>
      <c r="FN10" s="211">
        <f t="shared" si="30"/>
        <v>-15.474453362117524</v>
      </c>
      <c r="FO10" s="211">
        <f t="shared" si="148"/>
        <v>3.1057941292749898</v>
      </c>
      <c r="FP10" s="209">
        <f t="shared" si="31"/>
        <v>0.56991576201222938</v>
      </c>
      <c r="FQ10" s="209">
        <f>IFERROR(FM10*(FK10-FK18)^2,"")</f>
        <v>0.41690983896566963</v>
      </c>
      <c r="FR10" s="209">
        <f>IFERROR(FM10*(FG10-FG18)*(FK10-FK18),"")</f>
        <v>0.48744588270341915</v>
      </c>
      <c r="FS10" s="209">
        <f t="shared" si="149"/>
        <v>4.5091993761072278E-2</v>
      </c>
      <c r="FT10" s="227">
        <f t="shared" si="150"/>
        <v>-0.46023196339197625</v>
      </c>
      <c r="FU10" s="209">
        <f t="shared" si="151"/>
        <v>-0.21234875502595277</v>
      </c>
      <c r="FW10" s="209"/>
      <c r="FX10" s="201">
        <f t="shared" si="152"/>
        <v>-1.2596373105057561</v>
      </c>
      <c r="FY10" s="211">
        <f>IFERROR(FG21+FF21*FX10,"")</f>
        <v>0.31339997440970824</v>
      </c>
      <c r="FZ10" s="202">
        <f t="shared" si="153"/>
        <v>0.62301159816932727</v>
      </c>
      <c r="GA10" s="202">
        <f t="shared" si="32"/>
        <v>0.37982361495836836</v>
      </c>
      <c r="GB10" s="202">
        <f t="shared" si="154"/>
        <v>0.25281501533113815</v>
      </c>
      <c r="GC10" s="202">
        <f t="shared" si="155"/>
        <v>0.61424241855407236</v>
      </c>
      <c r="GD10" s="211">
        <f t="shared" si="156"/>
        <v>12.284848371081447</v>
      </c>
      <c r="GE10" s="211">
        <f t="shared" si="33"/>
        <v>-15.474453362120052</v>
      </c>
      <c r="GF10" s="211">
        <f t="shared" si="157"/>
        <v>3.1057941292756635</v>
      </c>
      <c r="GG10" s="209">
        <f t="shared" si="34"/>
        <v>0.56991576200855176</v>
      </c>
      <c r="GH10" s="209">
        <f>IFERROR(GD10*(GB10-GB18)^2,"")</f>
        <v>0.41690983896162925</v>
      </c>
      <c r="GI10" s="209">
        <f>IFERROR(GD10*(FX10-FX18)*(GB10-GB18),"")</f>
        <v>0.48744588269948441</v>
      </c>
      <c r="GJ10" s="209">
        <f t="shared" si="158"/>
        <v>4.5091993759995182E-2</v>
      </c>
      <c r="GK10" s="227">
        <f t="shared" si="159"/>
        <v>-0.46023196338654593</v>
      </c>
      <c r="GL10" s="209">
        <f t="shared" si="160"/>
        <v>-0.21234875502341705</v>
      </c>
      <c r="GN10" s="209"/>
      <c r="GO10" s="201">
        <f t="shared" si="161"/>
        <v>-1.2596373105057561</v>
      </c>
      <c r="GP10" s="211">
        <f>IFERROR(FX21+FW21*GO10,"")</f>
        <v>0.3133999744097673</v>
      </c>
      <c r="GQ10" s="202">
        <f t="shared" si="162"/>
        <v>0.6230115981693497</v>
      </c>
      <c r="GR10" s="202">
        <f t="shared" si="35"/>
        <v>0.37982361495836131</v>
      </c>
      <c r="GS10" s="202">
        <f t="shared" si="163"/>
        <v>0.25281501533113704</v>
      </c>
      <c r="GT10" s="202">
        <f t="shared" si="164"/>
        <v>0.61424241855406392</v>
      </c>
      <c r="GU10" s="211">
        <f t="shared" si="165"/>
        <v>12.284848371081278</v>
      </c>
      <c r="GV10" s="211">
        <f t="shared" si="36"/>
        <v>-15.47445336211984</v>
      </c>
      <c r="GW10" s="211">
        <f t="shared" si="166"/>
        <v>3.1057941292756071</v>
      </c>
      <c r="GX10" s="209">
        <f t="shared" si="37"/>
        <v>0.56991576200885052</v>
      </c>
      <c r="GY10" s="209">
        <f>IFERROR(GU10*(GS10-GS18)^2,"")</f>
        <v>0.41690983896195444</v>
      </c>
      <c r="GZ10" s="209">
        <f>IFERROR(GU10*(GO10-GO18)*(GS10-GS18),"")</f>
        <v>0.48744588269980232</v>
      </c>
      <c r="HA10" s="209">
        <f t="shared" si="167"/>
        <v>4.5091993760084131E-2</v>
      </c>
      <c r="HB10" s="227">
        <f t="shared" si="168"/>
        <v>-0.46023196338699357</v>
      </c>
      <c r="HC10" s="209">
        <f t="shared" si="169"/>
        <v>-0.21234875502362607</v>
      </c>
      <c r="HE10" s="209"/>
      <c r="HF10" s="201">
        <f t="shared" si="170"/>
        <v>-1.2596373105057561</v>
      </c>
      <c r="HG10" s="211">
        <f>IFERROR(GO21+GN21*HF10,"")</f>
        <v>0.31339997440976308</v>
      </c>
      <c r="HH10" s="202">
        <f t="shared" si="171"/>
        <v>0.62301159816934804</v>
      </c>
      <c r="HI10" s="202">
        <f t="shared" si="38"/>
        <v>0.37982361495836187</v>
      </c>
      <c r="HJ10" s="202">
        <f t="shared" si="172"/>
        <v>0.25281501533113748</v>
      </c>
      <c r="HK10" s="202">
        <f t="shared" si="173"/>
        <v>0.6142424185540647</v>
      </c>
      <c r="HL10" s="211">
        <f t="shared" si="174"/>
        <v>12.284848371081294</v>
      </c>
      <c r="HM10" s="211">
        <f t="shared" si="39"/>
        <v>-15.47445336211986</v>
      </c>
      <c r="HN10" s="211">
        <f t="shared" si="175"/>
        <v>3.1057941292756168</v>
      </c>
      <c r="HO10" s="209">
        <f t="shared" si="40"/>
        <v>0.56991576200882899</v>
      </c>
      <c r="HP10" s="209">
        <f>IFERROR(HL10*(HJ10-HJ18)^2,"")</f>
        <v>0.41690983896193262</v>
      </c>
      <c r="HQ10" s="209">
        <f>IFERROR(HL10*(HF10-HF18)*(HJ10-HJ18),"")</f>
        <v>0.48744588269978034</v>
      </c>
      <c r="HR10" s="209">
        <f t="shared" si="176"/>
        <v>4.5091993760077526E-2</v>
      </c>
      <c r="HS10" s="227">
        <f t="shared" si="177"/>
        <v>-0.46023196338695982</v>
      </c>
      <c r="HT10" s="209">
        <f t="shared" si="178"/>
        <v>-0.21234875502361031</v>
      </c>
      <c r="HV10" s="209"/>
      <c r="HW10" s="201">
        <f t="shared" si="179"/>
        <v>-1.2596373105057561</v>
      </c>
      <c r="HX10" s="211">
        <f>IFERROR(HF21+HE21*HW10,"")</f>
        <v>0.3133999744097633</v>
      </c>
      <c r="HY10" s="202">
        <f t="shared" si="180"/>
        <v>0.62301159816934815</v>
      </c>
      <c r="HZ10" s="202">
        <f t="shared" si="41"/>
        <v>0.37982361495836181</v>
      </c>
      <c r="IA10" s="202">
        <f t="shared" si="181"/>
        <v>0.25281501533113726</v>
      </c>
      <c r="IB10" s="202">
        <f t="shared" si="182"/>
        <v>0.61424241855406458</v>
      </c>
      <c r="IC10" s="211">
        <f t="shared" si="183"/>
        <v>12.284848371081292</v>
      </c>
      <c r="ID10" s="211">
        <f t="shared" si="42"/>
        <v>-15.474453362119858</v>
      </c>
      <c r="IE10" s="211">
        <f t="shared" si="184"/>
        <v>3.1057941292756133</v>
      </c>
      <c r="IF10" s="209">
        <f t="shared" si="43"/>
        <v>0.5699157620088301</v>
      </c>
      <c r="IG10" s="209">
        <f>IFERROR(IC10*(IA10-IA18)^2,"")</f>
        <v>0.41690983896193418</v>
      </c>
      <c r="IH10" s="209">
        <f>IFERROR(IC10*(HW10-HW18)*(IA10-IA18),"")</f>
        <v>0.48744588269978167</v>
      </c>
      <c r="II10" s="209">
        <f t="shared" si="185"/>
        <v>4.5091993760077963E-2</v>
      </c>
      <c r="IJ10" s="227">
        <f t="shared" si="186"/>
        <v>-0.46023196338696337</v>
      </c>
      <c r="IK10" s="209">
        <f t="shared" si="187"/>
        <v>-0.21234875502361197</v>
      </c>
      <c r="IM10" s="209"/>
      <c r="IN10" s="201">
        <f t="shared" si="188"/>
        <v>-1.2596373105057561</v>
      </c>
      <c r="IO10" s="211">
        <f>IFERROR(HW21+HV21*IN10,"")</f>
        <v>0.31339997440976308</v>
      </c>
      <c r="IP10" s="202">
        <f t="shared" si="189"/>
        <v>0.62301159816934804</v>
      </c>
      <c r="IQ10" s="202">
        <f t="shared" si="44"/>
        <v>0.37982361495836187</v>
      </c>
      <c r="IR10" s="202">
        <f t="shared" si="190"/>
        <v>0.25281501533113748</v>
      </c>
      <c r="IS10" s="202">
        <f t="shared" si="191"/>
        <v>0.6142424185540647</v>
      </c>
      <c r="IT10" s="211">
        <f t="shared" si="192"/>
        <v>12.284848371081294</v>
      </c>
      <c r="IU10" s="211">
        <f t="shared" si="45"/>
        <v>-15.47445336211986</v>
      </c>
      <c r="IV10" s="211">
        <f t="shared" si="193"/>
        <v>3.1057941292756168</v>
      </c>
      <c r="IW10" s="209">
        <f t="shared" si="46"/>
        <v>0.5699157620088301</v>
      </c>
      <c r="IX10" s="209">
        <f>IFERROR(IT10*(IR10-IR18)^2,"")</f>
        <v>0.41690983896193418</v>
      </c>
      <c r="IY10" s="209">
        <f>IFERROR(IT10*(IN10-IN18)*(IR10-IR18),"")</f>
        <v>0.48744588269978167</v>
      </c>
      <c r="IZ10" s="209">
        <f t="shared" si="194"/>
        <v>4.5091993760077526E-2</v>
      </c>
      <c r="JA10" s="227">
        <f t="shared" si="195"/>
        <v>-0.46023196338695982</v>
      </c>
      <c r="JB10" s="209">
        <f t="shared" si="196"/>
        <v>-0.21234875502361031</v>
      </c>
      <c r="JD10" s="209"/>
      <c r="JE10" s="201">
        <f t="shared" si="197"/>
        <v>-1.2596373105057561</v>
      </c>
      <c r="JF10" s="211">
        <f>IFERROR(IN21+IM21*JE10,"")</f>
        <v>0.31339997440976353</v>
      </c>
      <c r="JG10" s="202">
        <f t="shared" si="198"/>
        <v>0.62301159816934826</v>
      </c>
      <c r="JH10" s="202">
        <f t="shared" si="47"/>
        <v>0.37982361495836181</v>
      </c>
      <c r="JI10" s="202">
        <f t="shared" si="199"/>
        <v>0.25281501533113726</v>
      </c>
      <c r="JJ10" s="202">
        <f t="shared" si="200"/>
        <v>0.6142424185540647</v>
      </c>
      <c r="JK10" s="211">
        <f t="shared" si="201"/>
        <v>12.284848371081294</v>
      </c>
      <c r="JL10" s="211">
        <f t="shared" si="48"/>
        <v>-15.47445336211986</v>
      </c>
      <c r="JM10" s="211">
        <f t="shared" si="202"/>
        <v>3.1057941292756137</v>
      </c>
      <c r="JN10" s="209">
        <f t="shared" si="49"/>
        <v>0.56991576200882899</v>
      </c>
      <c r="JO10" s="209">
        <f>IFERROR(JK10*(JI10-JI18)^2,"")</f>
        <v>0.41690983896193484</v>
      </c>
      <c r="JP10" s="209">
        <f>IFERROR(JK10*(JE10-JE18)*(JI10-JI18),"")</f>
        <v>0.48744588269978162</v>
      </c>
      <c r="JQ10" s="209">
        <f t="shared" si="203"/>
        <v>4.5091993760078414E-2</v>
      </c>
      <c r="JR10" s="227">
        <f t="shared" si="204"/>
        <v>-0.46023196338696515</v>
      </c>
      <c r="JS10" s="209">
        <f t="shared" si="205"/>
        <v>-0.21234875502361278</v>
      </c>
      <c r="JU10" s="209"/>
      <c r="JV10" s="201">
        <f t="shared" si="206"/>
        <v>-1.2596373105057561</v>
      </c>
      <c r="JW10" s="211">
        <f>IFERROR(JE21+JD21*JV10,"")</f>
        <v>0.31339997440976264</v>
      </c>
      <c r="JX10" s="202">
        <f t="shared" si="207"/>
        <v>0.62301159816934792</v>
      </c>
      <c r="JY10" s="202">
        <f t="shared" si="50"/>
        <v>0.37982361495836192</v>
      </c>
      <c r="JZ10" s="202">
        <f t="shared" si="208"/>
        <v>0.25281501533113726</v>
      </c>
      <c r="KA10" s="202">
        <f t="shared" si="209"/>
        <v>0.61424241855406481</v>
      </c>
      <c r="KB10" s="211">
        <f t="shared" si="210"/>
        <v>12.284848371081296</v>
      </c>
      <c r="KC10" s="211">
        <f t="shared" si="51"/>
        <v>-15.474453362119862</v>
      </c>
      <c r="KD10" s="211">
        <f t="shared" si="211"/>
        <v>3.1057941292756142</v>
      </c>
      <c r="KE10" s="209">
        <f t="shared" si="52"/>
        <v>0.56991576200882788</v>
      </c>
      <c r="KF10" s="209">
        <f>IFERROR(KB10*(JZ10-JZ18)^2,"")</f>
        <v>0.41690983896193218</v>
      </c>
      <c r="KG10" s="209">
        <f>IFERROR(KB10*(JV10-JV18)*(JZ10-JZ18),"")</f>
        <v>0.48744588269977962</v>
      </c>
      <c r="KH10" s="209">
        <f t="shared" si="212"/>
        <v>4.5091993760077088E-2</v>
      </c>
      <c r="KI10" s="227">
        <f t="shared" si="213"/>
        <v>-0.46023196338695804</v>
      </c>
      <c r="KJ10" s="209">
        <f t="shared" si="214"/>
        <v>-0.2123487550236095</v>
      </c>
      <c r="KL10" s="209"/>
      <c r="KM10" s="201">
        <f t="shared" si="215"/>
        <v>-1.2596373105057561</v>
      </c>
      <c r="KN10" s="211">
        <f>IFERROR(JV21+JU21*KM10,"")</f>
        <v>0.31339997440976286</v>
      </c>
      <c r="KO10" s="202">
        <f t="shared" si="216"/>
        <v>0.62301159816934804</v>
      </c>
      <c r="KP10" s="202">
        <f t="shared" si="53"/>
        <v>0.37982361495836187</v>
      </c>
      <c r="KQ10" s="202">
        <f t="shared" si="217"/>
        <v>0.25281501533113726</v>
      </c>
      <c r="KR10" s="202">
        <f t="shared" si="218"/>
        <v>0.6142424185540647</v>
      </c>
      <c r="KS10" s="211">
        <f t="shared" si="219"/>
        <v>12.284848371081294</v>
      </c>
      <c r="KT10" s="211">
        <f t="shared" si="54"/>
        <v>-15.47445336211986</v>
      </c>
      <c r="KU10" s="211">
        <f t="shared" si="220"/>
        <v>3.1057941292756137</v>
      </c>
      <c r="KV10" s="209">
        <f t="shared" si="55"/>
        <v>0.56991576200882788</v>
      </c>
      <c r="KW10" s="209">
        <f>IFERROR(KS10*(KQ10-KQ18)^2,"")</f>
        <v>0.41690983896193295</v>
      </c>
      <c r="KX10" s="209">
        <f>IFERROR(KS10*(KM10-KM18)*(KQ10-KQ18),"")</f>
        <v>0.48744588269978006</v>
      </c>
      <c r="KY10" s="209">
        <f t="shared" si="221"/>
        <v>4.5091993760077526E-2</v>
      </c>
      <c r="KZ10" s="227">
        <f t="shared" si="222"/>
        <v>-0.46023196338695982</v>
      </c>
      <c r="LA10" s="209">
        <f t="shared" si="223"/>
        <v>-0.21234875502361031</v>
      </c>
      <c r="LC10" s="209"/>
      <c r="LD10" s="201">
        <f t="shared" si="224"/>
        <v>-1.2596373105057561</v>
      </c>
      <c r="LE10" s="211">
        <f>IFERROR(KM21+KL21*LD10,"")</f>
        <v>0.31339997440976286</v>
      </c>
      <c r="LF10" s="202">
        <f t="shared" si="225"/>
        <v>0.62301159816934804</v>
      </c>
      <c r="LG10" s="202">
        <f t="shared" si="56"/>
        <v>0.37982361495836187</v>
      </c>
      <c r="LH10" s="202">
        <f t="shared" si="226"/>
        <v>0.25281501533113726</v>
      </c>
      <c r="LI10" s="202">
        <f t="shared" si="227"/>
        <v>0.6142424185540647</v>
      </c>
      <c r="LJ10" s="211">
        <f t="shared" si="228"/>
        <v>12.284848371081294</v>
      </c>
      <c r="LK10" s="211">
        <f t="shared" si="57"/>
        <v>-15.47445336211986</v>
      </c>
      <c r="LL10" s="211">
        <f t="shared" si="229"/>
        <v>3.1057941292756137</v>
      </c>
      <c r="LM10" s="209">
        <f t="shared" si="58"/>
        <v>0.56991576200882665</v>
      </c>
      <c r="LN10" s="209">
        <f>IFERROR(LJ10*(LH10-LH18)^2,"")</f>
        <v>0.41690983896193107</v>
      </c>
      <c r="LO10" s="209">
        <f>IFERROR(LJ10*(LD10-LD18)*(LH10-LH18),"")</f>
        <v>0.48744588269977845</v>
      </c>
      <c r="LP10" s="209">
        <f t="shared" si="230"/>
        <v>4.5091993760077526E-2</v>
      </c>
      <c r="LQ10" s="227">
        <f t="shared" si="231"/>
        <v>-0.46023196338695982</v>
      </c>
      <c r="LR10" s="209">
        <f t="shared" si="232"/>
        <v>-0.21234875502361031</v>
      </c>
      <c r="LT10" s="209"/>
      <c r="LU10" s="371">
        <f t="shared" si="233"/>
        <v>-1.2596373105057561</v>
      </c>
      <c r="LV10" s="370">
        <f>IFERROR(LD21+LC21*LU10,"")</f>
        <v>0.3133999744097633</v>
      </c>
      <c r="LW10" s="373">
        <f t="shared" si="234"/>
        <v>0.62301159816934815</v>
      </c>
      <c r="LX10" s="202">
        <f t="shared" si="59"/>
        <v>0.37982361495836181</v>
      </c>
      <c r="LY10" s="202">
        <f t="shared" si="235"/>
        <v>0.25281501533113726</v>
      </c>
      <c r="LZ10" s="202">
        <f t="shared" si="236"/>
        <v>0.61424241855406458</v>
      </c>
      <c r="MA10" s="211">
        <f t="shared" si="237"/>
        <v>12.284848371081292</v>
      </c>
      <c r="MB10" s="211">
        <f t="shared" si="60"/>
        <v>-15.474453362119858</v>
      </c>
      <c r="MC10" s="211">
        <f t="shared" si="238"/>
        <v>3.1057941292756133</v>
      </c>
      <c r="MD10" s="209">
        <f t="shared" si="61"/>
        <v>0.56991576200882887</v>
      </c>
      <c r="ME10" s="209">
        <f>IFERROR(MA10*(LY10-LY18)^2,"")</f>
        <v>0.41690983896193284</v>
      </c>
      <c r="MF10" s="209">
        <f>IFERROR(MA10*(LU10-LU18)*(LY10-LY18),"")</f>
        <v>0.4874458826997804</v>
      </c>
      <c r="MG10" s="209">
        <f t="shared" si="239"/>
        <v>4.5091993760077963E-2</v>
      </c>
      <c r="MH10" s="227">
        <f t="shared" si="240"/>
        <v>-0.46023196338696337</v>
      </c>
      <c r="MI10" s="372">
        <f t="shared" si="241"/>
        <v>-0.21234875502361197</v>
      </c>
    </row>
    <row r="11" spans="1:347" ht="14" customHeight="1" outlineLevel="1">
      <c r="A11" s="12">
        <v>5</v>
      </c>
      <c r="B11" s="422">
        <v>9.9000000000000005E-2</v>
      </c>
      <c r="C11" s="349">
        <v>20</v>
      </c>
      <c r="D11" s="352">
        <v>16</v>
      </c>
      <c r="E11" s="15">
        <f t="shared" si="0"/>
        <v>0.8</v>
      </c>
      <c r="F11" s="32">
        <f>IFERROR((E11-E6)/(1-E6),"")</f>
        <v>0.8</v>
      </c>
      <c r="G11" s="15">
        <f t="shared" si="1"/>
        <v>0.84162123357291474</v>
      </c>
      <c r="H11" s="15"/>
      <c r="I11" s="32"/>
      <c r="J11" s="16">
        <f t="shared" si="62"/>
        <v>-1.0043648054024501</v>
      </c>
      <c r="K11" s="15">
        <f>IFERROR(C21+B21*J11,"")</f>
        <v>0.50350701563499189</v>
      </c>
      <c r="L11" s="35">
        <f t="shared" si="63"/>
        <v>0.69269607545751988</v>
      </c>
      <c r="M11" s="35">
        <f t="shared" si="2"/>
        <v>0.35144635715483236</v>
      </c>
      <c r="N11" s="35">
        <f t="shared" si="64"/>
        <v>0.80882793405670905</v>
      </c>
      <c r="O11" s="35">
        <f t="shared" si="65"/>
        <v>0.58023945756161288</v>
      </c>
      <c r="P11" s="15">
        <f t="shared" si="66"/>
        <v>11.604789151232257</v>
      </c>
      <c r="Q11" s="15">
        <f t="shared" si="3"/>
        <v>-11.65544179761385</v>
      </c>
      <c r="R11" s="15">
        <f t="shared" si="67"/>
        <v>9.3862776343548973</v>
      </c>
      <c r="S11" s="32">
        <f t="shared" si="4"/>
        <v>2.2426747657097406</v>
      </c>
      <c r="T11" s="32">
        <f>IFERROR(P11*(N11-N18)^2,"")</f>
        <v>5.9122307740926843</v>
      </c>
      <c r="U11" s="32">
        <f>IFERROR(P11*(J11-J18)*(N11-N18),"")</f>
        <v>3.6413199208680127</v>
      </c>
      <c r="V11" s="32">
        <f t="shared" si="68"/>
        <v>1.0818084622322068</v>
      </c>
      <c r="W11" s="37">
        <f t="shared" si="69"/>
        <v>2.146078490849602</v>
      </c>
      <c r="X11" s="32">
        <f t="shared" si="70"/>
        <v>1.0401002173984031</v>
      </c>
      <c r="Y11" s="42"/>
      <c r="Z11" s="209"/>
      <c r="AA11" s="201">
        <f t="shared" si="71"/>
        <v>-1.0043648054024501</v>
      </c>
      <c r="AB11" s="211">
        <f>IFERROR(J21+I21*AA11,"")</f>
        <v>0.59080677514270685</v>
      </c>
      <c r="AC11" s="202">
        <f t="shared" si="72"/>
        <v>0.72267505253951392</v>
      </c>
      <c r="AD11" s="202">
        <f t="shared" si="5"/>
        <v>0.3350535678260676</v>
      </c>
      <c r="AE11" s="202">
        <f t="shared" si="73"/>
        <v>0.8215906105819013</v>
      </c>
      <c r="AF11" s="202">
        <f t="shared" si="74"/>
        <v>0.56013987701163936</v>
      </c>
      <c r="AG11" s="211">
        <f t="shared" si="75"/>
        <v>11.202797540232787</v>
      </c>
      <c r="AH11" s="211">
        <f t="shared" si="6"/>
        <v>-11.251695571458949</v>
      </c>
      <c r="AI11" s="211">
        <f t="shared" si="76"/>
        <v>9.2041132713052782</v>
      </c>
      <c r="AJ11" s="209">
        <f t="shared" si="7"/>
        <v>2.4223952303629379</v>
      </c>
      <c r="AK11" s="209">
        <f>IFERROR(AG11*(AE11-AE18)^2,"")</f>
        <v>6.2519494140454626</v>
      </c>
      <c r="AL11" s="209">
        <f>IFERROR(AG11*(AA11-AA18)*(AE11-AE18),"")</f>
        <v>3.891618229098802</v>
      </c>
      <c r="AM11" s="209">
        <f t="shared" si="77"/>
        <v>0.59667420173054053</v>
      </c>
      <c r="AN11" s="227">
        <f t="shared" si="78"/>
        <v>1.5464989492097221</v>
      </c>
      <c r="AO11" s="209">
        <f t="shared" si="79"/>
        <v>0.77244689249846821</v>
      </c>
      <c r="AP11" s="42"/>
      <c r="AQ11" s="209"/>
      <c r="AR11" s="201">
        <f t="shared" si="80"/>
        <v>-1.0043648054024501</v>
      </c>
      <c r="AS11" s="211">
        <f>IFERROR(AA21+Z21*AR11,"")</f>
        <v>0.60300669342911184</v>
      </c>
      <c r="AT11" s="202">
        <f t="shared" si="81"/>
        <v>0.72674788178387884</v>
      </c>
      <c r="AU11" s="202">
        <f t="shared" si="8"/>
        <v>0.33262249877566313</v>
      </c>
      <c r="AV11" s="202">
        <f t="shared" si="82"/>
        <v>0.82323268080444589</v>
      </c>
      <c r="AW11" s="202">
        <f t="shared" si="83"/>
        <v>0.55712921366161239</v>
      </c>
      <c r="AX11" s="211">
        <f t="shared" si="84"/>
        <v>11.142584273232249</v>
      </c>
      <c r="AY11" s="211">
        <f t="shared" si="9"/>
        <v>-11.191219485265309</v>
      </c>
      <c r="AZ11" s="211">
        <f t="shared" si="85"/>
        <v>9.1729395223424426</v>
      </c>
      <c r="BA11" s="209">
        <f t="shared" si="10"/>
        <v>2.4652163806812459</v>
      </c>
      <c r="BB11" s="209">
        <f>IFERROR(AX11*(AV11-AV18)^2,"")</f>
        <v>6.3399484882769661</v>
      </c>
      <c r="BC11" s="209">
        <f>IFERROR(AX11*(AR11-AR18)*(AV11-AV18),"")</f>
        <v>3.9533966239141347</v>
      </c>
      <c r="BD11" s="209">
        <f t="shared" si="86"/>
        <v>0.54040960456420506</v>
      </c>
      <c r="BE11" s="227">
        <f t="shared" si="87"/>
        <v>1.4650423643224233</v>
      </c>
      <c r="BF11" s="209">
        <f t="shared" si="88"/>
        <v>0.73512557060967776</v>
      </c>
      <c r="BH11" s="209"/>
      <c r="BI11" s="201">
        <f t="shared" si="89"/>
        <v>-1.0043648054024501</v>
      </c>
      <c r="BJ11" s="211">
        <f>IFERROR(AR21+AQ21*BI11,"")</f>
        <v>0.60351910596857694</v>
      </c>
      <c r="BK11" s="202">
        <f t="shared" si="90"/>
        <v>0.72691829538645036</v>
      </c>
      <c r="BL11" s="202">
        <f t="shared" si="11"/>
        <v>0.33251969457387709</v>
      </c>
      <c r="BM11" s="202">
        <f t="shared" si="91"/>
        <v>0.82330068825110514</v>
      </c>
      <c r="BN11" s="202">
        <f t="shared" si="92"/>
        <v>0.55700172637083822</v>
      </c>
      <c r="BO11" s="211">
        <f t="shared" si="93"/>
        <v>11.140034527416764</v>
      </c>
      <c r="BP11" s="211">
        <f t="shared" si="12"/>
        <v>-11.188658610305513</v>
      </c>
      <c r="BQ11" s="211">
        <f t="shared" si="94"/>
        <v>9.171598093563297</v>
      </c>
      <c r="BR11" s="209">
        <f t="shared" si="13"/>
        <v>2.4676854657967682</v>
      </c>
      <c r="BS11" s="209">
        <f>IFERROR(BO11*(BM11-BM18)^2,"")</f>
        <v>6.3450416505034779</v>
      </c>
      <c r="BT11" s="209">
        <f>IFERROR(BO11*(BI11-BI18)*(BM11-BM18),"")</f>
        <v>3.9569643744697234</v>
      </c>
      <c r="BU11" s="209">
        <f t="shared" si="95"/>
        <v>0.53810760297461679</v>
      </c>
      <c r="BV11" s="227">
        <f t="shared" si="96"/>
        <v>1.4616340922709927</v>
      </c>
      <c r="BW11" s="209">
        <f t="shared" si="97"/>
        <v>0.7335581796794417</v>
      </c>
      <c r="BY11" s="209"/>
      <c r="BZ11" s="201">
        <f t="shared" si="98"/>
        <v>-1.0043648054024501</v>
      </c>
      <c r="CA11" s="211">
        <f>IFERROR(BI21+BH21*BZ11,"")</f>
        <v>0.60353655591269928</v>
      </c>
      <c r="CB11" s="202">
        <f t="shared" si="99"/>
        <v>0.72692409780598621</v>
      </c>
      <c r="CC11" s="202">
        <f t="shared" si="14"/>
        <v>0.33251619265220056</v>
      </c>
      <c r="CD11" s="202">
        <f t="shared" si="100"/>
        <v>0.82330300280705715</v>
      </c>
      <c r="CE11" s="202">
        <f t="shared" si="101"/>
        <v>0.5569973833960945</v>
      </c>
      <c r="CF11" s="211">
        <f t="shared" si="102"/>
        <v>11.13994766792189</v>
      </c>
      <c r="CG11" s="211">
        <f t="shared" si="15"/>
        <v>-11.188571371685846</v>
      </c>
      <c r="CH11" s="211">
        <f t="shared" si="103"/>
        <v>9.1715523661135645</v>
      </c>
      <c r="CI11" s="209">
        <f t="shared" si="16"/>
        <v>2.4677249459577464</v>
      </c>
      <c r="CJ11" s="209">
        <f>IFERROR(CF11*(CD11-CD18)^2,"")</f>
        <v>6.3451233028468241</v>
      </c>
      <c r="CK11" s="209">
        <f>IFERROR(CF11*(BZ11-BZ18)*(CD11-CD18),"")</f>
        <v>3.9570214883941328</v>
      </c>
      <c r="CL11" s="209">
        <f t="shared" si="104"/>
        <v>0.53802929625394103</v>
      </c>
      <c r="CM11" s="227">
        <f t="shared" si="105"/>
        <v>1.4615180438802753</v>
      </c>
      <c r="CN11" s="209">
        <f t="shared" si="106"/>
        <v>0.73350480315669375</v>
      </c>
      <c r="CP11" s="209"/>
      <c r="CQ11" s="201">
        <f t="shared" si="107"/>
        <v>-1.0043648054024501</v>
      </c>
      <c r="CR11" s="211">
        <f>IFERROR(BZ21+BY21*CQ11,"")</f>
        <v>0.60353711744726746</v>
      </c>
      <c r="CS11" s="202">
        <f t="shared" si="108"/>
        <v>0.72692428452529123</v>
      </c>
      <c r="CT11" s="202">
        <f t="shared" si="17"/>
        <v>0.33251607996022187</v>
      </c>
      <c r="CU11" s="202">
        <f t="shared" si="109"/>
        <v>0.82330307728731689</v>
      </c>
      <c r="CV11" s="202">
        <f t="shared" si="110"/>
        <v>0.55699724363872272</v>
      </c>
      <c r="CW11" s="211">
        <f t="shared" si="111"/>
        <v>11.139944872774453</v>
      </c>
      <c r="CX11" s="211">
        <f t="shared" si="18"/>
        <v>-11.188568564338135</v>
      </c>
      <c r="CY11" s="211">
        <f t="shared" si="112"/>
        <v>9.1715508945662751</v>
      </c>
      <c r="CZ11" s="209">
        <f t="shared" si="19"/>
        <v>2.467729704975282</v>
      </c>
      <c r="DA11" s="209">
        <f>IFERROR(CW11*(CU11-CU18)^2,"")</f>
        <v>6.3451331091192467</v>
      </c>
      <c r="DB11" s="209">
        <f>IFERROR(CW11*(CQ11-CQ18)*(CU11-CU18),"")</f>
        <v>3.9570283617123261</v>
      </c>
      <c r="DC11" s="209">
        <f t="shared" si="113"/>
        <v>0.53802677645935659</v>
      </c>
      <c r="DD11" s="227">
        <f t="shared" si="114"/>
        <v>1.4615143094941754</v>
      </c>
      <c r="DE11" s="209">
        <f t="shared" si="115"/>
        <v>0.73350308551454368</v>
      </c>
      <c r="DG11" s="209"/>
      <c r="DH11" s="201">
        <f t="shared" si="116"/>
        <v>-1.0043648054024501</v>
      </c>
      <c r="DI11" s="211">
        <f>IFERROR(CQ21+CP21*DH11,"")</f>
        <v>0.60353713779594265</v>
      </c>
      <c r="DJ11" s="202">
        <f t="shared" si="117"/>
        <v>0.72692429129155289</v>
      </c>
      <c r="DK11" s="202">
        <f t="shared" si="20"/>
        <v>0.3325160758765317</v>
      </c>
      <c r="DL11" s="202">
        <f t="shared" si="118"/>
        <v>0.82330307998630237</v>
      </c>
      <c r="DM11" s="202">
        <f t="shared" si="119"/>
        <v>0.55699723857424654</v>
      </c>
      <c r="DN11" s="211">
        <f t="shared" si="120"/>
        <v>11.139944771484931</v>
      </c>
      <c r="DO11" s="211">
        <f t="shared" si="21"/>
        <v>-11.188568462606504</v>
      </c>
      <c r="DP11" s="211">
        <f t="shared" si="121"/>
        <v>9.1715508412408493</v>
      </c>
      <c r="DQ11" s="209">
        <f t="shared" si="22"/>
        <v>2.4677295904403143</v>
      </c>
      <c r="DR11" s="209">
        <f>IFERROR(DN11*(DL11-DL18)^2,"")</f>
        <v>6.3451328739119344</v>
      </c>
      <c r="DS11" s="209">
        <f>IFERROR(DN11*(DH11-DH18)*(DL11-DL18),"")</f>
        <v>3.957028196541954</v>
      </c>
      <c r="DT11" s="209">
        <f t="shared" si="122"/>
        <v>0.53802668514811414</v>
      </c>
      <c r="DU11" s="227">
        <f t="shared" si="123"/>
        <v>1.4615141741689417</v>
      </c>
      <c r="DV11" s="209">
        <f t="shared" si="124"/>
        <v>0.73350302327128358</v>
      </c>
      <c r="DX11" s="209"/>
      <c r="DY11" s="201">
        <f t="shared" si="125"/>
        <v>-1.0043648054024501</v>
      </c>
      <c r="DZ11" s="211">
        <f>IFERROR(DH21+DG21*DY11,"")</f>
        <v>0.60353713834499656</v>
      </c>
      <c r="EA11" s="202">
        <f t="shared" si="126"/>
        <v>0.72692429147412219</v>
      </c>
      <c r="EB11" s="202">
        <f t="shared" si="23"/>
        <v>0.3325160757663444</v>
      </c>
      <c r="EC11" s="202">
        <f t="shared" si="127"/>
        <v>0.823303080059127</v>
      </c>
      <c r="ED11" s="202">
        <f t="shared" si="128"/>
        <v>0.55699723843759541</v>
      </c>
      <c r="EE11" s="211">
        <f t="shared" si="129"/>
        <v>11.139944768751908</v>
      </c>
      <c r="EF11" s="211">
        <f t="shared" si="24"/>
        <v>-11.188568459861552</v>
      </c>
      <c r="EG11" s="211">
        <f t="shared" si="130"/>
        <v>9.1715508398020056</v>
      </c>
      <c r="EH11" s="209">
        <f t="shared" si="25"/>
        <v>2.4677296083087992</v>
      </c>
      <c r="EI11" s="209">
        <f>IFERROR(EE11*(EC11-EC18)^2,"")</f>
        <v>6.3451329106942955</v>
      </c>
      <c r="EJ11" s="209">
        <f>IFERROR(EE11*(DY11-DY18)*(EC11-EC18),"")</f>
        <v>3.9570282223374282</v>
      </c>
      <c r="EK11" s="209">
        <f t="shared" si="131"/>
        <v>0.53802668268432696</v>
      </c>
      <c r="EL11" s="227">
        <f t="shared" si="132"/>
        <v>1.4615141705175567</v>
      </c>
      <c r="EM11" s="209">
        <f t="shared" si="133"/>
        <v>0.73350302159181779</v>
      </c>
      <c r="EO11" s="209"/>
      <c r="EP11" s="201">
        <f t="shared" si="134"/>
        <v>-1.0043648054024501</v>
      </c>
      <c r="EQ11" s="211">
        <f>IFERROR(DY21+DX21*EP11,"")</f>
        <v>0.60353713837356571</v>
      </c>
      <c r="ER11" s="202">
        <f t="shared" si="135"/>
        <v>0.72692429148362192</v>
      </c>
      <c r="ES11" s="202">
        <f t="shared" si="26"/>
        <v>0.33251607576061099</v>
      </c>
      <c r="ET11" s="202">
        <f t="shared" si="136"/>
        <v>0.82330308006291641</v>
      </c>
      <c r="EU11" s="202">
        <f t="shared" si="137"/>
        <v>0.5569972384304851</v>
      </c>
      <c r="EV11" s="211">
        <f t="shared" si="138"/>
        <v>11.139944768609702</v>
      </c>
      <c r="EW11" s="211">
        <f t="shared" si="27"/>
        <v>-11.188568459718725</v>
      </c>
      <c r="EX11" s="211">
        <f t="shared" si="139"/>
        <v>9.171550839727141</v>
      </c>
      <c r="EY11" s="209">
        <f t="shared" si="28"/>
        <v>2.4677296071828976</v>
      </c>
      <c r="EZ11" s="209">
        <f>IFERROR(EV11*(ET11-ET18)^2,"")</f>
        <v>6.3451329083781101</v>
      </c>
      <c r="FA11" s="209">
        <f>IFERROR(EV11*(EP11-EP18)*(ET11-ET18),"")</f>
        <v>3.9570282207125076</v>
      </c>
      <c r="FB11" s="209">
        <f t="shared" si="140"/>
        <v>0.53802668255612729</v>
      </c>
      <c r="FC11" s="227">
        <f t="shared" si="141"/>
        <v>1.4615141703275611</v>
      </c>
      <c r="FD11" s="209">
        <f t="shared" si="142"/>
        <v>0.7335030215044287</v>
      </c>
      <c r="FF11" s="209"/>
      <c r="FG11" s="201">
        <f t="shared" si="143"/>
        <v>-1.0043648054024501</v>
      </c>
      <c r="FH11" s="211">
        <f>IFERROR(EP21+EO21*FG11,"")</f>
        <v>0.60353713837370337</v>
      </c>
      <c r="FI11" s="202">
        <f t="shared" si="144"/>
        <v>0.72692429148366766</v>
      </c>
      <c r="FJ11" s="202">
        <f t="shared" si="29"/>
        <v>0.33251607576058334</v>
      </c>
      <c r="FK11" s="202">
        <f t="shared" si="145"/>
        <v>0.82330308006293462</v>
      </c>
      <c r="FL11" s="202">
        <f t="shared" si="146"/>
        <v>0.55699723843045068</v>
      </c>
      <c r="FM11" s="211">
        <f t="shared" si="147"/>
        <v>11.139944768609013</v>
      </c>
      <c r="FN11" s="211">
        <f t="shared" si="30"/>
        <v>-11.188568459718033</v>
      </c>
      <c r="FO11" s="211">
        <f t="shared" si="148"/>
        <v>9.1715508397267751</v>
      </c>
      <c r="FP11" s="209">
        <f t="shared" si="31"/>
        <v>2.4677296072820267</v>
      </c>
      <c r="FQ11" s="209">
        <f>IFERROR(FM11*(FK11-FK18)^2,"")</f>
        <v>6.3451329085821069</v>
      </c>
      <c r="FR11" s="209">
        <f>IFERROR(FM11*(FG11-FG18)*(FK11-FK18),"")</f>
        <v>3.957028220855594</v>
      </c>
      <c r="FS11" s="209">
        <f t="shared" si="149"/>
        <v>0.53802668255551012</v>
      </c>
      <c r="FT11" s="227">
        <f t="shared" si="150"/>
        <v>1.4615141703266463</v>
      </c>
      <c r="FU11" s="209">
        <f t="shared" si="151"/>
        <v>0.73350302150400792</v>
      </c>
      <c r="FW11" s="209"/>
      <c r="FX11" s="201">
        <f t="shared" si="152"/>
        <v>-1.0043648054024501</v>
      </c>
      <c r="FY11" s="211">
        <f>IFERROR(FG21+FF21*FX11,"")</f>
        <v>0.60353713837377221</v>
      </c>
      <c r="FZ11" s="202">
        <f t="shared" si="153"/>
        <v>0.72692429148369053</v>
      </c>
      <c r="GA11" s="202">
        <f t="shared" si="32"/>
        <v>0.33251607576056957</v>
      </c>
      <c r="GB11" s="202">
        <f t="shared" si="154"/>
        <v>0.82330308006294395</v>
      </c>
      <c r="GC11" s="202">
        <f t="shared" si="155"/>
        <v>0.55699723843043369</v>
      </c>
      <c r="GD11" s="211">
        <f t="shared" si="156"/>
        <v>11.139944768608673</v>
      </c>
      <c r="GE11" s="211">
        <f t="shared" si="33"/>
        <v>-11.188568459717692</v>
      </c>
      <c r="GF11" s="211">
        <f t="shared" si="157"/>
        <v>9.171550839726601</v>
      </c>
      <c r="GG11" s="209">
        <f t="shared" si="34"/>
        <v>2.4677296072744794</v>
      </c>
      <c r="GH11" s="209">
        <f>IFERROR(GD11*(GB11-GB18)^2,"")</f>
        <v>6.3451329085665789</v>
      </c>
      <c r="GI11" s="209">
        <f>IFERROR(GD11*(FX11-FX18)*(GB11-GB18),"")</f>
        <v>3.957028220844701</v>
      </c>
      <c r="GJ11" s="209">
        <f t="shared" si="158"/>
        <v>0.53802668255520136</v>
      </c>
      <c r="GK11" s="227">
        <f t="shared" si="159"/>
        <v>1.4615141703261898</v>
      </c>
      <c r="GL11" s="209">
        <f t="shared" si="160"/>
        <v>0.73350302150379798</v>
      </c>
      <c r="GN11" s="209"/>
      <c r="GO11" s="201">
        <f t="shared" si="161"/>
        <v>-1.0043648054024501</v>
      </c>
      <c r="GP11" s="211">
        <f>IFERROR(FX21+FW21*GO11,"")</f>
        <v>0.60353713837376932</v>
      </c>
      <c r="GQ11" s="202">
        <f t="shared" si="162"/>
        <v>0.72692429148368953</v>
      </c>
      <c r="GR11" s="202">
        <f t="shared" si="35"/>
        <v>0.33251607576057013</v>
      </c>
      <c r="GS11" s="202">
        <f t="shared" si="163"/>
        <v>0.82330308006294373</v>
      </c>
      <c r="GT11" s="202">
        <f t="shared" si="164"/>
        <v>0.55699723843043436</v>
      </c>
      <c r="GU11" s="211">
        <f t="shared" si="165"/>
        <v>11.139944768608688</v>
      </c>
      <c r="GV11" s="211">
        <f t="shared" si="36"/>
        <v>-11.188568459717706</v>
      </c>
      <c r="GW11" s="211">
        <f t="shared" si="166"/>
        <v>9.1715508397266099</v>
      </c>
      <c r="GX11" s="209">
        <f t="shared" si="37"/>
        <v>2.4677296072750905</v>
      </c>
      <c r="GY11" s="209">
        <f>IFERROR(GU11*(GS11-GS18)^2,"")</f>
        <v>6.3451329085678321</v>
      </c>
      <c r="GZ11" s="209">
        <f>IFERROR(GU11*(GO11-GO18)*(GS11-GS18),"")</f>
        <v>3.9570282208455816</v>
      </c>
      <c r="HA11" s="209">
        <f t="shared" si="167"/>
        <v>0.53802668255521491</v>
      </c>
      <c r="HB11" s="227">
        <f t="shared" si="168"/>
        <v>1.4615141703262093</v>
      </c>
      <c r="HC11" s="209">
        <f t="shared" si="169"/>
        <v>0.73350302150380686</v>
      </c>
      <c r="HE11" s="209"/>
      <c r="HF11" s="201">
        <f t="shared" si="170"/>
        <v>-1.0043648054024501</v>
      </c>
      <c r="HG11" s="211">
        <f>IFERROR(GO21+GN21*HF11,"")</f>
        <v>0.60353713837376999</v>
      </c>
      <c r="HH11" s="202">
        <f t="shared" si="171"/>
        <v>0.72692429148368976</v>
      </c>
      <c r="HI11" s="202">
        <f t="shared" si="38"/>
        <v>0.33251607576056996</v>
      </c>
      <c r="HJ11" s="202">
        <f t="shared" si="172"/>
        <v>0.8233030800629435</v>
      </c>
      <c r="HK11" s="202">
        <f t="shared" si="173"/>
        <v>0.55699723843043403</v>
      </c>
      <c r="HL11" s="211">
        <f t="shared" si="174"/>
        <v>11.139944768608681</v>
      </c>
      <c r="HM11" s="211">
        <f t="shared" si="39"/>
        <v>-11.188568459717699</v>
      </c>
      <c r="HN11" s="211">
        <f t="shared" si="175"/>
        <v>9.171550839726601</v>
      </c>
      <c r="HO11" s="209">
        <f t="shared" si="40"/>
        <v>2.4677296072750448</v>
      </c>
      <c r="HP11" s="209">
        <f>IFERROR(HL11*(HJ11-HJ18)^2,"")</f>
        <v>6.3451329085677335</v>
      </c>
      <c r="HQ11" s="209">
        <f>IFERROR(HL11*(HF11-HF18)*(HJ11-HJ18),"")</f>
        <v>3.9570282208455141</v>
      </c>
      <c r="HR11" s="209">
        <f t="shared" si="176"/>
        <v>0.53802668255521191</v>
      </c>
      <c r="HS11" s="227">
        <f t="shared" si="177"/>
        <v>1.461514170326204</v>
      </c>
      <c r="HT11" s="209">
        <f t="shared" si="178"/>
        <v>0.73350302150380442</v>
      </c>
      <c r="HV11" s="209"/>
      <c r="HW11" s="201">
        <f t="shared" si="179"/>
        <v>-1.0043648054024501</v>
      </c>
      <c r="HX11" s="211">
        <f>IFERROR(HF21+HE21*HW11,"")</f>
        <v>0.60353713837376999</v>
      </c>
      <c r="HY11" s="202">
        <f t="shared" si="180"/>
        <v>0.72692429148368976</v>
      </c>
      <c r="HZ11" s="202">
        <f t="shared" si="41"/>
        <v>0.33251607576056996</v>
      </c>
      <c r="IA11" s="202">
        <f t="shared" si="181"/>
        <v>0.8233030800629435</v>
      </c>
      <c r="IB11" s="202">
        <f t="shared" si="182"/>
        <v>0.55699723843043403</v>
      </c>
      <c r="IC11" s="211">
        <f t="shared" si="183"/>
        <v>11.139944768608681</v>
      </c>
      <c r="ID11" s="211">
        <f t="shared" si="42"/>
        <v>-11.188568459717699</v>
      </c>
      <c r="IE11" s="211">
        <f t="shared" si="184"/>
        <v>9.171550839726601</v>
      </c>
      <c r="IF11" s="209">
        <f t="shared" si="43"/>
        <v>2.467729607275047</v>
      </c>
      <c r="IG11" s="209">
        <f>IFERROR(IC11*(IA11-IA18)^2,"")</f>
        <v>6.3451329085677433</v>
      </c>
      <c r="IH11" s="209">
        <f>IFERROR(IC11*(HW11-HW18)*(IA11-IA18),"")</f>
        <v>3.9570282208455185</v>
      </c>
      <c r="II11" s="209">
        <f t="shared" si="185"/>
        <v>0.53802668255521191</v>
      </c>
      <c r="IJ11" s="227">
        <f t="shared" si="186"/>
        <v>1.461514170326204</v>
      </c>
      <c r="IK11" s="209">
        <f t="shared" si="187"/>
        <v>0.73350302150380442</v>
      </c>
      <c r="IM11" s="209"/>
      <c r="IN11" s="201">
        <f t="shared" si="188"/>
        <v>-1.0043648054024501</v>
      </c>
      <c r="IO11" s="211">
        <f>IFERROR(HW21+HV21*IN11,"")</f>
        <v>0.60353713837376954</v>
      </c>
      <c r="IP11" s="202">
        <f t="shared" si="189"/>
        <v>0.72692429148368976</v>
      </c>
      <c r="IQ11" s="202">
        <f t="shared" si="44"/>
        <v>0.33251607576057007</v>
      </c>
      <c r="IR11" s="202">
        <f t="shared" si="190"/>
        <v>0.82330308006294306</v>
      </c>
      <c r="IS11" s="202">
        <f t="shared" si="191"/>
        <v>0.55699723843043436</v>
      </c>
      <c r="IT11" s="211">
        <f t="shared" si="192"/>
        <v>11.139944768608688</v>
      </c>
      <c r="IU11" s="211">
        <f t="shared" si="45"/>
        <v>-11.188568459717706</v>
      </c>
      <c r="IV11" s="211">
        <f t="shared" si="193"/>
        <v>9.1715508397266028</v>
      </c>
      <c r="IW11" s="209">
        <f t="shared" si="46"/>
        <v>2.4677296072750483</v>
      </c>
      <c r="IX11" s="209">
        <f>IFERROR(IT11*(IR11-IR18)^2,"")</f>
        <v>6.3451329085677362</v>
      </c>
      <c r="IY11" s="209">
        <f>IFERROR(IT11*(IN11-IN18)*(IR11-IR18),"")</f>
        <v>3.9570282208455176</v>
      </c>
      <c r="IZ11" s="209">
        <f t="shared" si="194"/>
        <v>0.53802668255521191</v>
      </c>
      <c r="JA11" s="227">
        <f t="shared" si="195"/>
        <v>1.461514170326204</v>
      </c>
      <c r="JB11" s="209">
        <f t="shared" si="196"/>
        <v>0.73350302150380442</v>
      </c>
      <c r="JD11" s="209"/>
      <c r="JE11" s="201">
        <f t="shared" si="197"/>
        <v>-1.0043648054024501</v>
      </c>
      <c r="JF11" s="211">
        <f>IFERROR(IN21+IM21*JE11,"")</f>
        <v>0.60353713837377021</v>
      </c>
      <c r="JG11" s="202">
        <f t="shared" si="198"/>
        <v>0.72692429148368987</v>
      </c>
      <c r="JH11" s="202">
        <f t="shared" si="47"/>
        <v>0.33251607576056996</v>
      </c>
      <c r="JI11" s="202">
        <f t="shared" si="199"/>
        <v>0.82330308006294328</v>
      </c>
      <c r="JJ11" s="202">
        <f t="shared" si="200"/>
        <v>0.55699723843043414</v>
      </c>
      <c r="JK11" s="211">
        <f t="shared" si="201"/>
        <v>11.139944768608682</v>
      </c>
      <c r="JL11" s="211">
        <f t="shared" si="48"/>
        <v>-11.1885684597177</v>
      </c>
      <c r="JM11" s="211">
        <f t="shared" si="202"/>
        <v>9.171550839726601</v>
      </c>
      <c r="JN11" s="209">
        <f t="shared" si="49"/>
        <v>2.4677296072750452</v>
      </c>
      <c r="JO11" s="209">
        <f>IFERROR(JK11*(JI11-JI18)^2,"")</f>
        <v>6.3451329085677415</v>
      </c>
      <c r="JP11" s="209">
        <f>IFERROR(JK11*(JE11-JE18)*(JI11-JI18),"")</f>
        <v>3.9570282208455172</v>
      </c>
      <c r="JQ11" s="209">
        <f t="shared" si="203"/>
        <v>0.53802668255521047</v>
      </c>
      <c r="JR11" s="227">
        <f t="shared" si="204"/>
        <v>1.4615141703262022</v>
      </c>
      <c r="JS11" s="209">
        <f t="shared" si="205"/>
        <v>0.73350302150380364</v>
      </c>
      <c r="JU11" s="209"/>
      <c r="JV11" s="201">
        <f t="shared" si="206"/>
        <v>-1.0043648054024501</v>
      </c>
      <c r="JW11" s="211">
        <f>IFERROR(JE21+JD21*JV11,"")</f>
        <v>0.6035371383737691</v>
      </c>
      <c r="JX11" s="202">
        <f t="shared" si="207"/>
        <v>0.72692429148368953</v>
      </c>
      <c r="JY11" s="202">
        <f t="shared" si="50"/>
        <v>0.33251607576057018</v>
      </c>
      <c r="JZ11" s="202">
        <f t="shared" si="208"/>
        <v>0.8233030800629435</v>
      </c>
      <c r="KA11" s="202">
        <f t="shared" si="209"/>
        <v>0.55699723843043447</v>
      </c>
      <c r="KB11" s="211">
        <f t="shared" si="210"/>
        <v>11.139944768608689</v>
      </c>
      <c r="KC11" s="211">
        <f t="shared" si="51"/>
        <v>-11.188568459717708</v>
      </c>
      <c r="KD11" s="211">
        <f t="shared" si="211"/>
        <v>9.1715508397266081</v>
      </c>
      <c r="KE11" s="209">
        <f t="shared" si="52"/>
        <v>2.4677296072750443</v>
      </c>
      <c r="KF11" s="209">
        <f>IFERROR(KB11*(JZ11-JZ18)^2,"")</f>
        <v>6.3451329085677406</v>
      </c>
      <c r="KG11" s="209">
        <f>IFERROR(KB11*(JV11-JV18)*(JZ11-JZ18),"")</f>
        <v>3.9570282208455163</v>
      </c>
      <c r="KH11" s="209">
        <f t="shared" si="212"/>
        <v>0.53802668255521491</v>
      </c>
      <c r="KI11" s="227">
        <f t="shared" si="213"/>
        <v>1.4615141703262093</v>
      </c>
      <c r="KJ11" s="209">
        <f t="shared" si="214"/>
        <v>0.73350302150380686</v>
      </c>
      <c r="KL11" s="209"/>
      <c r="KM11" s="201">
        <f t="shared" si="215"/>
        <v>-1.0043648054024501</v>
      </c>
      <c r="KN11" s="211">
        <f>IFERROR(JV21+JU21*KM11,"")</f>
        <v>0.60353713837376932</v>
      </c>
      <c r="KO11" s="202">
        <f t="shared" si="216"/>
        <v>0.72692429148368953</v>
      </c>
      <c r="KP11" s="202">
        <f t="shared" si="53"/>
        <v>0.33251607576057013</v>
      </c>
      <c r="KQ11" s="202">
        <f t="shared" si="217"/>
        <v>0.82330308006294373</v>
      </c>
      <c r="KR11" s="202">
        <f t="shared" si="218"/>
        <v>0.55699723843043436</v>
      </c>
      <c r="KS11" s="211">
        <f t="shared" si="219"/>
        <v>11.139944768608688</v>
      </c>
      <c r="KT11" s="211">
        <f t="shared" si="54"/>
        <v>-11.188568459717706</v>
      </c>
      <c r="KU11" s="211">
        <f t="shared" si="220"/>
        <v>9.1715508397266099</v>
      </c>
      <c r="KV11" s="209">
        <f t="shared" si="55"/>
        <v>2.4677296072750439</v>
      </c>
      <c r="KW11" s="209">
        <f>IFERROR(KS11*(KQ11-KQ18)^2,"")</f>
        <v>6.3451329085677468</v>
      </c>
      <c r="KX11" s="209">
        <f>IFERROR(KS11*(KM11-KM18)*(KQ11-KQ18),"")</f>
        <v>3.9570282208455176</v>
      </c>
      <c r="KY11" s="209">
        <f t="shared" si="221"/>
        <v>0.53802668255521491</v>
      </c>
      <c r="KZ11" s="227">
        <f t="shared" si="222"/>
        <v>1.4615141703262093</v>
      </c>
      <c r="LA11" s="209">
        <f t="shared" si="223"/>
        <v>0.73350302150380686</v>
      </c>
      <c r="LC11" s="209"/>
      <c r="LD11" s="201">
        <f t="shared" si="224"/>
        <v>-1.0043648054024501</v>
      </c>
      <c r="LE11" s="211">
        <f>IFERROR(KM21+KL21*LD11,"")</f>
        <v>0.60353713837376932</v>
      </c>
      <c r="LF11" s="202">
        <f t="shared" si="225"/>
        <v>0.72692429148368953</v>
      </c>
      <c r="LG11" s="202">
        <f t="shared" si="56"/>
        <v>0.33251607576057013</v>
      </c>
      <c r="LH11" s="202">
        <f t="shared" si="226"/>
        <v>0.82330308006294373</v>
      </c>
      <c r="LI11" s="202">
        <f t="shared" si="227"/>
        <v>0.55699723843043436</v>
      </c>
      <c r="LJ11" s="211">
        <f t="shared" si="228"/>
        <v>11.139944768608688</v>
      </c>
      <c r="LK11" s="211">
        <f t="shared" si="57"/>
        <v>-11.188568459717706</v>
      </c>
      <c r="LL11" s="211">
        <f t="shared" si="229"/>
        <v>9.1715508397266099</v>
      </c>
      <c r="LM11" s="209">
        <f t="shared" si="58"/>
        <v>2.4677296072750416</v>
      </c>
      <c r="LN11" s="209">
        <f>IFERROR(LJ11*(LH11-LH18)^2,"")</f>
        <v>6.3451329085677397</v>
      </c>
      <c r="LO11" s="209">
        <f>IFERROR(LJ11*(LD11-LD18)*(LH11-LH18),"")</f>
        <v>3.9570282208455136</v>
      </c>
      <c r="LP11" s="209">
        <f t="shared" si="230"/>
        <v>0.53802668255521491</v>
      </c>
      <c r="LQ11" s="227">
        <f t="shared" si="231"/>
        <v>1.4615141703262093</v>
      </c>
      <c r="LR11" s="209">
        <f t="shared" si="232"/>
        <v>0.73350302150380686</v>
      </c>
      <c r="LT11" s="209"/>
      <c r="LU11" s="371">
        <f t="shared" si="233"/>
        <v>-1.0043648054024501</v>
      </c>
      <c r="LV11" s="370">
        <f>IFERROR(LD21+LC21*LU11,"")</f>
        <v>0.60353713837376977</v>
      </c>
      <c r="LW11" s="373">
        <f t="shared" si="234"/>
        <v>0.72692429148368976</v>
      </c>
      <c r="LX11" s="202">
        <f t="shared" si="59"/>
        <v>0.33251607576057002</v>
      </c>
      <c r="LY11" s="202">
        <f t="shared" si="235"/>
        <v>0.82330308006294328</v>
      </c>
      <c r="LZ11" s="202">
        <f t="shared" si="236"/>
        <v>0.55699723843043425</v>
      </c>
      <c r="MA11" s="211">
        <f t="shared" si="237"/>
        <v>11.139944768608686</v>
      </c>
      <c r="MB11" s="211">
        <f t="shared" si="60"/>
        <v>-11.188568459717704</v>
      </c>
      <c r="MC11" s="211">
        <f t="shared" si="238"/>
        <v>9.1715508397266028</v>
      </c>
      <c r="MD11" s="209">
        <f t="shared" si="61"/>
        <v>2.4677296072750456</v>
      </c>
      <c r="ME11" s="209">
        <f>IFERROR(MA11*(LY11-LY18)^2,"")</f>
        <v>6.3451329085677388</v>
      </c>
      <c r="MF11" s="209">
        <f>IFERROR(MA11*(LU11-LU18)*(LY11-LY18),"")</f>
        <v>3.9570282208455163</v>
      </c>
      <c r="MG11" s="209">
        <f t="shared" si="239"/>
        <v>0.53802668255521191</v>
      </c>
      <c r="MH11" s="227">
        <f t="shared" si="240"/>
        <v>1.461514170326204</v>
      </c>
      <c r="MI11" s="372">
        <f t="shared" si="241"/>
        <v>0.73350302150380442</v>
      </c>
    </row>
    <row r="12" spans="1:347" ht="14" customHeight="1" outlineLevel="1">
      <c r="A12" s="12">
        <v>6</v>
      </c>
      <c r="B12" s="423">
        <v>0.495</v>
      </c>
      <c r="C12" s="349">
        <v>20</v>
      </c>
      <c r="D12" s="355">
        <v>18</v>
      </c>
      <c r="E12" s="15">
        <f t="shared" si="0"/>
        <v>0.9</v>
      </c>
      <c r="F12" s="32">
        <f>IFERROR((E12-E6)/(1-E6),"")</f>
        <v>0.9</v>
      </c>
      <c r="G12" s="15">
        <f t="shared" si="1"/>
        <v>1.2815515655446006</v>
      </c>
      <c r="H12" s="15"/>
      <c r="I12" s="32"/>
      <c r="J12" s="16">
        <f t="shared" si="62"/>
        <v>-0.3053948010664313</v>
      </c>
      <c r="K12" s="15">
        <f>IFERROR(C21+B21*J12,"")</f>
        <v>1.2136987985752778</v>
      </c>
      <c r="L12" s="35">
        <f t="shared" si="63"/>
        <v>0.88756861833635192</v>
      </c>
      <c r="M12" s="35">
        <f t="shared" si="2"/>
        <v>0.19100208781317676</v>
      </c>
      <c r="N12" s="35">
        <f t="shared" si="64"/>
        <v>1.2787838550056954</v>
      </c>
      <c r="O12" s="35">
        <f t="shared" si="65"/>
        <v>0.36558363161738777</v>
      </c>
      <c r="P12" s="15">
        <f t="shared" si="66"/>
        <v>7.3116726323477552</v>
      </c>
      <c r="Q12" s="15">
        <f t="shared" si="3"/>
        <v>-2.2329468090187126</v>
      </c>
      <c r="R12" s="15">
        <f t="shared" si="67"/>
        <v>9.3500489153333035</v>
      </c>
      <c r="S12" s="32">
        <f t="shared" si="4"/>
        <v>9.4785410323332844</v>
      </c>
      <c r="T12" s="32">
        <f>IFERROR(P12*(N12-N18)^2,"")</f>
        <v>10.245132328209444</v>
      </c>
      <c r="U12" s="32">
        <f>IFERROR(P12*(J12-J18)*(N12-N18),"")</f>
        <v>9.8543851738511563</v>
      </c>
      <c r="V12" s="32">
        <f t="shared" si="68"/>
        <v>3.0972717389352651E-2</v>
      </c>
      <c r="W12" s="37">
        <f t="shared" si="69"/>
        <v>0.24862763327296022</v>
      </c>
      <c r="X12" s="32">
        <f t="shared" si="70"/>
        <v>0.17599067415449096</v>
      </c>
      <c r="Y12" s="42"/>
      <c r="Z12" s="209"/>
      <c r="AA12" s="201">
        <f t="shared" si="71"/>
        <v>-0.3053948010664313</v>
      </c>
      <c r="AB12" s="211">
        <f>IFERROR(J21+I21*AA12,"")</f>
        <v>1.3790385831282912</v>
      </c>
      <c r="AC12" s="202">
        <f t="shared" si="72"/>
        <v>0.91605857089859177</v>
      </c>
      <c r="AD12" s="202">
        <f t="shared" si="5"/>
        <v>0.15415260277798604</v>
      </c>
      <c r="AE12" s="202">
        <f t="shared" si="73"/>
        <v>1.2748653767782194</v>
      </c>
      <c r="AF12" s="202">
        <f t="shared" si="74"/>
        <v>0.30903105364714772</v>
      </c>
      <c r="AG12" s="211">
        <f t="shared" si="75"/>
        <v>6.1806210729429543</v>
      </c>
      <c r="AH12" s="211">
        <f t="shared" si="6"/>
        <v>-1.8875295430384067</v>
      </c>
      <c r="AI12" s="211">
        <f t="shared" si="76"/>
        <v>7.879459812880822</v>
      </c>
      <c r="AJ12" s="209">
        <f t="shared" si="7"/>
        <v>8.3737643111772115</v>
      </c>
      <c r="AK12" s="209">
        <f>IFERROR(AG12*(AE12-AE18)^2,"")</f>
        <v>8.9047800520103433</v>
      </c>
      <c r="AL12" s="209">
        <f>IFERROR(AG12*(AA12-AA18)*(AE12-AE18),"")</f>
        <v>8.6351913353675585</v>
      </c>
      <c r="AM12" s="209">
        <f t="shared" si="77"/>
        <v>6.7072451692282542E-2</v>
      </c>
      <c r="AN12" s="227">
        <f t="shared" si="78"/>
        <v>-0.32117141797183635</v>
      </c>
      <c r="AO12" s="209">
        <f t="shared" si="79"/>
        <v>-0.25898349694967648</v>
      </c>
      <c r="AP12" s="42"/>
      <c r="AQ12" s="209"/>
      <c r="AR12" s="201">
        <f t="shared" si="80"/>
        <v>-0.3053948010664313</v>
      </c>
      <c r="AS12" s="211">
        <f>IFERROR(AA21+Z21*AR12,"")</f>
        <v>1.3973515161893482</v>
      </c>
      <c r="AT12" s="202">
        <f t="shared" si="81"/>
        <v>0.91884605437207201</v>
      </c>
      <c r="AU12" s="202">
        <f t="shared" si="8"/>
        <v>0.15028314015945968</v>
      </c>
      <c r="AV12" s="202">
        <f t="shared" si="82"/>
        <v>1.2719478657727068</v>
      </c>
      <c r="AW12" s="202">
        <f t="shared" si="83"/>
        <v>0.30287827814600743</v>
      </c>
      <c r="AX12" s="211">
        <f t="shared" si="84"/>
        <v>6.0575655629201481</v>
      </c>
      <c r="AY12" s="211">
        <f t="shared" si="9"/>
        <v>-1.8499490300348636</v>
      </c>
      <c r="AZ12" s="211">
        <f t="shared" si="85"/>
        <v>7.7049075895345274</v>
      </c>
      <c r="BA12" s="209">
        <f t="shared" si="10"/>
        <v>8.2827713169990904</v>
      </c>
      <c r="BB12" s="209">
        <f>IFERROR(AX12*(AV12-AV18)^2,"")</f>
        <v>8.7669313659951342</v>
      </c>
      <c r="BC12" s="209">
        <f>IFERROR(AX12*(AR12-AR18)*(AV12-AV18),"")</f>
        <v>8.5214134776082879</v>
      </c>
      <c r="BD12" s="209">
        <f t="shared" si="86"/>
        <v>9.5261733617774361E-2</v>
      </c>
      <c r="BE12" s="227">
        <f t="shared" si="87"/>
        <v>-0.37692108744143837</v>
      </c>
      <c r="BF12" s="209">
        <f t="shared" si="88"/>
        <v>-0.30864499610033164</v>
      </c>
      <c r="BH12" s="209"/>
      <c r="BI12" s="201">
        <f t="shared" si="89"/>
        <v>-0.3053948010664313</v>
      </c>
      <c r="BJ12" s="211">
        <f>IFERROR(AR21+AQ21*BI12,"")</f>
        <v>1.3979389440381698</v>
      </c>
      <c r="BK12" s="202">
        <f t="shared" si="90"/>
        <v>0.91893429864642306</v>
      </c>
      <c r="BL12" s="202">
        <f t="shared" si="11"/>
        <v>0.15015980597387468</v>
      </c>
      <c r="BM12" s="202">
        <f t="shared" si="91"/>
        <v>1.2718446238995487</v>
      </c>
      <c r="BN12" s="202">
        <f t="shared" si="92"/>
        <v>0.30268143960032562</v>
      </c>
      <c r="BO12" s="211">
        <f t="shared" si="93"/>
        <v>6.0536287920065126</v>
      </c>
      <c r="BP12" s="211">
        <f t="shared" si="12"/>
        <v>-1.8487467606648498</v>
      </c>
      <c r="BQ12" s="211">
        <f t="shared" si="94"/>
        <v>7.6992752341970023</v>
      </c>
      <c r="BR12" s="209">
        <f t="shared" si="13"/>
        <v>8.2814852907591909</v>
      </c>
      <c r="BS12" s="209">
        <f>IFERROR(BO12*(BM12-BM18)^2,"")</f>
        <v>8.7644097458738397</v>
      </c>
      <c r="BT12" s="209">
        <f>IFERROR(BO12*(BI12-BI18)*(BM12-BM18),"")</f>
        <v>8.5195264183310506</v>
      </c>
      <c r="BU12" s="209">
        <f t="shared" si="95"/>
        <v>9.6251351291643833E-2</v>
      </c>
      <c r="BV12" s="227">
        <f t="shared" si="96"/>
        <v>-0.37868597292846218</v>
      </c>
      <c r="BW12" s="209">
        <f t="shared" si="97"/>
        <v>-0.31024401894580422</v>
      </c>
      <c r="BY12" s="209"/>
      <c r="BZ12" s="201">
        <f t="shared" si="98"/>
        <v>-0.3053948010664313</v>
      </c>
      <c r="CA12" s="211">
        <f>IFERROR(BI21+BH21*BZ12,"")</f>
        <v>1.3979710417177436</v>
      </c>
      <c r="CB12" s="202">
        <f t="shared" si="99"/>
        <v>0.9189391183196276</v>
      </c>
      <c r="CC12" s="202">
        <f t="shared" si="14"/>
        <v>0.15015306828765493</v>
      </c>
      <c r="CD12" s="202">
        <f t="shared" si="100"/>
        <v>1.2718389650601756</v>
      </c>
      <c r="CE12" s="202">
        <f t="shared" si="101"/>
        <v>0.3026706851025221</v>
      </c>
      <c r="CF12" s="211">
        <f t="shared" si="102"/>
        <v>6.0534137020504417</v>
      </c>
      <c r="CG12" s="211">
        <f t="shared" si="15"/>
        <v>-1.8486810733105041</v>
      </c>
      <c r="CH12" s="211">
        <f t="shared" si="103"/>
        <v>7.6989674178969194</v>
      </c>
      <c r="CI12" s="209">
        <f t="shared" si="16"/>
        <v>8.2812703396313925</v>
      </c>
      <c r="CJ12" s="209">
        <f>IFERROR(CF12*(CD12-CD18)^2,"")</f>
        <v>8.7640957881578423</v>
      </c>
      <c r="CK12" s="209">
        <f>IFERROR(CF12*(BZ12-BZ18)*(CD12-CD18),"")</f>
        <v>8.5192632606440757</v>
      </c>
      <c r="CL12" s="209">
        <f t="shared" si="104"/>
        <v>9.6305579222433824E-2</v>
      </c>
      <c r="CM12" s="227">
        <f t="shared" si="105"/>
        <v>-0.37878236639255292</v>
      </c>
      <c r="CN12" s="209">
        <f t="shared" si="106"/>
        <v>-0.31033140224997291</v>
      </c>
      <c r="CP12" s="209"/>
      <c r="CQ12" s="201">
        <f t="shared" si="107"/>
        <v>-0.3053948010664313</v>
      </c>
      <c r="CR12" s="211">
        <f>IFERROR(BZ21+BY21*CQ12,"")</f>
        <v>1.3979711288575305</v>
      </c>
      <c r="CS12" s="202">
        <f t="shared" si="108"/>
        <v>0.91893913140393324</v>
      </c>
      <c r="CT12" s="202">
        <f t="shared" si="17"/>
        <v>0.15015304999617404</v>
      </c>
      <c r="CU12" s="202">
        <f t="shared" si="109"/>
        <v>1.2718389496948967</v>
      </c>
      <c r="CV12" s="202">
        <f t="shared" si="110"/>
        <v>0.30267065590601111</v>
      </c>
      <c r="CW12" s="211">
        <f t="shared" si="111"/>
        <v>6.053413118120222</v>
      </c>
      <c r="CX12" s="211">
        <f t="shared" si="18"/>
        <v>-1.8486808949812508</v>
      </c>
      <c r="CY12" s="211">
        <f t="shared" si="112"/>
        <v>7.6989665822193327</v>
      </c>
      <c r="CZ12" s="209">
        <f t="shared" si="19"/>
        <v>8.2812768034526947</v>
      </c>
      <c r="DA12" s="209">
        <f>IFERROR(CW12*(CU12-CU18)^2,"")</f>
        <v>8.7641035088493435</v>
      </c>
      <c r="DB12" s="209">
        <f>IFERROR(CW12*(CQ12-CQ18)*(CU12-CU18),"")</f>
        <v>8.519270337939302</v>
      </c>
      <c r="DC12" s="209">
        <f t="shared" si="113"/>
        <v>9.6305726463871394E-2</v>
      </c>
      <c r="DD12" s="227">
        <f t="shared" si="114"/>
        <v>-0.37878262807866392</v>
      </c>
      <c r="DE12" s="209">
        <f t="shared" si="115"/>
        <v>-0.31033163948245945</v>
      </c>
      <c r="DG12" s="209"/>
      <c r="DH12" s="201">
        <f t="shared" si="116"/>
        <v>-0.3053948010664313</v>
      </c>
      <c r="DI12" s="211">
        <f>IFERROR(CQ21+CP21*DH12,"")</f>
        <v>1.3979712098188879</v>
      </c>
      <c r="DJ12" s="202">
        <f t="shared" si="117"/>
        <v>0.91893914356052719</v>
      </c>
      <c r="DK12" s="202">
        <f t="shared" si="20"/>
        <v>0.15015303300160604</v>
      </c>
      <c r="DL12" s="202">
        <f t="shared" si="118"/>
        <v>1.2718389354190451</v>
      </c>
      <c r="DM12" s="202">
        <f t="shared" si="119"/>
        <v>0.30267062877960632</v>
      </c>
      <c r="DN12" s="211">
        <f t="shared" si="120"/>
        <v>6.0534125755921266</v>
      </c>
      <c r="DO12" s="211">
        <f t="shared" si="21"/>
        <v>-1.848680729295991</v>
      </c>
      <c r="DP12" s="211">
        <f t="shared" si="121"/>
        <v>7.6989658057933505</v>
      </c>
      <c r="DQ12" s="209">
        <f t="shared" si="22"/>
        <v>8.2812759368886866</v>
      </c>
      <c r="DR12" s="209">
        <f>IFERROR(DN12*(DL12-DL18)^2,"")</f>
        <v>8.7641023223102721</v>
      </c>
      <c r="DS12" s="209">
        <f>IFERROR(DN12*(DH12-DH18)*(DL12-DL18),"")</f>
        <v>8.5192693155093</v>
      </c>
      <c r="DT12" s="209">
        <f t="shared" si="122"/>
        <v>9.6305863265625402E-2</v>
      </c>
      <c r="DU12" s="227">
        <f t="shared" si="123"/>
        <v>-0.37878287121054299</v>
      </c>
      <c r="DV12" s="209">
        <f t="shared" si="124"/>
        <v>-0.31033185989457351</v>
      </c>
      <c r="DX12" s="209"/>
      <c r="DY12" s="201">
        <f t="shared" si="125"/>
        <v>-0.3053948010664313</v>
      </c>
      <c r="DZ12" s="211">
        <f>IFERROR(DH21+DG21*DY12,"")</f>
        <v>1.3979712063214156</v>
      </c>
      <c r="EA12" s="202">
        <f t="shared" si="126"/>
        <v>0.91893914303537105</v>
      </c>
      <c r="EB12" s="202">
        <f t="shared" si="23"/>
        <v>0.15015303373575911</v>
      </c>
      <c r="EC12" s="202">
        <f t="shared" si="127"/>
        <v>1.2718389360357527</v>
      </c>
      <c r="ED12" s="202">
        <f t="shared" si="128"/>
        <v>0.30267062995144717</v>
      </c>
      <c r="EE12" s="211">
        <f t="shared" si="129"/>
        <v>6.0534125990289436</v>
      </c>
      <c r="EF12" s="211">
        <f t="shared" si="24"/>
        <v>-1.848680736453473</v>
      </c>
      <c r="EG12" s="211">
        <f t="shared" si="130"/>
        <v>7.6989658393343925</v>
      </c>
      <c r="EH12" s="209">
        <f t="shared" si="25"/>
        <v>8.2812759938979905</v>
      </c>
      <c r="EI12" s="209">
        <f>IFERROR(EE12*(EC12-EC18)^2,"")</f>
        <v>8.7641023973799044</v>
      </c>
      <c r="EJ12" s="209">
        <f>IFERROR(EE12*(DY12-DY18)*(EC12-EC18),"")</f>
        <v>8.519269381319388</v>
      </c>
      <c r="EK12" s="209">
        <f t="shared" si="131"/>
        <v>9.6305857355885302E-2</v>
      </c>
      <c r="EL12" s="227">
        <f t="shared" si="132"/>
        <v>-0.37878286070742107</v>
      </c>
      <c r="EM12" s="209">
        <f t="shared" si="133"/>
        <v>-0.31033185037292832</v>
      </c>
      <c r="EO12" s="209"/>
      <c r="EP12" s="201">
        <f t="shared" si="134"/>
        <v>-0.3053948010664313</v>
      </c>
      <c r="EQ12" s="211">
        <f>IFERROR(DY21+DX21*EP12,"")</f>
        <v>1.3979712066967243</v>
      </c>
      <c r="ER12" s="202">
        <f t="shared" si="135"/>
        <v>0.91893914309172486</v>
      </c>
      <c r="ES12" s="202">
        <f t="shared" si="26"/>
        <v>0.15015303365697821</v>
      </c>
      <c r="ET12" s="202">
        <f t="shared" si="136"/>
        <v>1.2718389359695745</v>
      </c>
      <c r="EU12" s="202">
        <f t="shared" si="137"/>
        <v>0.30267062982569892</v>
      </c>
      <c r="EV12" s="211">
        <f t="shared" si="138"/>
        <v>6.0534125965139784</v>
      </c>
      <c r="EW12" s="211">
        <f t="shared" si="27"/>
        <v>-1.8486807356854158</v>
      </c>
      <c r="EX12" s="211">
        <f t="shared" si="139"/>
        <v>7.6989658357351578</v>
      </c>
      <c r="EY12" s="209">
        <f t="shared" si="28"/>
        <v>8.2812759889795693</v>
      </c>
      <c r="EZ12" s="209">
        <f>IFERROR(EV12*(ET12-ET18)^2,"")</f>
        <v>8.7641023907830533</v>
      </c>
      <c r="FA12" s="209">
        <f>IFERROR(EV12*(EP12-EP18)*(ET12-ET18),"")</f>
        <v>8.5192693755832209</v>
      </c>
      <c r="FB12" s="209">
        <f t="shared" si="140"/>
        <v>9.6305857990051702E-2</v>
      </c>
      <c r="FC12" s="227">
        <f t="shared" si="141"/>
        <v>-0.37878286183449816</v>
      </c>
      <c r="FD12" s="209">
        <f t="shared" si="142"/>
        <v>-0.31033185139468422</v>
      </c>
      <c r="FF12" s="209"/>
      <c r="FG12" s="201">
        <f t="shared" si="143"/>
        <v>-0.3053948010664313</v>
      </c>
      <c r="FH12" s="211">
        <f>IFERROR(EP21+EO21*FG12,"")</f>
        <v>1.3979712066701864</v>
      </c>
      <c r="FI12" s="202">
        <f t="shared" si="144"/>
        <v>0.91893914308774016</v>
      </c>
      <c r="FJ12" s="202">
        <f t="shared" si="29"/>
        <v>0.15015303366254876</v>
      </c>
      <c r="FK12" s="202">
        <f t="shared" si="145"/>
        <v>1.2718389359742535</v>
      </c>
      <c r="FL12" s="202">
        <f t="shared" si="146"/>
        <v>0.30267062983459059</v>
      </c>
      <c r="FM12" s="211">
        <f t="shared" si="147"/>
        <v>6.0534125966918122</v>
      </c>
      <c r="FN12" s="211">
        <f t="shared" si="30"/>
        <v>-1.8486807357397252</v>
      </c>
      <c r="FO12" s="211">
        <f t="shared" si="148"/>
        <v>7.6989658359896573</v>
      </c>
      <c r="FP12" s="209">
        <f t="shared" si="31"/>
        <v>8.281275989356919</v>
      </c>
      <c r="FQ12" s="209">
        <f>IFERROR(FM12*(FK12-FK18)^2,"")</f>
        <v>8.7641023912854834</v>
      </c>
      <c r="FR12" s="209">
        <f>IFERROR(FM12*(FG12-FG18)*(FK12-FK18),"")</f>
        <v>8.5192693760215175</v>
      </c>
      <c r="FS12" s="209">
        <f t="shared" si="149"/>
        <v>9.6305857945210654E-2</v>
      </c>
      <c r="FT12" s="227">
        <f t="shared" si="150"/>
        <v>-0.37878286175480369</v>
      </c>
      <c r="FU12" s="209">
        <f t="shared" si="151"/>
        <v>-0.31033185132243696</v>
      </c>
      <c r="FW12" s="209"/>
      <c r="FX12" s="201">
        <f t="shared" si="152"/>
        <v>-0.3053948010664313</v>
      </c>
      <c r="FY12" s="211">
        <f>IFERROR(FG21+FF21*FX12,"")</f>
        <v>1.397971206672401</v>
      </c>
      <c r="FZ12" s="202">
        <f t="shared" si="153"/>
        <v>0.91893914308807267</v>
      </c>
      <c r="GA12" s="202">
        <f t="shared" si="32"/>
        <v>0.15015303366208385</v>
      </c>
      <c r="GB12" s="202">
        <f t="shared" si="154"/>
        <v>1.2718389359738635</v>
      </c>
      <c r="GC12" s="202">
        <f t="shared" si="155"/>
        <v>0.30267062983384835</v>
      </c>
      <c r="GD12" s="211">
        <f t="shared" si="156"/>
        <v>6.0534125966769672</v>
      </c>
      <c r="GE12" s="211">
        <f t="shared" si="33"/>
        <v>-1.8486807357351918</v>
      </c>
      <c r="GF12" s="211">
        <f t="shared" si="157"/>
        <v>7.6989658359684165</v>
      </c>
      <c r="GG12" s="209">
        <f t="shared" si="34"/>
        <v>8.2812759893265202</v>
      </c>
      <c r="GH12" s="209">
        <f>IFERROR(GD12*(GB12-GB18)^2,"")</f>
        <v>8.7641023912448937</v>
      </c>
      <c r="GI12" s="209">
        <f>IFERROR(GD12*(FX12-FX18)*(GB12-GB18),"")</f>
        <v>8.519269375986152</v>
      </c>
      <c r="GJ12" s="209">
        <f t="shared" si="158"/>
        <v>9.6305857948952509E-2</v>
      </c>
      <c r="GK12" s="227">
        <f t="shared" si="159"/>
        <v>-0.37878286176145437</v>
      </c>
      <c r="GL12" s="209">
        <f t="shared" si="160"/>
        <v>-0.31033185132846608</v>
      </c>
      <c r="GN12" s="209"/>
      <c r="GO12" s="201">
        <f t="shared" si="161"/>
        <v>-0.3053948010664313</v>
      </c>
      <c r="GP12" s="211">
        <f>IFERROR(FX21+FW21*GO12,"")</f>
        <v>1.3979712066722292</v>
      </c>
      <c r="GQ12" s="202">
        <f t="shared" si="162"/>
        <v>0.91893914308804692</v>
      </c>
      <c r="GR12" s="202">
        <f t="shared" si="35"/>
        <v>0.15015303366211996</v>
      </c>
      <c r="GS12" s="202">
        <f t="shared" si="163"/>
        <v>1.2718389359738929</v>
      </c>
      <c r="GT12" s="202">
        <f t="shared" si="164"/>
        <v>0.30267062983390625</v>
      </c>
      <c r="GU12" s="211">
        <f t="shared" si="165"/>
        <v>6.0534125966781254</v>
      </c>
      <c r="GV12" s="211">
        <f t="shared" si="36"/>
        <v>-1.8486807357355455</v>
      </c>
      <c r="GW12" s="211">
        <f t="shared" si="166"/>
        <v>7.6989658359700668</v>
      </c>
      <c r="GX12" s="209">
        <f t="shared" si="37"/>
        <v>8.2812759893289272</v>
      </c>
      <c r="GY12" s="209">
        <f>IFERROR(GU12*(GS12-GS18)^2,"")</f>
        <v>8.7641023912480769</v>
      </c>
      <c r="GZ12" s="209">
        <f>IFERROR(GU12*(GO12-GO18)*(GS12-GS18),"")</f>
        <v>8.5192693759889373</v>
      </c>
      <c r="HA12" s="209">
        <f t="shared" si="167"/>
        <v>9.6305857948662671E-2</v>
      </c>
      <c r="HB12" s="227">
        <f t="shared" si="168"/>
        <v>-0.37878286176093923</v>
      </c>
      <c r="HC12" s="209">
        <f t="shared" si="169"/>
        <v>-0.31033185132799906</v>
      </c>
      <c r="HE12" s="209"/>
      <c r="HF12" s="201">
        <f t="shared" si="170"/>
        <v>-0.3053948010664313</v>
      </c>
      <c r="HG12" s="211">
        <f>IFERROR(GO21+GN21*HF12,"")</f>
        <v>1.3979712066722429</v>
      </c>
      <c r="HH12" s="202">
        <f t="shared" si="171"/>
        <v>0.91893914308804892</v>
      </c>
      <c r="HI12" s="202">
        <f t="shared" si="38"/>
        <v>0.15015303366211707</v>
      </c>
      <c r="HJ12" s="202">
        <f t="shared" si="172"/>
        <v>1.2718389359738911</v>
      </c>
      <c r="HK12" s="202">
        <f t="shared" si="173"/>
        <v>0.30267062983390142</v>
      </c>
      <c r="HL12" s="211">
        <f t="shared" si="174"/>
        <v>6.0534125966780286</v>
      </c>
      <c r="HM12" s="211">
        <f t="shared" si="39"/>
        <v>-1.8486807357355159</v>
      </c>
      <c r="HN12" s="211">
        <f t="shared" si="175"/>
        <v>7.6989658359699327</v>
      </c>
      <c r="HO12" s="209">
        <f t="shared" si="40"/>
        <v>8.2812759893287335</v>
      </c>
      <c r="HP12" s="209">
        <f>IFERROR(HL12*(HJ12-HJ18)^2,"")</f>
        <v>8.7641023912478335</v>
      </c>
      <c r="HQ12" s="209">
        <f>IFERROR(HL12*(HF12-HF18)*(HJ12-HJ18),"")</f>
        <v>8.5192693759887188</v>
      </c>
      <c r="HR12" s="209">
        <f t="shared" si="176"/>
        <v>9.6305857948685139E-2</v>
      </c>
      <c r="HS12" s="227">
        <f t="shared" si="177"/>
        <v>-0.37878286176097831</v>
      </c>
      <c r="HT12" s="209">
        <f t="shared" si="178"/>
        <v>-0.31033185132803459</v>
      </c>
      <c r="HV12" s="209"/>
      <c r="HW12" s="201">
        <f t="shared" si="179"/>
        <v>-0.3053948010664313</v>
      </c>
      <c r="HX12" s="211">
        <f>IFERROR(HF21+HE21*HW12,"")</f>
        <v>1.3979712066722423</v>
      </c>
      <c r="HY12" s="202">
        <f t="shared" si="180"/>
        <v>0.91893914308804892</v>
      </c>
      <c r="HZ12" s="202">
        <f t="shared" si="41"/>
        <v>0.15015303366211721</v>
      </c>
      <c r="IA12" s="202">
        <f t="shared" si="181"/>
        <v>1.2718389359738902</v>
      </c>
      <c r="IB12" s="202">
        <f t="shared" si="182"/>
        <v>0.30267062983390197</v>
      </c>
      <c r="IC12" s="211">
        <f t="shared" si="183"/>
        <v>6.0534125966780392</v>
      </c>
      <c r="ID12" s="211">
        <f t="shared" si="42"/>
        <v>-1.8486807357355191</v>
      </c>
      <c r="IE12" s="211">
        <f t="shared" si="184"/>
        <v>7.6989658359699407</v>
      </c>
      <c r="IF12" s="209">
        <f t="shared" si="43"/>
        <v>8.2812759893287531</v>
      </c>
      <c r="IG12" s="209">
        <f>IFERROR(IC12*(IA12-IA18)^2,"")</f>
        <v>8.7641023912478424</v>
      </c>
      <c r="IH12" s="209">
        <f>IFERROR(IC12*(HW12-HW18)*(IA12-IA18),"")</f>
        <v>8.519269375988733</v>
      </c>
      <c r="II12" s="209">
        <f t="shared" si="185"/>
        <v>9.6305857948685139E-2</v>
      </c>
      <c r="IJ12" s="227">
        <f t="shared" si="186"/>
        <v>-0.37878286176097831</v>
      </c>
      <c r="IK12" s="209">
        <f t="shared" si="187"/>
        <v>-0.31033185132803459</v>
      </c>
      <c r="IM12" s="209"/>
      <c r="IN12" s="201">
        <f t="shared" si="188"/>
        <v>-0.3053948010664313</v>
      </c>
      <c r="IO12" s="211">
        <f>IFERROR(HW21+HV21*IN12,"")</f>
        <v>1.3979712066722414</v>
      </c>
      <c r="IP12" s="202">
        <f t="shared" si="189"/>
        <v>0.91893914308804869</v>
      </c>
      <c r="IQ12" s="202">
        <f t="shared" si="44"/>
        <v>0.15015303366211738</v>
      </c>
      <c r="IR12" s="202">
        <f t="shared" si="190"/>
        <v>1.2718389359738911</v>
      </c>
      <c r="IS12" s="202">
        <f t="shared" si="191"/>
        <v>0.30267062983390186</v>
      </c>
      <c r="IT12" s="211">
        <f t="shared" si="192"/>
        <v>6.0534125966780374</v>
      </c>
      <c r="IU12" s="211">
        <f t="shared" si="45"/>
        <v>-1.8486807357355186</v>
      </c>
      <c r="IV12" s="211">
        <f t="shared" si="193"/>
        <v>7.6989658359699442</v>
      </c>
      <c r="IW12" s="209">
        <f t="shared" si="46"/>
        <v>8.2812759893287495</v>
      </c>
      <c r="IX12" s="209">
        <f>IFERROR(IT12*(IR12-IR18)^2,"")</f>
        <v>8.7641023912478513</v>
      </c>
      <c r="IY12" s="209">
        <f>IFERROR(IT12*(IN12-IN18)*(IR12-IR18),"")</f>
        <v>8.5192693759887348</v>
      </c>
      <c r="IZ12" s="209">
        <f t="shared" si="194"/>
        <v>9.6305857948682641E-2</v>
      </c>
      <c r="JA12" s="227">
        <f t="shared" si="195"/>
        <v>-0.37878286176097475</v>
      </c>
      <c r="JB12" s="209">
        <f t="shared" si="196"/>
        <v>-0.31033185132803132</v>
      </c>
      <c r="JD12" s="209"/>
      <c r="JE12" s="201">
        <f t="shared" si="197"/>
        <v>-0.3053948010664313</v>
      </c>
      <c r="JF12" s="211">
        <f>IFERROR(IN21+IM21*JE12,"")</f>
        <v>1.3979712066722425</v>
      </c>
      <c r="JG12" s="202">
        <f t="shared" si="198"/>
        <v>0.91893914308804892</v>
      </c>
      <c r="JH12" s="202">
        <f t="shared" si="47"/>
        <v>0.15015303366211719</v>
      </c>
      <c r="JI12" s="202">
        <f t="shared" si="199"/>
        <v>1.2718389359738902</v>
      </c>
      <c r="JJ12" s="202">
        <f t="shared" si="200"/>
        <v>0.30267062983390181</v>
      </c>
      <c r="JK12" s="211">
        <f t="shared" si="201"/>
        <v>6.0534125966780366</v>
      </c>
      <c r="JL12" s="211">
        <f t="shared" si="48"/>
        <v>-1.8486807357355184</v>
      </c>
      <c r="JM12" s="211">
        <f t="shared" si="202"/>
        <v>7.698965835969938</v>
      </c>
      <c r="JN12" s="209">
        <f t="shared" si="49"/>
        <v>8.2812759893287442</v>
      </c>
      <c r="JO12" s="209">
        <f>IFERROR(JK12*(JI12-JI18)^2,"")</f>
        <v>8.7641023912478424</v>
      </c>
      <c r="JP12" s="209">
        <f>IFERROR(JK12*(JE12-JE18)*(JI12-JI18),"")</f>
        <v>8.5192693759887295</v>
      </c>
      <c r="JQ12" s="209">
        <f t="shared" si="203"/>
        <v>9.6305857948685139E-2</v>
      </c>
      <c r="JR12" s="227">
        <f t="shared" si="204"/>
        <v>-0.37878286176097831</v>
      </c>
      <c r="JS12" s="209">
        <f t="shared" si="205"/>
        <v>-0.31033185132803459</v>
      </c>
      <c r="JU12" s="209"/>
      <c r="JV12" s="201">
        <f t="shared" si="206"/>
        <v>-0.3053948010664313</v>
      </c>
      <c r="JW12" s="211">
        <f>IFERROR(JE21+JD21*JV12,"")</f>
        <v>1.3979712066722407</v>
      </c>
      <c r="JX12" s="202">
        <f t="shared" si="207"/>
        <v>0.91893914308804858</v>
      </c>
      <c r="JY12" s="202">
        <f t="shared" si="50"/>
        <v>0.15015303366211752</v>
      </c>
      <c r="JZ12" s="202">
        <f t="shared" si="208"/>
        <v>1.2718389359738911</v>
      </c>
      <c r="KA12" s="202">
        <f t="shared" si="209"/>
        <v>0.30267062983390203</v>
      </c>
      <c r="KB12" s="211">
        <f t="shared" si="210"/>
        <v>6.0534125966780401</v>
      </c>
      <c r="KC12" s="211">
        <f t="shared" si="51"/>
        <v>-1.8486807357355193</v>
      </c>
      <c r="KD12" s="211">
        <f t="shared" si="211"/>
        <v>7.6989658359699478</v>
      </c>
      <c r="KE12" s="209">
        <f t="shared" si="52"/>
        <v>8.281275989328746</v>
      </c>
      <c r="KF12" s="209">
        <f>IFERROR(KB12*(JZ12-JZ18)^2,"")</f>
        <v>8.7641023912478513</v>
      </c>
      <c r="KG12" s="209">
        <f>IFERROR(KB12*(JV12-JV18)*(JZ12-JZ18),"")</f>
        <v>8.5192693759887348</v>
      </c>
      <c r="KH12" s="209">
        <f t="shared" si="212"/>
        <v>9.6305857948681392E-2</v>
      </c>
      <c r="KI12" s="227">
        <f t="shared" si="213"/>
        <v>-0.3787828617609712</v>
      </c>
      <c r="KJ12" s="209">
        <f t="shared" si="214"/>
        <v>-0.31033185132802815</v>
      </c>
      <c r="KL12" s="209"/>
      <c r="KM12" s="201">
        <f t="shared" si="215"/>
        <v>-0.3053948010664313</v>
      </c>
      <c r="KN12" s="211">
        <f>IFERROR(JV21+JU21*KM12,"")</f>
        <v>1.397971206672241</v>
      </c>
      <c r="KO12" s="202">
        <f t="shared" si="216"/>
        <v>0.91893914308804858</v>
      </c>
      <c r="KP12" s="202">
        <f t="shared" si="53"/>
        <v>0.15015303366211749</v>
      </c>
      <c r="KQ12" s="202">
        <f t="shared" si="217"/>
        <v>1.271838935973892</v>
      </c>
      <c r="KR12" s="202">
        <f t="shared" si="218"/>
        <v>0.30267062983390197</v>
      </c>
      <c r="KS12" s="211">
        <f t="shared" si="219"/>
        <v>6.0534125966780392</v>
      </c>
      <c r="KT12" s="211">
        <f t="shared" si="54"/>
        <v>-1.8486807357355191</v>
      </c>
      <c r="KU12" s="211">
        <f t="shared" si="220"/>
        <v>7.6989658359699522</v>
      </c>
      <c r="KV12" s="209">
        <f t="shared" si="55"/>
        <v>8.281275989328746</v>
      </c>
      <c r="KW12" s="209">
        <f>IFERROR(KS12*(KQ12-KQ18)^2,"")</f>
        <v>8.7641023912478655</v>
      </c>
      <c r="KX12" s="209">
        <f>IFERROR(KS12*(KM12-KM18)*(KQ12-KQ18),"")</f>
        <v>8.5192693759887419</v>
      </c>
      <c r="KY12" s="209">
        <f t="shared" si="221"/>
        <v>9.6305857948681392E-2</v>
      </c>
      <c r="KZ12" s="227">
        <f t="shared" si="222"/>
        <v>-0.3787828617609712</v>
      </c>
      <c r="LA12" s="209">
        <f t="shared" si="223"/>
        <v>-0.31033185132802815</v>
      </c>
      <c r="LC12" s="209"/>
      <c r="LD12" s="201">
        <f t="shared" si="224"/>
        <v>-0.3053948010664313</v>
      </c>
      <c r="LE12" s="211">
        <f>IFERROR(KM21+KL21*LD12,"")</f>
        <v>1.3979712066722412</v>
      </c>
      <c r="LF12" s="202">
        <f t="shared" si="225"/>
        <v>0.91893914308804869</v>
      </c>
      <c r="LG12" s="202">
        <f t="shared" si="56"/>
        <v>0.15015303366211744</v>
      </c>
      <c r="LH12" s="202">
        <f t="shared" si="226"/>
        <v>1.2718389359738911</v>
      </c>
      <c r="LI12" s="202">
        <f t="shared" si="227"/>
        <v>0.30267062983390208</v>
      </c>
      <c r="LJ12" s="211">
        <f t="shared" si="228"/>
        <v>6.0534125966780419</v>
      </c>
      <c r="LK12" s="211">
        <f t="shared" si="57"/>
        <v>-1.8486807357355199</v>
      </c>
      <c r="LL12" s="211">
        <f t="shared" si="229"/>
        <v>7.6989658359699495</v>
      </c>
      <c r="LM12" s="209">
        <f t="shared" si="58"/>
        <v>8.281275989328746</v>
      </c>
      <c r="LN12" s="209">
        <f>IFERROR(LJ12*(LH12-LH18)^2,"")</f>
        <v>8.7641023912478513</v>
      </c>
      <c r="LO12" s="209">
        <f>IFERROR(LJ12*(LD12-LD18)*(LH12-LH18),"")</f>
        <v>8.5192693759887348</v>
      </c>
      <c r="LP12" s="209">
        <f t="shared" si="230"/>
        <v>9.6305857948682641E-2</v>
      </c>
      <c r="LQ12" s="227">
        <f t="shared" si="231"/>
        <v>-0.37878286176097475</v>
      </c>
      <c r="LR12" s="209">
        <f t="shared" si="232"/>
        <v>-0.31033185132803132</v>
      </c>
      <c r="LT12" s="209"/>
      <c r="LU12" s="371">
        <f t="shared" si="233"/>
        <v>-0.3053948010664313</v>
      </c>
      <c r="LV12" s="370">
        <f>IFERROR(LD21+LC21*LU12,"")</f>
        <v>1.3979712066722418</v>
      </c>
      <c r="LW12" s="373">
        <f t="shared" si="234"/>
        <v>0.9189391430880488</v>
      </c>
      <c r="LX12" s="202">
        <f t="shared" si="59"/>
        <v>0.1501530336621173</v>
      </c>
      <c r="LY12" s="202">
        <f t="shared" si="235"/>
        <v>1.2718389359738911</v>
      </c>
      <c r="LZ12" s="202">
        <f t="shared" si="236"/>
        <v>0.30267062983390192</v>
      </c>
      <c r="MA12" s="211">
        <f t="shared" si="237"/>
        <v>6.0534125966780383</v>
      </c>
      <c r="MB12" s="211">
        <f t="shared" si="60"/>
        <v>-1.8486807357355188</v>
      </c>
      <c r="MC12" s="211">
        <f t="shared" si="238"/>
        <v>7.6989658359699451</v>
      </c>
      <c r="MD12" s="209">
        <f t="shared" si="61"/>
        <v>8.2812759893287478</v>
      </c>
      <c r="ME12" s="209">
        <f>IFERROR(MA12*(LY12-LY18)^2,"")</f>
        <v>8.7641023912478513</v>
      </c>
      <c r="MF12" s="209">
        <f>IFERROR(MA12*(LU12-LU18)*(LY12-LY18),"")</f>
        <v>8.5192693759887348</v>
      </c>
      <c r="MG12" s="209">
        <f t="shared" si="239"/>
        <v>9.6305857948683904E-2</v>
      </c>
      <c r="MH12" s="227">
        <f t="shared" si="240"/>
        <v>-0.37878286176097475</v>
      </c>
      <c r="MI12" s="372">
        <f t="shared" si="241"/>
        <v>-0.31033185132803154</v>
      </c>
    </row>
    <row r="13" spans="1:347" ht="14" customHeight="1" outlineLevel="1">
      <c r="A13" s="12">
        <v>7</v>
      </c>
      <c r="B13" s="423">
        <v>0.99</v>
      </c>
      <c r="C13" s="349">
        <v>20</v>
      </c>
      <c r="D13" s="355">
        <v>20</v>
      </c>
      <c r="E13" s="15">
        <f t="shared" si="0"/>
        <v>1</v>
      </c>
      <c r="F13" s="32">
        <f>IFERROR((E13-E6)/(1-E6),"")</f>
        <v>1</v>
      </c>
      <c r="G13" s="15" t="str">
        <f t="shared" si="1"/>
        <v/>
      </c>
      <c r="H13" s="15"/>
      <c r="I13" s="32"/>
      <c r="J13" s="16">
        <f t="shared" si="62"/>
        <v>-4.3648054024500883E-3</v>
      </c>
      <c r="K13" s="15">
        <f>IFERROR(C21+B21*J13,"")</f>
        <v>1.5195617512240063</v>
      </c>
      <c r="L13" s="35">
        <f t="shared" si="63"/>
        <v>0.93568942146259171</v>
      </c>
      <c r="M13" s="35">
        <f t="shared" si="2"/>
        <v>0.12574836260810635</v>
      </c>
      <c r="N13" s="35">
        <f t="shared" si="64"/>
        <v>2.0309845419750214</v>
      </c>
      <c r="O13" s="35">
        <f t="shared" si="65"/>
        <v>0.26277893091423238</v>
      </c>
      <c r="P13" s="15">
        <f t="shared" si="66"/>
        <v>5.2555786182846473</v>
      </c>
      <c r="Q13" s="15">
        <f t="shared" si="3"/>
        <v>-2.2939577946089997E-2</v>
      </c>
      <c r="R13" s="15">
        <f t="shared" si="67"/>
        <v>10.67399893287056</v>
      </c>
      <c r="S13" s="32">
        <f t="shared" si="4"/>
        <v>10.892018965078746</v>
      </c>
      <c r="T13" s="32">
        <f>IFERROR(P13*(N13-N18)^2,"")</f>
        <v>19.696878634410538</v>
      </c>
      <c r="U13" s="32">
        <f>IFERROR(P13*(J13-J18)*(N13-N18),"")</f>
        <v>14.64714223454029</v>
      </c>
      <c r="V13" s="32">
        <f t="shared" si="68"/>
        <v>1.3746137780821195</v>
      </c>
      <c r="W13" s="37">
        <f t="shared" si="69"/>
        <v>1.2862115707481649</v>
      </c>
      <c r="X13" s="32">
        <f t="shared" si="70"/>
        <v>1.1724392428105253</v>
      </c>
      <c r="Y13" s="42"/>
      <c r="Z13" s="209"/>
      <c r="AA13" s="201">
        <f t="shared" si="71"/>
        <v>-4.3648054024500883E-3</v>
      </c>
      <c r="AB13" s="211">
        <f>IFERROR(J21+I21*AA13,"")</f>
        <v>1.7185115451554904</v>
      </c>
      <c r="AC13" s="202">
        <f t="shared" si="72"/>
        <v>0.95714832477710809</v>
      </c>
      <c r="AD13" s="202">
        <f t="shared" si="5"/>
        <v>9.1119859786673099E-2</v>
      </c>
      <c r="AE13" s="202">
        <f t="shared" si="73"/>
        <v>2.188789652729568</v>
      </c>
      <c r="AF13" s="202">
        <f t="shared" si="74"/>
        <v>0.20243194006606061</v>
      </c>
      <c r="AG13" s="211">
        <f t="shared" si="75"/>
        <v>4.0486388013212125</v>
      </c>
      <c r="AH13" s="211">
        <f t="shared" si="6"/>
        <v>-1.7671520512575877E-2</v>
      </c>
      <c r="AI13" s="211">
        <f t="shared" si="76"/>
        <v>8.8616187159713107</v>
      </c>
      <c r="AJ13" s="209">
        <f t="shared" si="7"/>
        <v>8.6893698905109229</v>
      </c>
      <c r="AK13" s="209">
        <f>IFERROR(AG13*(AE13-AE18)^2,"")</f>
        <v>18.097461154739044</v>
      </c>
      <c r="AL13" s="209">
        <f>IFERROR(AG13*(AA13-AA18)*(AE13-AE18),"")</f>
        <v>12.540156859173671</v>
      </c>
      <c r="AM13" s="209">
        <f t="shared" si="77"/>
        <v>0.89540302403748784</v>
      </c>
      <c r="AN13" s="227">
        <f t="shared" si="78"/>
        <v>0.85703350445783855</v>
      </c>
      <c r="AO13" s="209">
        <f t="shared" si="79"/>
        <v>0.94625737726978321</v>
      </c>
      <c r="AP13" s="42"/>
      <c r="AQ13" s="209"/>
      <c r="AR13" s="201">
        <f t="shared" si="80"/>
        <v>-4.3648054024500883E-3</v>
      </c>
      <c r="AS13" s="211">
        <f>IFERROR(AA21+Z21*AR13,"")</f>
        <v>1.7394572103791464</v>
      </c>
      <c r="AT13" s="202">
        <f t="shared" si="81"/>
        <v>0.95902281371668885</v>
      </c>
      <c r="AU13" s="202">
        <f t="shared" si="8"/>
        <v>8.7879016179332831E-2</v>
      </c>
      <c r="AV13" s="202">
        <f t="shared" si="82"/>
        <v>2.2057481187763219</v>
      </c>
      <c r="AW13" s="202">
        <f t="shared" si="83"/>
        <v>0.19651662639045528</v>
      </c>
      <c r="AX13" s="211">
        <f t="shared" si="84"/>
        <v>3.9303325278091057</v>
      </c>
      <c r="AY13" s="211">
        <f t="shared" si="9"/>
        <v>-1.7155136650806497E-2</v>
      </c>
      <c r="AZ13" s="211">
        <f t="shared" si="85"/>
        <v>8.6693235793803201</v>
      </c>
      <c r="BA13" s="209">
        <f t="shared" si="10"/>
        <v>8.4972682201712448</v>
      </c>
      <c r="BB13" s="209">
        <f>IFERROR(AX13*(AV13-AV18)^2,"")</f>
        <v>17.945989573086703</v>
      </c>
      <c r="BC13" s="209">
        <f>IFERROR(AX13*(AR13-AR18)*(AV13-AV18),"")</f>
        <v>12.348760540188405</v>
      </c>
      <c r="BD13" s="209">
        <f t="shared" si="86"/>
        <v>0.85456124082187868</v>
      </c>
      <c r="BE13" s="227">
        <f t="shared" si="87"/>
        <v>0.81954372566622169</v>
      </c>
      <c r="BF13" s="209">
        <f t="shared" si="88"/>
        <v>0.92442481620836847</v>
      </c>
      <c r="BH13" s="209"/>
      <c r="BI13" s="201">
        <f t="shared" si="89"/>
        <v>-4.3648054024500883E-3</v>
      </c>
      <c r="BJ13" s="211">
        <f>IFERROR(AR21+AQ21*BI13,"")</f>
        <v>1.7400769455632044</v>
      </c>
      <c r="BK13" s="202">
        <f t="shared" si="90"/>
        <v>0.95907724608707423</v>
      </c>
      <c r="BL13" s="202">
        <f t="shared" si="11"/>
        <v>8.7784316536391294E-2</v>
      </c>
      <c r="BM13" s="202">
        <f t="shared" si="91"/>
        <v>2.2062508081342163</v>
      </c>
      <c r="BN13" s="202">
        <f t="shared" si="92"/>
        <v>0.19634300104645327</v>
      </c>
      <c r="BO13" s="211">
        <f t="shared" si="93"/>
        <v>3.9268600209290656</v>
      </c>
      <c r="BP13" s="211">
        <f t="shared" si="12"/>
        <v>-1.7139979834016453E-2</v>
      </c>
      <c r="BQ13" s="211">
        <f t="shared" si="94"/>
        <v>8.6636380946046962</v>
      </c>
      <c r="BR13" s="209">
        <f t="shared" si="13"/>
        <v>8.493102395101026</v>
      </c>
      <c r="BS13" s="209">
        <f>IFERROR(BO13*(BM13-BM18)^2,"")</f>
        <v>17.943964411879932</v>
      </c>
      <c r="BT13" s="209">
        <f>IFERROR(BO13*(BI13-BI18)*(BM13-BM18),"")</f>
        <v>12.345036537983392</v>
      </c>
      <c r="BU13" s="209">
        <f t="shared" si="95"/>
        <v>0.85337764147540662</v>
      </c>
      <c r="BV13" s="227">
        <f t="shared" si="96"/>
        <v>0.81845507825851627</v>
      </c>
      <c r="BW13" s="209">
        <f t="shared" si="97"/>
        <v>0.92378441287748969</v>
      </c>
      <c r="BY13" s="209"/>
      <c r="BZ13" s="201">
        <f t="shared" si="98"/>
        <v>-4.3648054024500883E-3</v>
      </c>
      <c r="CA13" s="211">
        <f>IFERROR(BI21+BH21*BZ13,"")</f>
        <v>1.7401153516790659</v>
      </c>
      <c r="CB13" s="202">
        <f t="shared" si="99"/>
        <v>0.95908061742905115</v>
      </c>
      <c r="CC13" s="202">
        <f t="shared" si="14"/>
        <v>8.777845007720228E-2</v>
      </c>
      <c r="CD13" s="202">
        <f t="shared" si="100"/>
        <v>2.2062819624469672</v>
      </c>
      <c r="CE13" s="202">
        <f t="shared" si="101"/>
        <v>0.19633224382688308</v>
      </c>
      <c r="CF13" s="211">
        <f t="shared" si="102"/>
        <v>3.9266448765376616</v>
      </c>
      <c r="CG13" s="211">
        <f t="shared" si="15"/>
        <v>-1.7139040770614546E-2</v>
      </c>
      <c r="CH13" s="211">
        <f t="shared" si="103"/>
        <v>8.6632857640398413</v>
      </c>
      <c r="CI13" s="209">
        <f t="shared" si="16"/>
        <v>8.4927017511189113</v>
      </c>
      <c r="CJ13" s="209">
        <f>IFERROR(CF13*(CD13-CD18)^2,"")</f>
        <v>17.943596368314548</v>
      </c>
      <c r="CK13" s="209">
        <f>IFERROR(CF13*(BZ13-BZ18)*(CD13-CD18),"")</f>
        <v>12.344618758736775</v>
      </c>
      <c r="CL13" s="209">
        <f t="shared" si="104"/>
        <v>0.85330433807825112</v>
      </c>
      <c r="CM13" s="227">
        <f t="shared" si="105"/>
        <v>0.81838765141897696</v>
      </c>
      <c r="CN13" s="209">
        <f t="shared" si="106"/>
        <v>0.92374473642790034</v>
      </c>
      <c r="CP13" s="209"/>
      <c r="CQ13" s="201">
        <f t="shared" si="107"/>
        <v>-4.3648054024500883E-3</v>
      </c>
      <c r="CR13" s="211">
        <f>IFERROR(BZ21+BY21*CQ13,"")</f>
        <v>1.7401152345081412</v>
      </c>
      <c r="CS13" s="202">
        <f t="shared" si="108"/>
        <v>0.95908060714396792</v>
      </c>
      <c r="CT13" s="202">
        <f t="shared" si="17"/>
        <v>8.7778467974432867E-2</v>
      </c>
      <c r="CU13" s="202">
        <f t="shared" si="109"/>
        <v>2.2062818673998272</v>
      </c>
      <c r="CV13" s="202">
        <f t="shared" si="110"/>
        <v>0.19633227664496961</v>
      </c>
      <c r="CW13" s="211">
        <f t="shared" si="111"/>
        <v>3.9266455328993919</v>
      </c>
      <c r="CX13" s="211">
        <f t="shared" si="18"/>
        <v>-1.7139043635505773E-2</v>
      </c>
      <c r="CY13" s="211">
        <f t="shared" si="112"/>
        <v>8.6632868389424598</v>
      </c>
      <c r="CZ13" s="209">
        <f t="shared" si="19"/>
        <v>8.4927090942557122</v>
      </c>
      <c r="DA13" s="209">
        <f>IFERROR(CW13*(CU13-CU18)^2,"")</f>
        <v>17.943607901775344</v>
      </c>
      <c r="DB13" s="209">
        <f>IFERROR(CW13*(CQ13-CQ18)*(CU13-CU18),"")</f>
        <v>12.344628062893031</v>
      </c>
      <c r="DC13" s="209">
        <f t="shared" si="113"/>
        <v>0.85330456170697333</v>
      </c>
      <c r="DD13" s="227">
        <f t="shared" si="114"/>
        <v>0.81838785712064066</v>
      </c>
      <c r="DE13" s="209">
        <f t="shared" si="115"/>
        <v>0.92374485747254453</v>
      </c>
      <c r="DG13" s="209"/>
      <c r="DH13" s="201">
        <f t="shared" si="116"/>
        <v>-4.3648054024500883E-3</v>
      </c>
      <c r="DI13" s="211">
        <f>IFERROR(CQ21+CP21*DH13,"")</f>
        <v>1.7401153415739601</v>
      </c>
      <c r="DJ13" s="202">
        <f t="shared" si="117"/>
        <v>0.95908061654204058</v>
      </c>
      <c r="DK13" s="202">
        <f t="shared" si="20"/>
        <v>8.7778451620702927E-2</v>
      </c>
      <c r="DL13" s="202">
        <f t="shared" si="118"/>
        <v>2.2062819542498708</v>
      </c>
      <c r="DM13" s="202">
        <f t="shared" si="119"/>
        <v>0.19633224665719448</v>
      </c>
      <c r="DN13" s="211">
        <f t="shared" si="120"/>
        <v>3.9266449331438897</v>
      </c>
      <c r="DO13" s="211">
        <f t="shared" si="21"/>
        <v>-1.7139041017689715E-2</v>
      </c>
      <c r="DP13" s="211">
        <f t="shared" si="121"/>
        <v>8.6632858567420552</v>
      </c>
      <c r="DQ13" s="209">
        <f t="shared" si="22"/>
        <v>8.4927076956445084</v>
      </c>
      <c r="DR13" s="209">
        <f>IFERROR(DN13*(DL13-DL18)^2,"")</f>
        <v>17.943606396557385</v>
      </c>
      <c r="DS13" s="209">
        <f>IFERROR(DN13*(DH13-DH18)*(DL13-DL18),"")</f>
        <v>12.344626528642285</v>
      </c>
      <c r="DT13" s="209">
        <f t="shared" si="122"/>
        <v>0.85330435736453547</v>
      </c>
      <c r="DU13" s="227">
        <f t="shared" si="123"/>
        <v>0.81838766915918981</v>
      </c>
      <c r="DV13" s="209">
        <f t="shared" si="124"/>
        <v>0.92374474686708685</v>
      </c>
      <c r="DX13" s="209"/>
      <c r="DY13" s="201">
        <f t="shared" si="125"/>
        <v>-4.3648054024500883E-3</v>
      </c>
      <c r="DZ13" s="211">
        <f>IFERROR(DH21+DG21*DY13,"")</f>
        <v>1.7401153363337436</v>
      </c>
      <c r="EA13" s="202">
        <f t="shared" si="126"/>
        <v>0.95908061608206252</v>
      </c>
      <c r="EB13" s="202">
        <f t="shared" si="23"/>
        <v>8.7778452421117856E-2</v>
      </c>
      <c r="EC13" s="202">
        <f t="shared" si="127"/>
        <v>2.2062819499990933</v>
      </c>
      <c r="ED13" s="202">
        <f t="shared" si="128"/>
        <v>0.1963322481249126</v>
      </c>
      <c r="EE13" s="211">
        <f t="shared" si="129"/>
        <v>3.9266449624982518</v>
      </c>
      <c r="EF13" s="211">
        <f t="shared" si="24"/>
        <v>-1.7139041145815794E-2</v>
      </c>
      <c r="EG13" s="211">
        <f t="shared" si="130"/>
        <v>8.6632859048147601</v>
      </c>
      <c r="EH13" s="209">
        <f t="shared" si="25"/>
        <v>8.4927077794804102</v>
      </c>
      <c r="EI13" s="209">
        <f>IFERROR(EE13*(EC13-EC18)^2,"")</f>
        <v>17.943606496391695</v>
      </c>
      <c r="EJ13" s="209">
        <f>IFERROR(EE13*(DY13-DY18)*(EC13-EC18),"")</f>
        <v>12.344626623913783</v>
      </c>
      <c r="EK13" s="209">
        <f t="shared" si="131"/>
        <v>0.85330436736584525</v>
      </c>
      <c r="EL13" s="227">
        <f t="shared" si="132"/>
        <v>0.81838767835875004</v>
      </c>
      <c r="EM13" s="209">
        <f t="shared" si="133"/>
        <v>0.92374475228054542</v>
      </c>
      <c r="EO13" s="209"/>
      <c r="EP13" s="201">
        <f t="shared" si="134"/>
        <v>-4.3648054024500883E-3</v>
      </c>
      <c r="EQ13" s="211">
        <f>IFERROR(DY21+DX21*EP13,"")</f>
        <v>1.7401153368583848</v>
      </c>
      <c r="ER13" s="202">
        <f t="shared" si="135"/>
        <v>0.95908061612811468</v>
      </c>
      <c r="ES13" s="202">
        <f t="shared" si="26"/>
        <v>8.7778452340981736E-2</v>
      </c>
      <c r="ET13" s="202">
        <f t="shared" si="136"/>
        <v>2.2062819504246729</v>
      </c>
      <c r="EU13" s="202">
        <f t="shared" si="137"/>
        <v>0.19633224797796717</v>
      </c>
      <c r="EV13" s="211">
        <f t="shared" si="138"/>
        <v>3.9266449595593436</v>
      </c>
      <c r="EW13" s="211">
        <f t="shared" si="27"/>
        <v>-1.7139041132988031E-2</v>
      </c>
      <c r="EX13" s="211">
        <f t="shared" si="139"/>
        <v>8.6632859000017994</v>
      </c>
      <c r="EY13" s="209">
        <f t="shared" si="28"/>
        <v>8.492707771918651</v>
      </c>
      <c r="EZ13" s="209">
        <f>IFERROR(EV13*(ET13-ET18)^2,"")</f>
        <v>17.943606487811099</v>
      </c>
      <c r="FA13" s="209">
        <f>IFERROR(EV13*(EP13-EP18)*(ET13-ET18),"")</f>
        <v>12.344626615466474</v>
      </c>
      <c r="FB13" s="209">
        <f t="shared" si="140"/>
        <v>0.85330436636453255</v>
      </c>
      <c r="FC13" s="227">
        <f t="shared" si="141"/>
        <v>0.81838767743770546</v>
      </c>
      <c r="FD13" s="209">
        <f t="shared" si="142"/>
        <v>0.92374475173855819</v>
      </c>
      <c r="FF13" s="209"/>
      <c r="FG13" s="201">
        <f t="shared" si="143"/>
        <v>-4.3648054024500883E-3</v>
      </c>
      <c r="FH13" s="211">
        <f>IFERROR(EP21+EO21*FG13,"")</f>
        <v>1.7401153368203586</v>
      </c>
      <c r="FI13" s="202">
        <f t="shared" si="144"/>
        <v>0.9590806161247768</v>
      </c>
      <c r="FJ13" s="202">
        <f t="shared" si="29"/>
        <v>8.777845234679002E-2</v>
      </c>
      <c r="FK13" s="202">
        <f t="shared" si="145"/>
        <v>2.2062819503938265</v>
      </c>
      <c r="FL13" s="202">
        <f t="shared" si="146"/>
        <v>0.1963322479886177</v>
      </c>
      <c r="FM13" s="211">
        <f t="shared" si="147"/>
        <v>3.9266449597723541</v>
      </c>
      <c r="FN13" s="211">
        <f t="shared" si="30"/>
        <v>-1.713904113391778E-2</v>
      </c>
      <c r="FO13" s="211">
        <f t="shared" si="148"/>
        <v>8.6632859003506368</v>
      </c>
      <c r="FP13" s="209">
        <f t="shared" si="31"/>
        <v>8.492707772488707</v>
      </c>
      <c r="FQ13" s="209">
        <f>IFERROR(FM13*(FK13-FK18)^2,"")</f>
        <v>17.943606488470408</v>
      </c>
      <c r="FR13" s="209">
        <f>IFERROR(FM13*(FG13-FG18)*(FK13-FK18),"")</f>
        <v>12.344626616107572</v>
      </c>
      <c r="FS13" s="209">
        <f t="shared" si="149"/>
        <v>0.85330436643710816</v>
      </c>
      <c r="FT13" s="227">
        <f t="shared" si="150"/>
        <v>0.81838767750446451</v>
      </c>
      <c r="FU13" s="209">
        <f t="shared" si="151"/>
        <v>0.92374475177784321</v>
      </c>
      <c r="FW13" s="209"/>
      <c r="FX13" s="201">
        <f t="shared" si="152"/>
        <v>-4.3648054024500883E-3</v>
      </c>
      <c r="FY13" s="211">
        <f>IFERROR(FG21+FF21*FX13,"")</f>
        <v>1.7401153368234976</v>
      </c>
      <c r="FZ13" s="202">
        <f t="shared" si="153"/>
        <v>0.95908061612505235</v>
      </c>
      <c r="GA13" s="202">
        <f t="shared" si="32"/>
        <v>8.7778452346310556E-2</v>
      </c>
      <c r="GB13" s="202">
        <f t="shared" si="154"/>
        <v>2.2062819503963738</v>
      </c>
      <c r="GC13" s="202">
        <f t="shared" si="155"/>
        <v>0.19633224798773863</v>
      </c>
      <c r="GD13" s="211">
        <f t="shared" si="156"/>
        <v>3.9266449597547726</v>
      </c>
      <c r="GE13" s="211">
        <f t="shared" si="33"/>
        <v>-1.713904113384104E-2</v>
      </c>
      <c r="GF13" s="211">
        <f t="shared" si="157"/>
        <v>8.663285900321851</v>
      </c>
      <c r="GG13" s="209">
        <f t="shared" si="34"/>
        <v>8.4927077724424525</v>
      </c>
      <c r="GH13" s="209">
        <f>IFERROR(GD13*(GB13-GB18)^2,"")</f>
        <v>17.943606488417362</v>
      </c>
      <c r="GI13" s="209">
        <f>IFERROR(GD13*(FX13-FX18)*(GB13-GB18),"")</f>
        <v>12.344626616055706</v>
      </c>
      <c r="GJ13" s="209">
        <f t="shared" si="158"/>
        <v>0.85330436643111673</v>
      </c>
      <c r="GK13" s="227">
        <f t="shared" si="159"/>
        <v>0.81838767749895425</v>
      </c>
      <c r="GL13" s="209">
        <f t="shared" si="160"/>
        <v>0.92374475177460125</v>
      </c>
      <c r="GN13" s="209"/>
      <c r="GO13" s="201">
        <f t="shared" si="161"/>
        <v>-4.3648054024500883E-3</v>
      </c>
      <c r="GP13" s="211">
        <f>IFERROR(FX21+FW21*GO13,"")</f>
        <v>1.7401153368232527</v>
      </c>
      <c r="GQ13" s="202">
        <f t="shared" si="162"/>
        <v>0.95908061612503093</v>
      </c>
      <c r="GR13" s="202">
        <f t="shared" si="35"/>
        <v>8.7778452346347985E-2</v>
      </c>
      <c r="GS13" s="202">
        <f t="shared" si="163"/>
        <v>2.2062819503961748</v>
      </c>
      <c r="GT13" s="202">
        <f t="shared" si="164"/>
        <v>0.19633224798780766</v>
      </c>
      <c r="GU13" s="211">
        <f t="shared" si="165"/>
        <v>3.9266449597561532</v>
      </c>
      <c r="GV13" s="211">
        <f t="shared" si="36"/>
        <v>-1.7139041133847066E-2</v>
      </c>
      <c r="GW13" s="211">
        <f t="shared" si="166"/>
        <v>8.6632859003241158</v>
      </c>
      <c r="GX13" s="209">
        <f t="shared" si="37"/>
        <v>8.4927077724461064</v>
      </c>
      <c r="GY13" s="209">
        <f>IFERROR(GU13*(GS13-GS18)^2,"")</f>
        <v>17.943606488421576</v>
      </c>
      <c r="GZ13" s="209">
        <f>IFERROR(GU13*(GO13-GO18)*(GS13-GS18),"")</f>
        <v>12.344626616059813</v>
      </c>
      <c r="HA13" s="209">
        <f t="shared" si="167"/>
        <v>0.85330436643158258</v>
      </c>
      <c r="HB13" s="227">
        <f t="shared" si="168"/>
        <v>0.81838767749938057</v>
      </c>
      <c r="HC13" s="209">
        <f t="shared" si="169"/>
        <v>0.92374475177485083</v>
      </c>
      <c r="HE13" s="209"/>
      <c r="HF13" s="201">
        <f t="shared" si="170"/>
        <v>-4.3648054024500883E-3</v>
      </c>
      <c r="HG13" s="211">
        <f>IFERROR(GO21+GN21*HF13,"")</f>
        <v>1.7401153368232722</v>
      </c>
      <c r="HH13" s="202">
        <f t="shared" si="171"/>
        <v>0.95908061612503259</v>
      </c>
      <c r="HI13" s="202">
        <f t="shared" si="38"/>
        <v>8.7778452346344987E-2</v>
      </c>
      <c r="HJ13" s="202">
        <f t="shared" si="172"/>
        <v>2.2062819503961908</v>
      </c>
      <c r="HK13" s="202">
        <f t="shared" si="173"/>
        <v>0.19633224798780188</v>
      </c>
      <c r="HL13" s="211">
        <f t="shared" si="174"/>
        <v>3.9266449597560378</v>
      </c>
      <c r="HM13" s="211">
        <f t="shared" si="39"/>
        <v>-1.7139041133846563E-2</v>
      </c>
      <c r="HN13" s="211">
        <f t="shared" si="175"/>
        <v>8.663285900323924</v>
      </c>
      <c r="HO13" s="209">
        <f t="shared" si="40"/>
        <v>8.492707772445808</v>
      </c>
      <c r="HP13" s="209">
        <f>IFERROR(HL13*(HJ13-HJ18)^2,"")</f>
        <v>17.943606488421228</v>
      </c>
      <c r="HQ13" s="209">
        <f>IFERROR(HL13*(HF13-HF18)*(HJ13-HJ18),"")</f>
        <v>12.344626616059475</v>
      </c>
      <c r="HR13" s="209">
        <f t="shared" si="176"/>
        <v>0.85330436643154639</v>
      </c>
      <c r="HS13" s="227">
        <f t="shared" si="177"/>
        <v>0.8183876774993486</v>
      </c>
      <c r="HT13" s="209">
        <f t="shared" si="178"/>
        <v>0.92374475177483273</v>
      </c>
      <c r="HV13" s="209"/>
      <c r="HW13" s="201">
        <f t="shared" si="179"/>
        <v>-4.3648054024500883E-3</v>
      </c>
      <c r="HX13" s="211">
        <f>IFERROR(HF21+HE21*HW13,"")</f>
        <v>1.7401153368232711</v>
      </c>
      <c r="HY13" s="202">
        <f t="shared" si="180"/>
        <v>0.95908061612503248</v>
      </c>
      <c r="HZ13" s="202">
        <f t="shared" si="41"/>
        <v>8.7778452346345154E-2</v>
      </c>
      <c r="IA13" s="202">
        <f t="shared" si="181"/>
        <v>2.206281950396189</v>
      </c>
      <c r="IB13" s="202">
        <f t="shared" si="182"/>
        <v>0.19633224798780213</v>
      </c>
      <c r="IC13" s="211">
        <f t="shared" si="183"/>
        <v>3.9266449597560427</v>
      </c>
      <c r="ID13" s="211">
        <f t="shared" si="42"/>
        <v>-1.7139041133846584E-2</v>
      </c>
      <c r="IE13" s="211">
        <f t="shared" si="184"/>
        <v>8.6632859003239275</v>
      </c>
      <c r="IF13" s="209">
        <f t="shared" si="43"/>
        <v>8.4927077724458222</v>
      </c>
      <c r="IG13" s="209">
        <f>IFERROR(IC13*(IA13-IA18)^2,"")</f>
        <v>17.943606488421235</v>
      </c>
      <c r="IH13" s="209">
        <f>IFERROR(IC13*(HW13-HW18)*(IA13-IA18),"")</f>
        <v>12.344626616059486</v>
      </c>
      <c r="II13" s="209">
        <f t="shared" si="185"/>
        <v>0.85330436643154894</v>
      </c>
      <c r="IJ13" s="227">
        <f t="shared" si="186"/>
        <v>0.81838767749935215</v>
      </c>
      <c r="IK13" s="209">
        <f t="shared" si="187"/>
        <v>0.92374475177483562</v>
      </c>
      <c r="IM13" s="209"/>
      <c r="IN13" s="201">
        <f t="shared" si="188"/>
        <v>-4.3648054024500883E-3</v>
      </c>
      <c r="IO13" s="211">
        <f>IFERROR(HW21+HV21*IN13,"")</f>
        <v>1.74011533682327</v>
      </c>
      <c r="IP13" s="202">
        <f t="shared" si="189"/>
        <v>0.95908061612503237</v>
      </c>
      <c r="IQ13" s="202">
        <f t="shared" si="44"/>
        <v>8.777845234634532E-2</v>
      </c>
      <c r="IR13" s="202">
        <f t="shared" si="190"/>
        <v>2.2062819503961908</v>
      </c>
      <c r="IS13" s="202">
        <f t="shared" si="191"/>
        <v>0.19633224798780238</v>
      </c>
      <c r="IT13" s="211">
        <f t="shared" si="192"/>
        <v>3.9266449597560475</v>
      </c>
      <c r="IU13" s="211">
        <f t="shared" si="45"/>
        <v>-1.7139041133846605E-2</v>
      </c>
      <c r="IV13" s="211">
        <f t="shared" si="193"/>
        <v>8.6632859003239453</v>
      </c>
      <c r="IW13" s="209">
        <f t="shared" si="46"/>
        <v>8.4927077724458329</v>
      </c>
      <c r="IX13" s="209">
        <f>IFERROR(IT13*(IR13-IR18)^2,"")</f>
        <v>17.943606488421278</v>
      </c>
      <c r="IY13" s="209">
        <f>IFERROR(IT13*(IN13-IN18)*(IR13-IR18),"")</f>
        <v>12.344626616059509</v>
      </c>
      <c r="IZ13" s="209">
        <f t="shared" si="194"/>
        <v>0.85330436643155128</v>
      </c>
      <c r="JA13" s="227">
        <f t="shared" si="195"/>
        <v>0.81838767749935215</v>
      </c>
      <c r="JB13" s="209">
        <f t="shared" si="196"/>
        <v>0.92374475177483439</v>
      </c>
      <c r="JD13" s="209"/>
      <c r="JE13" s="201">
        <f t="shared" si="197"/>
        <v>-4.3648054024500883E-3</v>
      </c>
      <c r="JF13" s="211">
        <f>IFERROR(IN21+IM21*JE13,"")</f>
        <v>1.7401153368232714</v>
      </c>
      <c r="JG13" s="202">
        <f t="shared" si="198"/>
        <v>0.95908061612503248</v>
      </c>
      <c r="JH13" s="202">
        <f t="shared" si="47"/>
        <v>8.777845234634514E-2</v>
      </c>
      <c r="JI13" s="202">
        <f t="shared" si="199"/>
        <v>2.206281950396189</v>
      </c>
      <c r="JJ13" s="202">
        <f t="shared" si="200"/>
        <v>0.19633224798780208</v>
      </c>
      <c r="JK13" s="211">
        <f t="shared" si="201"/>
        <v>3.9266449597560413</v>
      </c>
      <c r="JL13" s="211">
        <f t="shared" si="48"/>
        <v>-1.7139041133846577E-2</v>
      </c>
      <c r="JM13" s="211">
        <f t="shared" si="202"/>
        <v>8.663285900323924</v>
      </c>
      <c r="JN13" s="209">
        <f t="shared" si="49"/>
        <v>8.4927077724458169</v>
      </c>
      <c r="JO13" s="209">
        <f>IFERROR(JK13*(JI13-JI18)^2,"")</f>
        <v>17.943606488421231</v>
      </c>
      <c r="JP13" s="209">
        <f>IFERROR(JK13*(JE13-JE18)*(JI13-JI18),"")</f>
        <v>12.344626616059481</v>
      </c>
      <c r="JQ13" s="209">
        <f t="shared" si="203"/>
        <v>0.85330436643154894</v>
      </c>
      <c r="JR13" s="227">
        <f t="shared" si="204"/>
        <v>0.81838767749935215</v>
      </c>
      <c r="JS13" s="209">
        <f t="shared" si="205"/>
        <v>0.92374475177483562</v>
      </c>
      <c r="JU13" s="209"/>
      <c r="JV13" s="201">
        <f t="shared" si="206"/>
        <v>-4.3648054024500883E-3</v>
      </c>
      <c r="JW13" s="211">
        <f>IFERROR(JE21+JD21*JV13,"")</f>
        <v>1.7401153368232694</v>
      </c>
      <c r="JX13" s="202">
        <f t="shared" si="207"/>
        <v>0.95908061612503237</v>
      </c>
      <c r="JY13" s="202">
        <f t="shared" si="50"/>
        <v>8.7778452346345417E-2</v>
      </c>
      <c r="JZ13" s="202">
        <f t="shared" si="208"/>
        <v>2.2062819503961872</v>
      </c>
      <c r="KA13" s="202">
        <f t="shared" si="209"/>
        <v>0.1963322479878028</v>
      </c>
      <c r="KB13" s="211">
        <f t="shared" si="210"/>
        <v>3.926644959756056</v>
      </c>
      <c r="KC13" s="211">
        <f t="shared" si="51"/>
        <v>-1.7139041133846643E-2</v>
      </c>
      <c r="KD13" s="211">
        <f t="shared" si="211"/>
        <v>8.6632859003239489</v>
      </c>
      <c r="KE13" s="209">
        <f t="shared" si="52"/>
        <v>8.4927077724458453</v>
      </c>
      <c r="KF13" s="209">
        <f>IFERROR(KB13*(JZ13-JZ18)^2,"")</f>
        <v>17.943606488421253</v>
      </c>
      <c r="KG13" s="209">
        <f>IFERROR(KB13*(JV13-JV18)*(JZ13-JZ18),"")</f>
        <v>12.344626616059509</v>
      </c>
      <c r="KH13" s="209">
        <f t="shared" si="212"/>
        <v>0.85330436643155128</v>
      </c>
      <c r="KI13" s="227">
        <f t="shared" si="213"/>
        <v>0.81838767749935215</v>
      </c>
      <c r="KJ13" s="209">
        <f t="shared" si="214"/>
        <v>0.92374475177483439</v>
      </c>
      <c r="KL13" s="209"/>
      <c r="KM13" s="201">
        <f t="shared" si="215"/>
        <v>-4.3648054024500883E-3</v>
      </c>
      <c r="KN13" s="211">
        <f>IFERROR(JV21+JU21*KM13,"")</f>
        <v>1.7401153368232696</v>
      </c>
      <c r="KO13" s="202">
        <f t="shared" si="216"/>
        <v>0.95908061612503237</v>
      </c>
      <c r="KP13" s="202">
        <f t="shared" si="53"/>
        <v>8.7778452346345376E-2</v>
      </c>
      <c r="KQ13" s="202">
        <f t="shared" si="217"/>
        <v>2.2062819503961872</v>
      </c>
      <c r="KR13" s="202">
        <f t="shared" si="218"/>
        <v>0.19633224798780261</v>
      </c>
      <c r="KS13" s="211">
        <f t="shared" si="219"/>
        <v>3.926644959756052</v>
      </c>
      <c r="KT13" s="211">
        <f t="shared" si="54"/>
        <v>-1.7139041133846625E-2</v>
      </c>
      <c r="KU13" s="211">
        <f t="shared" si="220"/>
        <v>8.66328590032394</v>
      </c>
      <c r="KV13" s="209">
        <f t="shared" si="55"/>
        <v>8.4927077724458382</v>
      </c>
      <c r="KW13" s="209">
        <f>IFERROR(KS13*(KQ13-KQ18)^2,"")</f>
        <v>17.943606488421242</v>
      </c>
      <c r="KX13" s="209">
        <f>IFERROR(KS13*(KM13-KM18)*(KQ13-KQ18),"")</f>
        <v>12.3446266160595</v>
      </c>
      <c r="KY13" s="209">
        <f t="shared" si="221"/>
        <v>0.85330436643155128</v>
      </c>
      <c r="KZ13" s="227">
        <f t="shared" si="222"/>
        <v>0.81838767749935215</v>
      </c>
      <c r="LA13" s="209">
        <f t="shared" si="223"/>
        <v>0.92374475177483439</v>
      </c>
      <c r="LC13" s="209"/>
      <c r="LD13" s="201">
        <f t="shared" si="224"/>
        <v>-4.3648054024500883E-3</v>
      </c>
      <c r="LE13" s="211">
        <f>IFERROR(KM21+KL21*LD13,"")</f>
        <v>1.74011533682327</v>
      </c>
      <c r="LF13" s="202">
        <f t="shared" si="225"/>
        <v>0.95908061612503237</v>
      </c>
      <c r="LG13" s="202">
        <f t="shared" si="56"/>
        <v>8.777845234634532E-2</v>
      </c>
      <c r="LH13" s="202">
        <f t="shared" si="226"/>
        <v>2.2062819503961908</v>
      </c>
      <c r="LI13" s="202">
        <f t="shared" si="227"/>
        <v>0.19633224798780238</v>
      </c>
      <c r="LJ13" s="211">
        <f t="shared" si="228"/>
        <v>3.9266449597560475</v>
      </c>
      <c r="LK13" s="211">
        <f t="shared" si="57"/>
        <v>-1.7139041133846605E-2</v>
      </c>
      <c r="LL13" s="211">
        <f t="shared" si="229"/>
        <v>8.6632859003239453</v>
      </c>
      <c r="LM13" s="209">
        <f t="shared" si="58"/>
        <v>8.492707772445824</v>
      </c>
      <c r="LN13" s="209">
        <f>IFERROR(LJ13*(LH13-LH18)^2,"")</f>
        <v>17.943606488421274</v>
      </c>
      <c r="LO13" s="209">
        <f>IFERROR(LJ13*(LD13-LD18)*(LH13-LH18),"")</f>
        <v>12.344626616059502</v>
      </c>
      <c r="LP13" s="209">
        <f t="shared" si="230"/>
        <v>0.85330436643155128</v>
      </c>
      <c r="LQ13" s="227">
        <f t="shared" si="231"/>
        <v>0.81838767749935215</v>
      </c>
      <c r="LR13" s="209">
        <f t="shared" si="232"/>
        <v>0.92374475177483439</v>
      </c>
      <c r="LT13" s="209"/>
      <c r="LU13" s="371">
        <f t="shared" si="233"/>
        <v>-4.3648054024500883E-3</v>
      </c>
      <c r="LV13" s="370">
        <f>IFERROR(LD21+LC21*LU13,"")</f>
        <v>1.7401153368232707</v>
      </c>
      <c r="LW13" s="373">
        <f t="shared" si="234"/>
        <v>0.95908061612503248</v>
      </c>
      <c r="LX13" s="202">
        <f t="shared" si="59"/>
        <v>8.7778452346345223E-2</v>
      </c>
      <c r="LY13" s="202">
        <f t="shared" si="235"/>
        <v>2.206281950396189</v>
      </c>
      <c r="LZ13" s="202">
        <f t="shared" si="236"/>
        <v>0.19633224798780244</v>
      </c>
      <c r="MA13" s="211">
        <f t="shared" si="237"/>
        <v>3.9266449597560489</v>
      </c>
      <c r="MB13" s="211">
        <f t="shared" si="60"/>
        <v>-1.7139041133846612E-2</v>
      </c>
      <c r="MC13" s="211">
        <f t="shared" si="238"/>
        <v>8.66328590032394</v>
      </c>
      <c r="MD13" s="209">
        <f t="shared" si="61"/>
        <v>8.4927077724458329</v>
      </c>
      <c r="ME13" s="209">
        <f>IFERROR(MA13*(LY13-LY18)^2,"")</f>
        <v>17.943606488421256</v>
      </c>
      <c r="MF13" s="209">
        <f>IFERROR(MA13*(LU13-LU18)*(LY13-LY18),"")</f>
        <v>12.344626616059504</v>
      </c>
      <c r="MG13" s="209">
        <f t="shared" si="239"/>
        <v>0.85330436643154894</v>
      </c>
      <c r="MH13" s="227">
        <f t="shared" si="240"/>
        <v>0.81838767749935215</v>
      </c>
      <c r="MI13" s="372">
        <f t="shared" si="241"/>
        <v>0.92374475177483562</v>
      </c>
    </row>
    <row r="14" spans="1:347" ht="14" customHeight="1" outlineLevel="1">
      <c r="A14" s="12">
        <v>8</v>
      </c>
      <c r="B14" s="423"/>
      <c r="C14" s="354"/>
      <c r="D14" s="355"/>
      <c r="E14" s="15" t="str">
        <f t="shared" si="0"/>
        <v/>
      </c>
      <c r="F14" s="32" t="str">
        <f>IFERROR((E14-E6)/(1-E6),"")</f>
        <v/>
      </c>
      <c r="G14" s="15" t="str">
        <f t="shared" si="1"/>
        <v/>
      </c>
      <c r="H14" s="15"/>
      <c r="I14" s="32"/>
      <c r="J14" s="16" t="str">
        <f t="shared" si="62"/>
        <v/>
      </c>
      <c r="K14" s="15" t="str">
        <f>IFERROR(C21+B21*J14,"")</f>
        <v/>
      </c>
      <c r="L14" s="35" t="str">
        <f t="shared" si="63"/>
        <v/>
      </c>
      <c r="M14" s="35" t="str">
        <f t="shared" si="2"/>
        <v/>
      </c>
      <c r="N14" s="35" t="str">
        <f t="shared" si="64"/>
        <v/>
      </c>
      <c r="O14" s="35" t="str">
        <f t="shared" si="65"/>
        <v/>
      </c>
      <c r="P14" s="15" t="str">
        <f t="shared" si="66"/>
        <v/>
      </c>
      <c r="Q14" s="15" t="str">
        <f t="shared" si="3"/>
        <v/>
      </c>
      <c r="R14" s="15" t="str">
        <f t="shared" si="67"/>
        <v/>
      </c>
      <c r="S14" s="32" t="str">
        <f t="shared" si="4"/>
        <v/>
      </c>
      <c r="T14" s="32" t="str">
        <f>IFERROR(P14*(N14-N18)^2,"")</f>
        <v/>
      </c>
      <c r="U14" s="32" t="str">
        <f>IFERROR(P14*(J14-J18)*(N14-N18),"")</f>
        <v/>
      </c>
      <c r="V14" s="32" t="str">
        <f t="shared" si="68"/>
        <v/>
      </c>
      <c r="W14" s="37" t="str">
        <f t="shared" si="69"/>
        <v/>
      </c>
      <c r="X14" s="32" t="str">
        <f t="shared" si="70"/>
        <v/>
      </c>
      <c r="Y14" s="32"/>
      <c r="Z14" s="209"/>
      <c r="AA14" s="201" t="str">
        <f t="shared" si="71"/>
        <v/>
      </c>
      <c r="AB14" s="211" t="str">
        <f>IFERROR(J21+I21*AA14,"")</f>
        <v/>
      </c>
      <c r="AC14" s="202" t="str">
        <f t="shared" si="72"/>
        <v/>
      </c>
      <c r="AD14" s="202" t="str">
        <f t="shared" si="5"/>
        <v/>
      </c>
      <c r="AE14" s="202" t="str">
        <f t="shared" si="73"/>
        <v/>
      </c>
      <c r="AF14" s="202" t="str">
        <f t="shared" si="74"/>
        <v/>
      </c>
      <c r="AG14" s="211" t="str">
        <f t="shared" si="75"/>
        <v/>
      </c>
      <c r="AH14" s="211" t="str">
        <f t="shared" si="6"/>
        <v/>
      </c>
      <c r="AI14" s="211" t="str">
        <f t="shared" si="76"/>
        <v/>
      </c>
      <c r="AJ14" s="209" t="str">
        <f t="shared" si="7"/>
        <v/>
      </c>
      <c r="AK14" s="209" t="str">
        <f>IFERROR(AG14*(AE14-AE18)^2,"")</f>
        <v/>
      </c>
      <c r="AL14" s="209" t="str">
        <f>IFERROR(AG14*(AA14-AA18)*(AE14-AE18),"")</f>
        <v/>
      </c>
      <c r="AM14" s="209" t="str">
        <f t="shared" si="77"/>
        <v/>
      </c>
      <c r="AN14" s="227" t="str">
        <f t="shared" si="78"/>
        <v/>
      </c>
      <c r="AO14" s="209" t="str">
        <f t="shared" si="79"/>
        <v/>
      </c>
      <c r="AP14" s="32"/>
      <c r="AQ14" s="209"/>
      <c r="AR14" s="201" t="str">
        <f t="shared" si="80"/>
        <v/>
      </c>
      <c r="AS14" s="211" t="str">
        <f>IFERROR(AA21+Z21*AR14,"")</f>
        <v/>
      </c>
      <c r="AT14" s="202" t="str">
        <f t="shared" si="81"/>
        <v/>
      </c>
      <c r="AU14" s="202" t="str">
        <f t="shared" si="8"/>
        <v/>
      </c>
      <c r="AV14" s="202" t="str">
        <f t="shared" si="82"/>
        <v/>
      </c>
      <c r="AW14" s="202" t="str">
        <f t="shared" si="83"/>
        <v/>
      </c>
      <c r="AX14" s="211" t="str">
        <f t="shared" si="84"/>
        <v/>
      </c>
      <c r="AY14" s="211" t="str">
        <f t="shared" si="9"/>
        <v/>
      </c>
      <c r="AZ14" s="211" t="str">
        <f t="shared" si="85"/>
        <v/>
      </c>
      <c r="BA14" s="209" t="str">
        <f t="shared" si="10"/>
        <v/>
      </c>
      <c r="BB14" s="209" t="str">
        <f>IFERROR(AX14*(AV14-AV18)^2,"")</f>
        <v/>
      </c>
      <c r="BC14" s="209" t="str">
        <f>IFERROR(AX14*(AR14-AR18)*(AV14-AV18),"")</f>
        <v/>
      </c>
      <c r="BD14" s="209" t="str">
        <f t="shared" si="86"/>
        <v/>
      </c>
      <c r="BE14" s="227" t="str">
        <f t="shared" si="87"/>
        <v/>
      </c>
      <c r="BF14" s="209" t="str">
        <f t="shared" si="88"/>
        <v/>
      </c>
      <c r="BH14" s="209"/>
      <c r="BI14" s="201" t="str">
        <f t="shared" si="89"/>
        <v/>
      </c>
      <c r="BJ14" s="211" t="str">
        <f>IFERROR(AR21+AQ21*BI14,"")</f>
        <v/>
      </c>
      <c r="BK14" s="202" t="str">
        <f t="shared" si="90"/>
        <v/>
      </c>
      <c r="BL14" s="202" t="str">
        <f t="shared" si="11"/>
        <v/>
      </c>
      <c r="BM14" s="202" t="str">
        <f t="shared" si="91"/>
        <v/>
      </c>
      <c r="BN14" s="202" t="str">
        <f t="shared" si="92"/>
        <v/>
      </c>
      <c r="BO14" s="211" t="str">
        <f t="shared" si="93"/>
        <v/>
      </c>
      <c r="BP14" s="211" t="str">
        <f t="shared" si="12"/>
        <v/>
      </c>
      <c r="BQ14" s="211" t="str">
        <f t="shared" si="94"/>
        <v/>
      </c>
      <c r="BR14" s="209" t="str">
        <f t="shared" si="13"/>
        <v/>
      </c>
      <c r="BS14" s="209" t="str">
        <f>IFERROR(BO14*(BM14-BM18)^2,"")</f>
        <v/>
      </c>
      <c r="BT14" s="209" t="str">
        <f>IFERROR(BO14*(BI14-BI18)*(BM14-BM18),"")</f>
        <v/>
      </c>
      <c r="BU14" s="209" t="str">
        <f t="shared" si="95"/>
        <v/>
      </c>
      <c r="BV14" s="227" t="str">
        <f t="shared" si="96"/>
        <v/>
      </c>
      <c r="BW14" s="209" t="str">
        <f t="shared" si="97"/>
        <v/>
      </c>
      <c r="BY14" s="209"/>
      <c r="BZ14" s="201" t="str">
        <f t="shared" si="98"/>
        <v/>
      </c>
      <c r="CA14" s="211" t="str">
        <f>IFERROR(BI21+BH21*BZ14,"")</f>
        <v/>
      </c>
      <c r="CB14" s="202" t="str">
        <f t="shared" si="99"/>
        <v/>
      </c>
      <c r="CC14" s="202" t="str">
        <f t="shared" si="14"/>
        <v/>
      </c>
      <c r="CD14" s="202" t="str">
        <f t="shared" si="100"/>
        <v/>
      </c>
      <c r="CE14" s="202" t="str">
        <f t="shared" si="101"/>
        <v/>
      </c>
      <c r="CF14" s="211" t="str">
        <f t="shared" si="102"/>
        <v/>
      </c>
      <c r="CG14" s="211" t="str">
        <f t="shared" si="15"/>
        <v/>
      </c>
      <c r="CH14" s="211" t="str">
        <f t="shared" si="103"/>
        <v/>
      </c>
      <c r="CI14" s="209" t="str">
        <f t="shared" si="16"/>
        <v/>
      </c>
      <c r="CJ14" s="209" t="str">
        <f>IFERROR(CF14*(CD14-CD18)^2,"")</f>
        <v/>
      </c>
      <c r="CK14" s="209" t="str">
        <f>IFERROR(CF14*(BZ14-BZ18)*(CD14-CD18),"")</f>
        <v/>
      </c>
      <c r="CL14" s="209" t="str">
        <f t="shared" si="104"/>
        <v/>
      </c>
      <c r="CM14" s="227" t="str">
        <f t="shared" si="105"/>
        <v/>
      </c>
      <c r="CN14" s="209" t="str">
        <f t="shared" si="106"/>
        <v/>
      </c>
      <c r="CP14" s="209"/>
      <c r="CQ14" s="201" t="str">
        <f t="shared" si="107"/>
        <v/>
      </c>
      <c r="CR14" s="211" t="str">
        <f>IFERROR(BZ21+BY21*CQ14,"")</f>
        <v/>
      </c>
      <c r="CS14" s="202" t="str">
        <f t="shared" si="108"/>
        <v/>
      </c>
      <c r="CT14" s="202" t="str">
        <f t="shared" si="17"/>
        <v/>
      </c>
      <c r="CU14" s="202" t="str">
        <f t="shared" si="109"/>
        <v/>
      </c>
      <c r="CV14" s="202" t="str">
        <f t="shared" si="110"/>
        <v/>
      </c>
      <c r="CW14" s="211" t="str">
        <f t="shared" si="111"/>
        <v/>
      </c>
      <c r="CX14" s="211" t="str">
        <f t="shared" si="18"/>
        <v/>
      </c>
      <c r="CY14" s="211" t="str">
        <f t="shared" si="112"/>
        <v/>
      </c>
      <c r="CZ14" s="209" t="str">
        <f t="shared" si="19"/>
        <v/>
      </c>
      <c r="DA14" s="209" t="str">
        <f>IFERROR(CW14*(CU14-CU18)^2,"")</f>
        <v/>
      </c>
      <c r="DB14" s="209" t="str">
        <f>IFERROR(CW14*(CQ14-CQ18)*(CU14-CU18),"")</f>
        <v/>
      </c>
      <c r="DC14" s="209" t="str">
        <f t="shared" si="113"/>
        <v/>
      </c>
      <c r="DD14" s="227" t="str">
        <f t="shared" si="114"/>
        <v/>
      </c>
      <c r="DE14" s="209" t="str">
        <f t="shared" si="115"/>
        <v/>
      </c>
      <c r="DG14" s="209"/>
      <c r="DH14" s="201" t="str">
        <f t="shared" si="116"/>
        <v/>
      </c>
      <c r="DI14" s="211" t="str">
        <f>IFERROR(CQ21+CP21*DH14,"")</f>
        <v/>
      </c>
      <c r="DJ14" s="202" t="str">
        <f t="shared" si="117"/>
        <v/>
      </c>
      <c r="DK14" s="202" t="str">
        <f t="shared" si="20"/>
        <v/>
      </c>
      <c r="DL14" s="202" t="str">
        <f t="shared" si="118"/>
        <v/>
      </c>
      <c r="DM14" s="202" t="str">
        <f t="shared" si="119"/>
        <v/>
      </c>
      <c r="DN14" s="211" t="str">
        <f t="shared" si="120"/>
        <v/>
      </c>
      <c r="DO14" s="211" t="str">
        <f t="shared" si="21"/>
        <v/>
      </c>
      <c r="DP14" s="211" t="str">
        <f t="shared" si="121"/>
        <v/>
      </c>
      <c r="DQ14" s="209" t="str">
        <f t="shared" si="22"/>
        <v/>
      </c>
      <c r="DR14" s="209" t="str">
        <f>IFERROR(DN14*(DL14-DL18)^2,"")</f>
        <v/>
      </c>
      <c r="DS14" s="209" t="str">
        <f>IFERROR(DN14*(DH14-DH18)*(DL14-DL18),"")</f>
        <v/>
      </c>
      <c r="DT14" s="209" t="str">
        <f t="shared" si="122"/>
        <v/>
      </c>
      <c r="DU14" s="227" t="str">
        <f t="shared" si="123"/>
        <v/>
      </c>
      <c r="DV14" s="209" t="str">
        <f t="shared" si="124"/>
        <v/>
      </c>
      <c r="DX14" s="209"/>
      <c r="DY14" s="201" t="str">
        <f t="shared" si="125"/>
        <v/>
      </c>
      <c r="DZ14" s="211" t="str">
        <f>IFERROR(DH21+DG21*DY14,"")</f>
        <v/>
      </c>
      <c r="EA14" s="202" t="str">
        <f t="shared" si="126"/>
        <v/>
      </c>
      <c r="EB14" s="202" t="str">
        <f t="shared" si="23"/>
        <v/>
      </c>
      <c r="EC14" s="202" t="str">
        <f t="shared" si="127"/>
        <v/>
      </c>
      <c r="ED14" s="202" t="str">
        <f t="shared" si="128"/>
        <v/>
      </c>
      <c r="EE14" s="211" t="str">
        <f t="shared" si="129"/>
        <v/>
      </c>
      <c r="EF14" s="211" t="str">
        <f t="shared" si="24"/>
        <v/>
      </c>
      <c r="EG14" s="211" t="str">
        <f t="shared" si="130"/>
        <v/>
      </c>
      <c r="EH14" s="209" t="str">
        <f t="shared" si="25"/>
        <v/>
      </c>
      <c r="EI14" s="209" t="str">
        <f>IFERROR(EE14*(EC14-EC18)^2,"")</f>
        <v/>
      </c>
      <c r="EJ14" s="209" t="str">
        <f>IFERROR(EE14*(DY14-DY18)*(EC14-EC18),"")</f>
        <v/>
      </c>
      <c r="EK14" s="209" t="str">
        <f t="shared" si="131"/>
        <v/>
      </c>
      <c r="EL14" s="227" t="str">
        <f t="shared" si="132"/>
        <v/>
      </c>
      <c r="EM14" s="209" t="str">
        <f t="shared" si="133"/>
        <v/>
      </c>
      <c r="EO14" s="209"/>
      <c r="EP14" s="201" t="str">
        <f t="shared" si="134"/>
        <v/>
      </c>
      <c r="EQ14" s="211" t="str">
        <f>IFERROR(DY21+DX21*EP14,"")</f>
        <v/>
      </c>
      <c r="ER14" s="202" t="str">
        <f t="shared" si="135"/>
        <v/>
      </c>
      <c r="ES14" s="202" t="str">
        <f t="shared" si="26"/>
        <v/>
      </c>
      <c r="ET14" s="202" t="str">
        <f t="shared" si="136"/>
        <v/>
      </c>
      <c r="EU14" s="202" t="str">
        <f t="shared" si="137"/>
        <v/>
      </c>
      <c r="EV14" s="211" t="str">
        <f t="shared" si="138"/>
        <v/>
      </c>
      <c r="EW14" s="211" t="str">
        <f t="shared" si="27"/>
        <v/>
      </c>
      <c r="EX14" s="211" t="str">
        <f t="shared" si="139"/>
        <v/>
      </c>
      <c r="EY14" s="209" t="str">
        <f t="shared" si="28"/>
        <v/>
      </c>
      <c r="EZ14" s="209" t="str">
        <f>IFERROR(EV14*(ET14-ET18)^2,"")</f>
        <v/>
      </c>
      <c r="FA14" s="209" t="str">
        <f>IFERROR(EV14*(EP14-EP18)*(ET14-ET18),"")</f>
        <v/>
      </c>
      <c r="FB14" s="209" t="str">
        <f t="shared" si="140"/>
        <v/>
      </c>
      <c r="FC14" s="227" t="str">
        <f t="shared" si="141"/>
        <v/>
      </c>
      <c r="FD14" s="209" t="str">
        <f t="shared" si="142"/>
        <v/>
      </c>
      <c r="FF14" s="209"/>
      <c r="FG14" s="201" t="str">
        <f t="shared" si="143"/>
        <v/>
      </c>
      <c r="FH14" s="211" t="str">
        <f>IFERROR(EP21+EO21*FG14,"")</f>
        <v/>
      </c>
      <c r="FI14" s="202" t="str">
        <f t="shared" si="144"/>
        <v/>
      </c>
      <c r="FJ14" s="202" t="str">
        <f t="shared" si="29"/>
        <v/>
      </c>
      <c r="FK14" s="202" t="str">
        <f t="shared" si="145"/>
        <v/>
      </c>
      <c r="FL14" s="202" t="str">
        <f t="shared" si="146"/>
        <v/>
      </c>
      <c r="FM14" s="211" t="str">
        <f t="shared" si="147"/>
        <v/>
      </c>
      <c r="FN14" s="211" t="str">
        <f t="shared" si="30"/>
        <v/>
      </c>
      <c r="FO14" s="211" t="str">
        <f t="shared" si="148"/>
        <v/>
      </c>
      <c r="FP14" s="209" t="str">
        <f t="shared" si="31"/>
        <v/>
      </c>
      <c r="FQ14" s="209" t="str">
        <f>IFERROR(FM14*(FK14-FK18)^2,"")</f>
        <v/>
      </c>
      <c r="FR14" s="209" t="str">
        <f>IFERROR(FM14*(FG14-FG18)*(FK14-FK18),"")</f>
        <v/>
      </c>
      <c r="FS14" s="209" t="str">
        <f t="shared" si="149"/>
        <v/>
      </c>
      <c r="FT14" s="227" t="str">
        <f t="shared" si="150"/>
        <v/>
      </c>
      <c r="FU14" s="209" t="str">
        <f t="shared" si="151"/>
        <v/>
      </c>
      <c r="FW14" s="209"/>
      <c r="FX14" s="201" t="str">
        <f t="shared" si="152"/>
        <v/>
      </c>
      <c r="FY14" s="211" t="str">
        <f>IFERROR(FG21+FF21*FX14,"")</f>
        <v/>
      </c>
      <c r="FZ14" s="202" t="str">
        <f t="shared" si="153"/>
        <v/>
      </c>
      <c r="GA14" s="202" t="str">
        <f t="shared" si="32"/>
        <v/>
      </c>
      <c r="GB14" s="202" t="str">
        <f t="shared" si="154"/>
        <v/>
      </c>
      <c r="GC14" s="202" t="str">
        <f t="shared" si="155"/>
        <v/>
      </c>
      <c r="GD14" s="211" t="str">
        <f t="shared" si="156"/>
        <v/>
      </c>
      <c r="GE14" s="211" t="str">
        <f t="shared" si="33"/>
        <v/>
      </c>
      <c r="GF14" s="211" t="str">
        <f t="shared" si="157"/>
        <v/>
      </c>
      <c r="GG14" s="209" t="str">
        <f t="shared" si="34"/>
        <v/>
      </c>
      <c r="GH14" s="209" t="str">
        <f>IFERROR(GD14*(GB14-GB18)^2,"")</f>
        <v/>
      </c>
      <c r="GI14" s="209" t="str">
        <f>IFERROR(GD14*(FX14-FX18)*(GB14-GB18),"")</f>
        <v/>
      </c>
      <c r="GJ14" s="209" t="str">
        <f t="shared" si="158"/>
        <v/>
      </c>
      <c r="GK14" s="227" t="str">
        <f t="shared" si="159"/>
        <v/>
      </c>
      <c r="GL14" s="209" t="str">
        <f t="shared" si="160"/>
        <v/>
      </c>
      <c r="GN14" s="209"/>
      <c r="GO14" s="201" t="str">
        <f t="shared" si="161"/>
        <v/>
      </c>
      <c r="GP14" s="211" t="str">
        <f>IFERROR(FX21+FW21*GO14,"")</f>
        <v/>
      </c>
      <c r="GQ14" s="202" t="str">
        <f t="shared" si="162"/>
        <v/>
      </c>
      <c r="GR14" s="202" t="str">
        <f t="shared" si="35"/>
        <v/>
      </c>
      <c r="GS14" s="202" t="str">
        <f t="shared" si="163"/>
        <v/>
      </c>
      <c r="GT14" s="202" t="str">
        <f t="shared" si="164"/>
        <v/>
      </c>
      <c r="GU14" s="211" t="str">
        <f t="shared" si="165"/>
        <v/>
      </c>
      <c r="GV14" s="211" t="str">
        <f t="shared" si="36"/>
        <v/>
      </c>
      <c r="GW14" s="211" t="str">
        <f t="shared" si="166"/>
        <v/>
      </c>
      <c r="GX14" s="209" t="str">
        <f t="shared" si="37"/>
        <v/>
      </c>
      <c r="GY14" s="209" t="str">
        <f>IFERROR(GU14*(GS14-GS18)^2,"")</f>
        <v/>
      </c>
      <c r="GZ14" s="209" t="str">
        <f>IFERROR(GU14*(GO14-GO18)*(GS14-GS18),"")</f>
        <v/>
      </c>
      <c r="HA14" s="209" t="str">
        <f t="shared" si="167"/>
        <v/>
      </c>
      <c r="HB14" s="227" t="str">
        <f t="shared" si="168"/>
        <v/>
      </c>
      <c r="HC14" s="209" t="str">
        <f t="shared" si="169"/>
        <v/>
      </c>
      <c r="HE14" s="209"/>
      <c r="HF14" s="201" t="str">
        <f t="shared" si="170"/>
        <v/>
      </c>
      <c r="HG14" s="211" t="str">
        <f>IFERROR(GO21+GN21*HF14,"")</f>
        <v/>
      </c>
      <c r="HH14" s="202" t="str">
        <f t="shared" si="171"/>
        <v/>
      </c>
      <c r="HI14" s="202" t="str">
        <f t="shared" si="38"/>
        <v/>
      </c>
      <c r="HJ14" s="202" t="str">
        <f t="shared" si="172"/>
        <v/>
      </c>
      <c r="HK14" s="202" t="str">
        <f t="shared" si="173"/>
        <v/>
      </c>
      <c r="HL14" s="211" t="str">
        <f t="shared" si="174"/>
        <v/>
      </c>
      <c r="HM14" s="211" t="str">
        <f t="shared" si="39"/>
        <v/>
      </c>
      <c r="HN14" s="211" t="str">
        <f t="shared" si="175"/>
        <v/>
      </c>
      <c r="HO14" s="209" t="str">
        <f t="shared" si="40"/>
        <v/>
      </c>
      <c r="HP14" s="209" t="str">
        <f>IFERROR(HL14*(HJ14-HJ18)^2,"")</f>
        <v/>
      </c>
      <c r="HQ14" s="209" t="str">
        <f>IFERROR(HL14*(HF14-HF18)*(HJ14-HJ18),"")</f>
        <v/>
      </c>
      <c r="HR14" s="209" t="str">
        <f t="shared" si="176"/>
        <v/>
      </c>
      <c r="HS14" s="227" t="str">
        <f t="shared" si="177"/>
        <v/>
      </c>
      <c r="HT14" s="209" t="str">
        <f t="shared" si="178"/>
        <v/>
      </c>
      <c r="HV14" s="209"/>
      <c r="HW14" s="201" t="str">
        <f t="shared" si="179"/>
        <v/>
      </c>
      <c r="HX14" s="211" t="str">
        <f>IFERROR(HF21+HE21*HW14,"")</f>
        <v/>
      </c>
      <c r="HY14" s="202" t="str">
        <f t="shared" si="180"/>
        <v/>
      </c>
      <c r="HZ14" s="202" t="str">
        <f t="shared" si="41"/>
        <v/>
      </c>
      <c r="IA14" s="202" t="str">
        <f t="shared" si="181"/>
        <v/>
      </c>
      <c r="IB14" s="202" t="str">
        <f t="shared" si="182"/>
        <v/>
      </c>
      <c r="IC14" s="211" t="str">
        <f t="shared" si="183"/>
        <v/>
      </c>
      <c r="ID14" s="211" t="str">
        <f t="shared" si="42"/>
        <v/>
      </c>
      <c r="IE14" s="211" t="str">
        <f t="shared" si="184"/>
        <v/>
      </c>
      <c r="IF14" s="209" t="str">
        <f t="shared" si="43"/>
        <v/>
      </c>
      <c r="IG14" s="209" t="str">
        <f>IFERROR(IC14*(IA14-IA18)^2,"")</f>
        <v/>
      </c>
      <c r="IH14" s="209" t="str">
        <f>IFERROR(IC14*(HW14-HW18)*(IA14-IA18),"")</f>
        <v/>
      </c>
      <c r="II14" s="209" t="str">
        <f t="shared" si="185"/>
        <v/>
      </c>
      <c r="IJ14" s="227" t="str">
        <f t="shared" si="186"/>
        <v/>
      </c>
      <c r="IK14" s="209" t="str">
        <f t="shared" si="187"/>
        <v/>
      </c>
      <c r="IM14" s="209"/>
      <c r="IN14" s="201" t="str">
        <f t="shared" si="188"/>
        <v/>
      </c>
      <c r="IO14" s="211" t="str">
        <f>IFERROR(HW21+HV21*IN14,"")</f>
        <v/>
      </c>
      <c r="IP14" s="202" t="str">
        <f t="shared" si="189"/>
        <v/>
      </c>
      <c r="IQ14" s="202" t="str">
        <f t="shared" si="44"/>
        <v/>
      </c>
      <c r="IR14" s="202" t="str">
        <f t="shared" si="190"/>
        <v/>
      </c>
      <c r="IS14" s="202" t="str">
        <f t="shared" si="191"/>
        <v/>
      </c>
      <c r="IT14" s="211" t="str">
        <f t="shared" si="192"/>
        <v/>
      </c>
      <c r="IU14" s="211" t="str">
        <f t="shared" si="45"/>
        <v/>
      </c>
      <c r="IV14" s="211" t="str">
        <f t="shared" si="193"/>
        <v/>
      </c>
      <c r="IW14" s="209" t="str">
        <f t="shared" si="46"/>
        <v/>
      </c>
      <c r="IX14" s="209" t="str">
        <f>IFERROR(IT14*(IR14-IR18)^2,"")</f>
        <v/>
      </c>
      <c r="IY14" s="209" t="str">
        <f>IFERROR(IT14*(IN14-IN18)*(IR14-IR18),"")</f>
        <v/>
      </c>
      <c r="IZ14" s="209" t="str">
        <f t="shared" si="194"/>
        <v/>
      </c>
      <c r="JA14" s="227" t="str">
        <f t="shared" si="195"/>
        <v/>
      </c>
      <c r="JB14" s="209" t="str">
        <f t="shared" si="196"/>
        <v/>
      </c>
      <c r="JD14" s="209"/>
      <c r="JE14" s="201" t="str">
        <f t="shared" si="197"/>
        <v/>
      </c>
      <c r="JF14" s="211" t="str">
        <f>IFERROR(IN21+IM21*JE14,"")</f>
        <v/>
      </c>
      <c r="JG14" s="202" t="str">
        <f t="shared" si="198"/>
        <v/>
      </c>
      <c r="JH14" s="202" t="str">
        <f t="shared" si="47"/>
        <v/>
      </c>
      <c r="JI14" s="202" t="str">
        <f t="shared" si="199"/>
        <v/>
      </c>
      <c r="JJ14" s="202" t="str">
        <f t="shared" si="200"/>
        <v/>
      </c>
      <c r="JK14" s="211" t="str">
        <f t="shared" si="201"/>
        <v/>
      </c>
      <c r="JL14" s="211" t="str">
        <f t="shared" si="48"/>
        <v/>
      </c>
      <c r="JM14" s="211" t="str">
        <f t="shared" si="202"/>
        <v/>
      </c>
      <c r="JN14" s="209" t="str">
        <f t="shared" si="49"/>
        <v/>
      </c>
      <c r="JO14" s="209" t="str">
        <f>IFERROR(JK14*(JI14-JI18)^2,"")</f>
        <v/>
      </c>
      <c r="JP14" s="209" t="str">
        <f>IFERROR(JK14*(JE14-JE18)*(JI14-JI18),"")</f>
        <v/>
      </c>
      <c r="JQ14" s="209" t="str">
        <f t="shared" si="203"/>
        <v/>
      </c>
      <c r="JR14" s="227" t="str">
        <f t="shared" si="204"/>
        <v/>
      </c>
      <c r="JS14" s="209" t="str">
        <f t="shared" si="205"/>
        <v/>
      </c>
      <c r="JU14" s="209"/>
      <c r="JV14" s="201" t="str">
        <f t="shared" si="206"/>
        <v/>
      </c>
      <c r="JW14" s="211" t="str">
        <f>IFERROR(JE21+JD21*JV14,"")</f>
        <v/>
      </c>
      <c r="JX14" s="202" t="str">
        <f t="shared" si="207"/>
        <v/>
      </c>
      <c r="JY14" s="202" t="str">
        <f t="shared" si="50"/>
        <v/>
      </c>
      <c r="JZ14" s="202" t="str">
        <f t="shared" si="208"/>
        <v/>
      </c>
      <c r="KA14" s="202" t="str">
        <f t="shared" si="209"/>
        <v/>
      </c>
      <c r="KB14" s="211" t="str">
        <f t="shared" si="210"/>
        <v/>
      </c>
      <c r="KC14" s="211" t="str">
        <f t="shared" si="51"/>
        <v/>
      </c>
      <c r="KD14" s="211" t="str">
        <f t="shared" si="211"/>
        <v/>
      </c>
      <c r="KE14" s="209" t="str">
        <f t="shared" si="52"/>
        <v/>
      </c>
      <c r="KF14" s="209" t="str">
        <f>IFERROR(KB14*(JZ14-JZ18)^2,"")</f>
        <v/>
      </c>
      <c r="KG14" s="209" t="str">
        <f>IFERROR(KB14*(JV14-JV18)*(JZ14-JZ18),"")</f>
        <v/>
      </c>
      <c r="KH14" s="209" t="str">
        <f t="shared" si="212"/>
        <v/>
      </c>
      <c r="KI14" s="227" t="str">
        <f t="shared" si="213"/>
        <v/>
      </c>
      <c r="KJ14" s="209" t="str">
        <f t="shared" si="214"/>
        <v/>
      </c>
      <c r="KL14" s="209"/>
      <c r="KM14" s="201" t="str">
        <f t="shared" si="215"/>
        <v/>
      </c>
      <c r="KN14" s="211" t="str">
        <f>IFERROR(JV21+JU21*KM14,"")</f>
        <v/>
      </c>
      <c r="KO14" s="202" t="str">
        <f t="shared" si="216"/>
        <v/>
      </c>
      <c r="KP14" s="202" t="str">
        <f t="shared" si="53"/>
        <v/>
      </c>
      <c r="KQ14" s="202" t="str">
        <f t="shared" si="217"/>
        <v/>
      </c>
      <c r="KR14" s="202" t="str">
        <f t="shared" si="218"/>
        <v/>
      </c>
      <c r="KS14" s="211" t="str">
        <f t="shared" si="219"/>
        <v/>
      </c>
      <c r="KT14" s="211" t="str">
        <f t="shared" si="54"/>
        <v/>
      </c>
      <c r="KU14" s="211" t="str">
        <f t="shared" si="220"/>
        <v/>
      </c>
      <c r="KV14" s="209" t="str">
        <f t="shared" si="55"/>
        <v/>
      </c>
      <c r="KW14" s="209" t="str">
        <f>IFERROR(KS14*(KQ14-KQ18)^2,"")</f>
        <v/>
      </c>
      <c r="KX14" s="209" t="str">
        <f>IFERROR(KS14*(KM14-KM18)*(KQ14-KQ18),"")</f>
        <v/>
      </c>
      <c r="KY14" s="209" t="str">
        <f t="shared" si="221"/>
        <v/>
      </c>
      <c r="KZ14" s="227" t="str">
        <f t="shared" si="222"/>
        <v/>
      </c>
      <c r="LA14" s="209" t="str">
        <f t="shared" si="223"/>
        <v/>
      </c>
      <c r="LC14" s="209"/>
      <c r="LD14" s="201" t="str">
        <f t="shared" si="224"/>
        <v/>
      </c>
      <c r="LE14" s="211" t="str">
        <f>IFERROR(KM21+KL21*LD14,"")</f>
        <v/>
      </c>
      <c r="LF14" s="202" t="str">
        <f t="shared" si="225"/>
        <v/>
      </c>
      <c r="LG14" s="202" t="str">
        <f t="shared" si="56"/>
        <v/>
      </c>
      <c r="LH14" s="202" t="str">
        <f t="shared" si="226"/>
        <v/>
      </c>
      <c r="LI14" s="202" t="str">
        <f t="shared" si="227"/>
        <v/>
      </c>
      <c r="LJ14" s="211" t="str">
        <f t="shared" si="228"/>
        <v/>
      </c>
      <c r="LK14" s="211" t="str">
        <f t="shared" si="57"/>
        <v/>
      </c>
      <c r="LL14" s="211" t="str">
        <f t="shared" si="229"/>
        <v/>
      </c>
      <c r="LM14" s="209" t="str">
        <f t="shared" si="58"/>
        <v/>
      </c>
      <c r="LN14" s="209" t="str">
        <f>IFERROR(LJ14*(LH14-LH18)^2,"")</f>
        <v/>
      </c>
      <c r="LO14" s="209" t="str">
        <f>IFERROR(LJ14*(LD14-LD18)*(LH14-LH18),"")</f>
        <v/>
      </c>
      <c r="LP14" s="209" t="str">
        <f t="shared" si="230"/>
        <v/>
      </c>
      <c r="LQ14" s="227" t="str">
        <f t="shared" si="231"/>
        <v/>
      </c>
      <c r="LR14" s="209" t="str">
        <f t="shared" si="232"/>
        <v/>
      </c>
      <c r="LT14" s="209"/>
      <c r="LU14" s="371" t="str">
        <f t="shared" si="233"/>
        <v/>
      </c>
      <c r="LV14" s="370" t="str">
        <f>IFERROR(LD21+LC21*LU14,"")</f>
        <v/>
      </c>
      <c r="LW14" s="373" t="str">
        <f t="shared" si="234"/>
        <v/>
      </c>
      <c r="LX14" s="202" t="str">
        <f t="shared" si="59"/>
        <v/>
      </c>
      <c r="LY14" s="202" t="str">
        <f t="shared" si="235"/>
        <v/>
      </c>
      <c r="LZ14" s="202" t="str">
        <f t="shared" si="236"/>
        <v/>
      </c>
      <c r="MA14" s="211" t="str">
        <f t="shared" si="237"/>
        <v/>
      </c>
      <c r="MB14" s="211" t="str">
        <f t="shared" si="60"/>
        <v/>
      </c>
      <c r="MC14" s="211" t="str">
        <f t="shared" si="238"/>
        <v/>
      </c>
      <c r="MD14" s="209" t="str">
        <f t="shared" si="61"/>
        <v/>
      </c>
      <c r="ME14" s="209" t="str">
        <f>IFERROR(MA14*(LY14-LY18)^2,"")</f>
        <v/>
      </c>
      <c r="MF14" s="209" t="str">
        <f>IFERROR(MA14*(LU14-LU18)*(LY14-LY18),"")</f>
        <v/>
      </c>
      <c r="MG14" s="209" t="str">
        <f t="shared" si="239"/>
        <v/>
      </c>
      <c r="MH14" s="227" t="str">
        <f t="shared" si="240"/>
        <v/>
      </c>
      <c r="MI14" s="372" t="str">
        <f t="shared" si="241"/>
        <v/>
      </c>
    </row>
    <row r="15" spans="1:347" ht="14" customHeight="1" outlineLevel="1">
      <c r="A15" s="12">
        <v>9</v>
      </c>
      <c r="B15" s="353"/>
      <c r="C15" s="49"/>
      <c r="D15" s="356"/>
      <c r="E15" s="15" t="str">
        <f t="shared" si="0"/>
        <v/>
      </c>
      <c r="F15" s="32" t="str">
        <f>IFERROR((E15-E6)/(1-E6),"")</f>
        <v/>
      </c>
      <c r="G15" s="15" t="str">
        <f t="shared" si="1"/>
        <v/>
      </c>
      <c r="H15" s="15"/>
      <c r="I15" s="32"/>
      <c r="J15" s="16" t="str">
        <f t="shared" si="62"/>
        <v/>
      </c>
      <c r="K15" s="15" t="str">
        <f>IFERROR(C21+B21*J15,"")</f>
        <v/>
      </c>
      <c r="L15" s="35" t="str">
        <f t="shared" si="63"/>
        <v/>
      </c>
      <c r="M15" s="35" t="str">
        <f t="shared" si="2"/>
        <v/>
      </c>
      <c r="N15" s="35" t="str">
        <f t="shared" si="64"/>
        <v/>
      </c>
      <c r="O15" s="35" t="str">
        <f t="shared" si="65"/>
        <v/>
      </c>
      <c r="P15" s="15" t="str">
        <f t="shared" si="66"/>
        <v/>
      </c>
      <c r="Q15" s="15" t="str">
        <f t="shared" si="3"/>
        <v/>
      </c>
      <c r="R15" s="15" t="str">
        <f t="shared" si="67"/>
        <v/>
      </c>
      <c r="S15" s="32" t="str">
        <f t="shared" si="4"/>
        <v/>
      </c>
      <c r="T15" s="32" t="str">
        <f>IFERROR(P15*(N15-N18)^2,"")</f>
        <v/>
      </c>
      <c r="U15" s="32" t="str">
        <f>IFERROR(P15*(J15-J18)*(N15-N18),"")</f>
        <v/>
      </c>
      <c r="V15" s="32" t="str">
        <f t="shared" si="68"/>
        <v/>
      </c>
      <c r="W15" s="37" t="str">
        <f t="shared" si="69"/>
        <v/>
      </c>
      <c r="X15" s="32" t="str">
        <f t="shared" si="70"/>
        <v/>
      </c>
      <c r="Y15" s="32"/>
      <c r="Z15" s="209"/>
      <c r="AA15" s="201" t="str">
        <f t="shared" si="71"/>
        <v/>
      </c>
      <c r="AB15" s="211" t="str">
        <f>IFERROR(J21+I21*AA15,"")</f>
        <v/>
      </c>
      <c r="AC15" s="202" t="str">
        <f t="shared" si="72"/>
        <v/>
      </c>
      <c r="AD15" s="202" t="str">
        <f t="shared" si="5"/>
        <v/>
      </c>
      <c r="AE15" s="202" t="str">
        <f t="shared" si="73"/>
        <v/>
      </c>
      <c r="AF15" s="202" t="str">
        <f t="shared" si="74"/>
        <v/>
      </c>
      <c r="AG15" s="211" t="str">
        <f t="shared" si="75"/>
        <v/>
      </c>
      <c r="AH15" s="211" t="str">
        <f t="shared" si="6"/>
        <v/>
      </c>
      <c r="AI15" s="211" t="str">
        <f t="shared" si="76"/>
        <v/>
      </c>
      <c r="AJ15" s="209" t="str">
        <f t="shared" si="7"/>
        <v/>
      </c>
      <c r="AK15" s="209" t="str">
        <f>IFERROR(AG15*(AE15-AE18)^2,"")</f>
        <v/>
      </c>
      <c r="AL15" s="209" t="str">
        <f>IFERROR(AG15*(AA15-AA18)*(AE15-AE18),"")</f>
        <v/>
      </c>
      <c r="AM15" s="209" t="str">
        <f t="shared" si="77"/>
        <v/>
      </c>
      <c r="AN15" s="227" t="str">
        <f t="shared" si="78"/>
        <v/>
      </c>
      <c r="AO15" s="209" t="str">
        <f t="shared" si="79"/>
        <v/>
      </c>
      <c r="AP15" s="32"/>
      <c r="AQ15" s="209"/>
      <c r="AR15" s="201" t="str">
        <f t="shared" si="80"/>
        <v/>
      </c>
      <c r="AS15" s="211" t="str">
        <f>IFERROR(AA21+Z21*AR15,"")</f>
        <v/>
      </c>
      <c r="AT15" s="202" t="str">
        <f t="shared" si="81"/>
        <v/>
      </c>
      <c r="AU15" s="202" t="str">
        <f t="shared" si="8"/>
        <v/>
      </c>
      <c r="AV15" s="202" t="str">
        <f t="shared" si="82"/>
        <v/>
      </c>
      <c r="AW15" s="202" t="str">
        <f t="shared" si="83"/>
        <v/>
      </c>
      <c r="AX15" s="211" t="str">
        <f t="shared" si="84"/>
        <v/>
      </c>
      <c r="AY15" s="211" t="str">
        <f t="shared" si="9"/>
        <v/>
      </c>
      <c r="AZ15" s="211" t="str">
        <f t="shared" si="85"/>
        <v/>
      </c>
      <c r="BA15" s="209" t="str">
        <f t="shared" si="10"/>
        <v/>
      </c>
      <c r="BB15" s="209" t="str">
        <f>IFERROR(AX15*(AV15-AV18)^2,"")</f>
        <v/>
      </c>
      <c r="BC15" s="209" t="str">
        <f>IFERROR(AX15*(AR15-AR18)*(AV15-AV18),"")</f>
        <v/>
      </c>
      <c r="BD15" s="209" t="str">
        <f t="shared" si="86"/>
        <v/>
      </c>
      <c r="BE15" s="227" t="str">
        <f t="shared" si="87"/>
        <v/>
      </c>
      <c r="BF15" s="209" t="str">
        <f t="shared" si="88"/>
        <v/>
      </c>
      <c r="BH15" s="209"/>
      <c r="BI15" s="201" t="str">
        <f t="shared" si="89"/>
        <v/>
      </c>
      <c r="BJ15" s="211" t="str">
        <f>IFERROR(AR21+AQ21*BI15,"")</f>
        <v/>
      </c>
      <c r="BK15" s="202" t="str">
        <f t="shared" si="90"/>
        <v/>
      </c>
      <c r="BL15" s="202" t="str">
        <f t="shared" si="11"/>
        <v/>
      </c>
      <c r="BM15" s="202" t="str">
        <f t="shared" si="91"/>
        <v/>
      </c>
      <c r="BN15" s="202" t="str">
        <f t="shared" si="92"/>
        <v/>
      </c>
      <c r="BO15" s="211" t="str">
        <f t="shared" si="93"/>
        <v/>
      </c>
      <c r="BP15" s="211" t="str">
        <f t="shared" si="12"/>
        <v/>
      </c>
      <c r="BQ15" s="211" t="str">
        <f t="shared" si="94"/>
        <v/>
      </c>
      <c r="BR15" s="209" t="str">
        <f t="shared" si="13"/>
        <v/>
      </c>
      <c r="BS15" s="209" t="str">
        <f>IFERROR(BO15*(BM15-BM18)^2,"")</f>
        <v/>
      </c>
      <c r="BT15" s="209" t="str">
        <f>IFERROR(BO15*(BI15-BI18)*(BM15-BM18),"")</f>
        <v/>
      </c>
      <c r="BU15" s="209" t="str">
        <f t="shared" si="95"/>
        <v/>
      </c>
      <c r="BV15" s="227" t="str">
        <f t="shared" si="96"/>
        <v/>
      </c>
      <c r="BW15" s="209" t="str">
        <f t="shared" si="97"/>
        <v/>
      </c>
      <c r="BY15" s="209"/>
      <c r="BZ15" s="201" t="str">
        <f t="shared" si="98"/>
        <v/>
      </c>
      <c r="CA15" s="211" t="str">
        <f>IFERROR(BI21+BH21*BZ15,"")</f>
        <v/>
      </c>
      <c r="CB15" s="202" t="str">
        <f t="shared" si="99"/>
        <v/>
      </c>
      <c r="CC15" s="202" t="str">
        <f t="shared" si="14"/>
        <v/>
      </c>
      <c r="CD15" s="202" t="str">
        <f t="shared" si="100"/>
        <v/>
      </c>
      <c r="CE15" s="202" t="str">
        <f t="shared" si="101"/>
        <v/>
      </c>
      <c r="CF15" s="211" t="str">
        <f t="shared" si="102"/>
        <v/>
      </c>
      <c r="CG15" s="211" t="str">
        <f t="shared" si="15"/>
        <v/>
      </c>
      <c r="CH15" s="211" t="str">
        <f t="shared" si="103"/>
        <v/>
      </c>
      <c r="CI15" s="209" t="str">
        <f t="shared" si="16"/>
        <v/>
      </c>
      <c r="CJ15" s="209" t="str">
        <f>IFERROR(CF15*(CD15-CD18)^2,"")</f>
        <v/>
      </c>
      <c r="CK15" s="209" t="str">
        <f>IFERROR(CF15*(BZ15-BZ18)*(CD15-CD18),"")</f>
        <v/>
      </c>
      <c r="CL15" s="209" t="str">
        <f t="shared" si="104"/>
        <v/>
      </c>
      <c r="CM15" s="227" t="str">
        <f t="shared" si="105"/>
        <v/>
      </c>
      <c r="CN15" s="209" t="str">
        <f t="shared" si="106"/>
        <v/>
      </c>
      <c r="CP15" s="209"/>
      <c r="CQ15" s="201" t="str">
        <f t="shared" si="107"/>
        <v/>
      </c>
      <c r="CR15" s="211" t="str">
        <f>IFERROR(BZ21+BY21*CQ15,"")</f>
        <v/>
      </c>
      <c r="CS15" s="202" t="str">
        <f t="shared" si="108"/>
        <v/>
      </c>
      <c r="CT15" s="202" t="str">
        <f t="shared" si="17"/>
        <v/>
      </c>
      <c r="CU15" s="202" t="str">
        <f t="shared" si="109"/>
        <v/>
      </c>
      <c r="CV15" s="202" t="str">
        <f t="shared" si="110"/>
        <v/>
      </c>
      <c r="CW15" s="211" t="str">
        <f t="shared" si="111"/>
        <v/>
      </c>
      <c r="CX15" s="211" t="str">
        <f t="shared" si="18"/>
        <v/>
      </c>
      <c r="CY15" s="211" t="str">
        <f t="shared" si="112"/>
        <v/>
      </c>
      <c r="CZ15" s="209" t="str">
        <f t="shared" si="19"/>
        <v/>
      </c>
      <c r="DA15" s="209" t="str">
        <f>IFERROR(CW15*(CU15-CU18)^2,"")</f>
        <v/>
      </c>
      <c r="DB15" s="209" t="str">
        <f>IFERROR(CW15*(CQ15-CQ18)*(CU15-CU18),"")</f>
        <v/>
      </c>
      <c r="DC15" s="209" t="str">
        <f t="shared" si="113"/>
        <v/>
      </c>
      <c r="DD15" s="227" t="str">
        <f t="shared" si="114"/>
        <v/>
      </c>
      <c r="DE15" s="209" t="str">
        <f t="shared" si="115"/>
        <v/>
      </c>
      <c r="DG15" s="209"/>
      <c r="DH15" s="201" t="str">
        <f t="shared" si="116"/>
        <v/>
      </c>
      <c r="DI15" s="211" t="str">
        <f>IFERROR(CQ21+CP21*DH15,"")</f>
        <v/>
      </c>
      <c r="DJ15" s="202" t="str">
        <f t="shared" si="117"/>
        <v/>
      </c>
      <c r="DK15" s="202" t="str">
        <f t="shared" si="20"/>
        <v/>
      </c>
      <c r="DL15" s="202" t="str">
        <f t="shared" si="118"/>
        <v/>
      </c>
      <c r="DM15" s="202" t="str">
        <f t="shared" si="119"/>
        <v/>
      </c>
      <c r="DN15" s="211" t="str">
        <f t="shared" si="120"/>
        <v/>
      </c>
      <c r="DO15" s="211" t="str">
        <f t="shared" si="21"/>
        <v/>
      </c>
      <c r="DP15" s="211" t="str">
        <f t="shared" si="121"/>
        <v/>
      </c>
      <c r="DQ15" s="209" t="str">
        <f t="shared" si="22"/>
        <v/>
      </c>
      <c r="DR15" s="209" t="str">
        <f>IFERROR(DN15*(DL15-DL18)^2,"")</f>
        <v/>
      </c>
      <c r="DS15" s="209" t="str">
        <f>IFERROR(DN15*(DH15-DH18)*(DL15-DL18),"")</f>
        <v/>
      </c>
      <c r="DT15" s="209" t="str">
        <f t="shared" si="122"/>
        <v/>
      </c>
      <c r="DU15" s="227" t="str">
        <f t="shared" si="123"/>
        <v/>
      </c>
      <c r="DV15" s="209" t="str">
        <f t="shared" si="124"/>
        <v/>
      </c>
      <c r="DX15" s="209"/>
      <c r="DY15" s="201" t="str">
        <f t="shared" si="125"/>
        <v/>
      </c>
      <c r="DZ15" s="211" t="str">
        <f>IFERROR(DH21+DG21*DY15,"")</f>
        <v/>
      </c>
      <c r="EA15" s="202" t="str">
        <f t="shared" si="126"/>
        <v/>
      </c>
      <c r="EB15" s="202" t="str">
        <f t="shared" si="23"/>
        <v/>
      </c>
      <c r="EC15" s="202" t="str">
        <f t="shared" si="127"/>
        <v/>
      </c>
      <c r="ED15" s="202" t="str">
        <f t="shared" si="128"/>
        <v/>
      </c>
      <c r="EE15" s="211" t="str">
        <f t="shared" si="129"/>
        <v/>
      </c>
      <c r="EF15" s="211" t="str">
        <f t="shared" si="24"/>
        <v/>
      </c>
      <c r="EG15" s="211" t="str">
        <f t="shared" si="130"/>
        <v/>
      </c>
      <c r="EH15" s="209" t="str">
        <f t="shared" si="25"/>
        <v/>
      </c>
      <c r="EI15" s="209" t="str">
        <f>IFERROR(EE15*(EC15-EC18)^2,"")</f>
        <v/>
      </c>
      <c r="EJ15" s="209" t="str">
        <f>IFERROR(EE15*(DY15-DY18)*(EC15-EC18),"")</f>
        <v/>
      </c>
      <c r="EK15" s="209" t="str">
        <f t="shared" si="131"/>
        <v/>
      </c>
      <c r="EL15" s="227" t="str">
        <f t="shared" si="132"/>
        <v/>
      </c>
      <c r="EM15" s="209" t="str">
        <f t="shared" si="133"/>
        <v/>
      </c>
      <c r="EO15" s="209"/>
      <c r="EP15" s="201" t="str">
        <f t="shared" si="134"/>
        <v/>
      </c>
      <c r="EQ15" s="211" t="str">
        <f>IFERROR(DY21+DX21*EP15,"")</f>
        <v/>
      </c>
      <c r="ER15" s="202" t="str">
        <f t="shared" si="135"/>
        <v/>
      </c>
      <c r="ES15" s="202" t="str">
        <f t="shared" si="26"/>
        <v/>
      </c>
      <c r="ET15" s="202" t="str">
        <f t="shared" si="136"/>
        <v/>
      </c>
      <c r="EU15" s="202" t="str">
        <f t="shared" si="137"/>
        <v/>
      </c>
      <c r="EV15" s="211" t="str">
        <f t="shared" si="138"/>
        <v/>
      </c>
      <c r="EW15" s="211" t="str">
        <f t="shared" si="27"/>
        <v/>
      </c>
      <c r="EX15" s="211" t="str">
        <f t="shared" si="139"/>
        <v/>
      </c>
      <c r="EY15" s="209" t="str">
        <f t="shared" si="28"/>
        <v/>
      </c>
      <c r="EZ15" s="209" t="str">
        <f>IFERROR(EV15*(ET15-ET18)^2,"")</f>
        <v/>
      </c>
      <c r="FA15" s="209" t="str">
        <f>IFERROR(EV15*(EP15-EP18)*(ET15-ET18),"")</f>
        <v/>
      </c>
      <c r="FB15" s="209" t="str">
        <f t="shared" si="140"/>
        <v/>
      </c>
      <c r="FC15" s="227" t="str">
        <f t="shared" si="141"/>
        <v/>
      </c>
      <c r="FD15" s="209" t="str">
        <f t="shared" si="142"/>
        <v/>
      </c>
      <c r="FF15" s="209"/>
      <c r="FG15" s="201" t="str">
        <f t="shared" si="143"/>
        <v/>
      </c>
      <c r="FH15" s="211" t="str">
        <f>IFERROR(EP21+EO21*FG15,"")</f>
        <v/>
      </c>
      <c r="FI15" s="202" t="str">
        <f t="shared" si="144"/>
        <v/>
      </c>
      <c r="FJ15" s="202" t="str">
        <f t="shared" si="29"/>
        <v/>
      </c>
      <c r="FK15" s="202" t="str">
        <f t="shared" si="145"/>
        <v/>
      </c>
      <c r="FL15" s="202" t="str">
        <f t="shared" si="146"/>
        <v/>
      </c>
      <c r="FM15" s="211" t="str">
        <f t="shared" si="147"/>
        <v/>
      </c>
      <c r="FN15" s="211" t="str">
        <f t="shared" si="30"/>
        <v/>
      </c>
      <c r="FO15" s="211" t="str">
        <f t="shared" si="148"/>
        <v/>
      </c>
      <c r="FP15" s="209" t="str">
        <f t="shared" si="31"/>
        <v/>
      </c>
      <c r="FQ15" s="209" t="str">
        <f>IFERROR(FM15*(FK15-FK18)^2,"")</f>
        <v/>
      </c>
      <c r="FR15" s="209" t="str">
        <f>IFERROR(FM15*(FG15-FG18)*(FK15-FK18),"")</f>
        <v/>
      </c>
      <c r="FS15" s="209" t="str">
        <f t="shared" si="149"/>
        <v/>
      </c>
      <c r="FT15" s="227" t="str">
        <f t="shared" si="150"/>
        <v/>
      </c>
      <c r="FU15" s="209" t="str">
        <f t="shared" si="151"/>
        <v/>
      </c>
      <c r="FW15" s="209"/>
      <c r="FX15" s="201" t="str">
        <f t="shared" si="152"/>
        <v/>
      </c>
      <c r="FY15" s="211" t="str">
        <f>IFERROR(FG21+FF21*FX15,"")</f>
        <v/>
      </c>
      <c r="FZ15" s="202" t="str">
        <f t="shared" si="153"/>
        <v/>
      </c>
      <c r="GA15" s="202" t="str">
        <f t="shared" si="32"/>
        <v/>
      </c>
      <c r="GB15" s="202" t="str">
        <f t="shared" si="154"/>
        <v/>
      </c>
      <c r="GC15" s="202" t="str">
        <f t="shared" si="155"/>
        <v/>
      </c>
      <c r="GD15" s="211" t="str">
        <f t="shared" si="156"/>
        <v/>
      </c>
      <c r="GE15" s="211" t="str">
        <f t="shared" si="33"/>
        <v/>
      </c>
      <c r="GF15" s="211" t="str">
        <f t="shared" si="157"/>
        <v/>
      </c>
      <c r="GG15" s="209" t="str">
        <f t="shared" si="34"/>
        <v/>
      </c>
      <c r="GH15" s="209" t="str">
        <f>IFERROR(GD15*(GB15-GB18)^2,"")</f>
        <v/>
      </c>
      <c r="GI15" s="209" t="str">
        <f>IFERROR(GD15*(FX15-FX18)*(GB15-GB18),"")</f>
        <v/>
      </c>
      <c r="GJ15" s="209" t="str">
        <f t="shared" si="158"/>
        <v/>
      </c>
      <c r="GK15" s="227" t="str">
        <f t="shared" si="159"/>
        <v/>
      </c>
      <c r="GL15" s="209" t="str">
        <f t="shared" si="160"/>
        <v/>
      </c>
      <c r="GN15" s="209"/>
      <c r="GO15" s="201" t="str">
        <f t="shared" si="161"/>
        <v/>
      </c>
      <c r="GP15" s="211" t="str">
        <f>IFERROR(FX21+FW21*GO15,"")</f>
        <v/>
      </c>
      <c r="GQ15" s="202" t="str">
        <f t="shared" si="162"/>
        <v/>
      </c>
      <c r="GR15" s="202" t="str">
        <f t="shared" si="35"/>
        <v/>
      </c>
      <c r="GS15" s="202" t="str">
        <f t="shared" si="163"/>
        <v/>
      </c>
      <c r="GT15" s="202" t="str">
        <f t="shared" si="164"/>
        <v/>
      </c>
      <c r="GU15" s="211" t="str">
        <f t="shared" si="165"/>
        <v/>
      </c>
      <c r="GV15" s="211" t="str">
        <f t="shared" si="36"/>
        <v/>
      </c>
      <c r="GW15" s="211" t="str">
        <f t="shared" si="166"/>
        <v/>
      </c>
      <c r="GX15" s="209" t="str">
        <f t="shared" si="37"/>
        <v/>
      </c>
      <c r="GY15" s="209" t="str">
        <f>IFERROR(GU15*(GS15-GS18)^2,"")</f>
        <v/>
      </c>
      <c r="GZ15" s="209" t="str">
        <f>IFERROR(GU15*(GO15-GO18)*(GS15-GS18),"")</f>
        <v/>
      </c>
      <c r="HA15" s="209" t="str">
        <f t="shared" si="167"/>
        <v/>
      </c>
      <c r="HB15" s="227" t="str">
        <f t="shared" si="168"/>
        <v/>
      </c>
      <c r="HC15" s="209" t="str">
        <f t="shared" si="169"/>
        <v/>
      </c>
      <c r="HE15" s="209"/>
      <c r="HF15" s="201" t="str">
        <f t="shared" si="170"/>
        <v/>
      </c>
      <c r="HG15" s="211" t="str">
        <f>IFERROR(GO21+GN21*HF15,"")</f>
        <v/>
      </c>
      <c r="HH15" s="202" t="str">
        <f t="shared" si="171"/>
        <v/>
      </c>
      <c r="HI15" s="202" t="str">
        <f t="shared" si="38"/>
        <v/>
      </c>
      <c r="HJ15" s="202" t="str">
        <f t="shared" si="172"/>
        <v/>
      </c>
      <c r="HK15" s="202" t="str">
        <f t="shared" si="173"/>
        <v/>
      </c>
      <c r="HL15" s="211" t="str">
        <f t="shared" si="174"/>
        <v/>
      </c>
      <c r="HM15" s="211" t="str">
        <f t="shared" si="39"/>
        <v/>
      </c>
      <c r="HN15" s="211" t="str">
        <f t="shared" si="175"/>
        <v/>
      </c>
      <c r="HO15" s="209" t="str">
        <f t="shared" si="40"/>
        <v/>
      </c>
      <c r="HP15" s="209" t="str">
        <f>IFERROR(HL15*(HJ15-HJ18)^2,"")</f>
        <v/>
      </c>
      <c r="HQ15" s="209" t="str">
        <f>IFERROR(HL15*(HF15-HF18)*(HJ15-HJ18),"")</f>
        <v/>
      </c>
      <c r="HR15" s="209" t="str">
        <f t="shared" si="176"/>
        <v/>
      </c>
      <c r="HS15" s="227" t="str">
        <f t="shared" si="177"/>
        <v/>
      </c>
      <c r="HT15" s="209" t="str">
        <f t="shared" si="178"/>
        <v/>
      </c>
      <c r="HV15" s="209"/>
      <c r="HW15" s="201" t="str">
        <f t="shared" si="179"/>
        <v/>
      </c>
      <c r="HX15" s="211" t="str">
        <f>IFERROR(HF21+HE21*HW15,"")</f>
        <v/>
      </c>
      <c r="HY15" s="202" t="str">
        <f t="shared" si="180"/>
        <v/>
      </c>
      <c r="HZ15" s="202" t="str">
        <f t="shared" si="41"/>
        <v/>
      </c>
      <c r="IA15" s="202" t="str">
        <f t="shared" si="181"/>
        <v/>
      </c>
      <c r="IB15" s="202" t="str">
        <f t="shared" si="182"/>
        <v/>
      </c>
      <c r="IC15" s="211" t="str">
        <f t="shared" si="183"/>
        <v/>
      </c>
      <c r="ID15" s="211" t="str">
        <f t="shared" si="42"/>
        <v/>
      </c>
      <c r="IE15" s="211" t="str">
        <f t="shared" si="184"/>
        <v/>
      </c>
      <c r="IF15" s="209" t="str">
        <f t="shared" si="43"/>
        <v/>
      </c>
      <c r="IG15" s="209" t="str">
        <f>IFERROR(IC15*(IA15-IA18)^2,"")</f>
        <v/>
      </c>
      <c r="IH15" s="209" t="str">
        <f>IFERROR(IC15*(HW15-HW18)*(IA15-IA18),"")</f>
        <v/>
      </c>
      <c r="II15" s="209" t="str">
        <f t="shared" si="185"/>
        <v/>
      </c>
      <c r="IJ15" s="227" t="str">
        <f t="shared" si="186"/>
        <v/>
      </c>
      <c r="IK15" s="209" t="str">
        <f t="shared" si="187"/>
        <v/>
      </c>
      <c r="IM15" s="209"/>
      <c r="IN15" s="201" t="str">
        <f t="shared" si="188"/>
        <v/>
      </c>
      <c r="IO15" s="211" t="str">
        <f>IFERROR(HW21+HV21*IN15,"")</f>
        <v/>
      </c>
      <c r="IP15" s="202" t="str">
        <f t="shared" si="189"/>
        <v/>
      </c>
      <c r="IQ15" s="202" t="str">
        <f t="shared" si="44"/>
        <v/>
      </c>
      <c r="IR15" s="202" t="str">
        <f t="shared" si="190"/>
        <v/>
      </c>
      <c r="IS15" s="202" t="str">
        <f t="shared" si="191"/>
        <v/>
      </c>
      <c r="IT15" s="211" t="str">
        <f t="shared" si="192"/>
        <v/>
      </c>
      <c r="IU15" s="211" t="str">
        <f t="shared" si="45"/>
        <v/>
      </c>
      <c r="IV15" s="211" t="str">
        <f t="shared" si="193"/>
        <v/>
      </c>
      <c r="IW15" s="209" t="str">
        <f t="shared" si="46"/>
        <v/>
      </c>
      <c r="IX15" s="209" t="str">
        <f>IFERROR(IT15*(IR15-IR18)^2,"")</f>
        <v/>
      </c>
      <c r="IY15" s="209" t="str">
        <f>IFERROR(IT15*(IN15-IN18)*(IR15-IR18),"")</f>
        <v/>
      </c>
      <c r="IZ15" s="209" t="str">
        <f t="shared" si="194"/>
        <v/>
      </c>
      <c r="JA15" s="227" t="str">
        <f t="shared" si="195"/>
        <v/>
      </c>
      <c r="JB15" s="209" t="str">
        <f t="shared" si="196"/>
        <v/>
      </c>
      <c r="JD15" s="209"/>
      <c r="JE15" s="201" t="str">
        <f t="shared" si="197"/>
        <v/>
      </c>
      <c r="JF15" s="211" t="str">
        <f>IFERROR(IN21+IM21*JE15,"")</f>
        <v/>
      </c>
      <c r="JG15" s="202" t="str">
        <f t="shared" si="198"/>
        <v/>
      </c>
      <c r="JH15" s="202" t="str">
        <f t="shared" si="47"/>
        <v/>
      </c>
      <c r="JI15" s="202" t="str">
        <f t="shared" si="199"/>
        <v/>
      </c>
      <c r="JJ15" s="202" t="str">
        <f t="shared" si="200"/>
        <v/>
      </c>
      <c r="JK15" s="211" t="str">
        <f t="shared" si="201"/>
        <v/>
      </c>
      <c r="JL15" s="211" t="str">
        <f t="shared" si="48"/>
        <v/>
      </c>
      <c r="JM15" s="211" t="str">
        <f t="shared" si="202"/>
        <v/>
      </c>
      <c r="JN15" s="209" t="str">
        <f t="shared" si="49"/>
        <v/>
      </c>
      <c r="JO15" s="209" t="str">
        <f>IFERROR(JK15*(JI15-JI18)^2,"")</f>
        <v/>
      </c>
      <c r="JP15" s="209" t="str">
        <f>IFERROR(JK15*(JE15-JE18)*(JI15-JI18),"")</f>
        <v/>
      </c>
      <c r="JQ15" s="209" t="str">
        <f t="shared" si="203"/>
        <v/>
      </c>
      <c r="JR15" s="227" t="str">
        <f t="shared" si="204"/>
        <v/>
      </c>
      <c r="JS15" s="209" t="str">
        <f t="shared" si="205"/>
        <v/>
      </c>
      <c r="JU15" s="209"/>
      <c r="JV15" s="201" t="str">
        <f t="shared" si="206"/>
        <v/>
      </c>
      <c r="JW15" s="211" t="str">
        <f>IFERROR(JE21+JD21*JV15,"")</f>
        <v/>
      </c>
      <c r="JX15" s="202" t="str">
        <f t="shared" si="207"/>
        <v/>
      </c>
      <c r="JY15" s="202" t="str">
        <f t="shared" si="50"/>
        <v/>
      </c>
      <c r="JZ15" s="202" t="str">
        <f t="shared" si="208"/>
        <v/>
      </c>
      <c r="KA15" s="202" t="str">
        <f t="shared" si="209"/>
        <v/>
      </c>
      <c r="KB15" s="211" t="str">
        <f t="shared" si="210"/>
        <v/>
      </c>
      <c r="KC15" s="211" t="str">
        <f t="shared" si="51"/>
        <v/>
      </c>
      <c r="KD15" s="211" t="str">
        <f t="shared" si="211"/>
        <v/>
      </c>
      <c r="KE15" s="209" t="str">
        <f t="shared" si="52"/>
        <v/>
      </c>
      <c r="KF15" s="209" t="str">
        <f>IFERROR(KB15*(JZ15-JZ18)^2,"")</f>
        <v/>
      </c>
      <c r="KG15" s="209" t="str">
        <f>IFERROR(KB15*(JV15-JV18)*(JZ15-JZ18),"")</f>
        <v/>
      </c>
      <c r="KH15" s="209" t="str">
        <f t="shared" si="212"/>
        <v/>
      </c>
      <c r="KI15" s="227" t="str">
        <f t="shared" si="213"/>
        <v/>
      </c>
      <c r="KJ15" s="209" t="str">
        <f t="shared" si="214"/>
        <v/>
      </c>
      <c r="KL15" s="209"/>
      <c r="KM15" s="201" t="str">
        <f t="shared" si="215"/>
        <v/>
      </c>
      <c r="KN15" s="211" t="str">
        <f>IFERROR(JV21+JU21*KM15,"")</f>
        <v/>
      </c>
      <c r="KO15" s="202" t="str">
        <f t="shared" si="216"/>
        <v/>
      </c>
      <c r="KP15" s="202" t="str">
        <f t="shared" si="53"/>
        <v/>
      </c>
      <c r="KQ15" s="202" t="str">
        <f t="shared" si="217"/>
        <v/>
      </c>
      <c r="KR15" s="202" t="str">
        <f t="shared" si="218"/>
        <v/>
      </c>
      <c r="KS15" s="211" t="str">
        <f t="shared" si="219"/>
        <v/>
      </c>
      <c r="KT15" s="211" t="str">
        <f t="shared" si="54"/>
        <v/>
      </c>
      <c r="KU15" s="211" t="str">
        <f t="shared" si="220"/>
        <v/>
      </c>
      <c r="KV15" s="209" t="str">
        <f t="shared" si="55"/>
        <v/>
      </c>
      <c r="KW15" s="209" t="str">
        <f>IFERROR(KS15*(KQ15-KQ18)^2,"")</f>
        <v/>
      </c>
      <c r="KX15" s="209" t="str">
        <f>IFERROR(KS15*(KM15-KM18)*(KQ15-KQ18),"")</f>
        <v/>
      </c>
      <c r="KY15" s="209" t="str">
        <f t="shared" si="221"/>
        <v/>
      </c>
      <c r="KZ15" s="227" t="str">
        <f t="shared" si="222"/>
        <v/>
      </c>
      <c r="LA15" s="209" t="str">
        <f t="shared" si="223"/>
        <v/>
      </c>
      <c r="LC15" s="209"/>
      <c r="LD15" s="201" t="str">
        <f t="shared" si="224"/>
        <v/>
      </c>
      <c r="LE15" s="211" t="str">
        <f>IFERROR(KM21+KL21*LD15,"")</f>
        <v/>
      </c>
      <c r="LF15" s="202" t="str">
        <f t="shared" si="225"/>
        <v/>
      </c>
      <c r="LG15" s="202" t="str">
        <f t="shared" si="56"/>
        <v/>
      </c>
      <c r="LH15" s="202" t="str">
        <f t="shared" si="226"/>
        <v/>
      </c>
      <c r="LI15" s="202" t="str">
        <f t="shared" si="227"/>
        <v/>
      </c>
      <c r="LJ15" s="211" t="str">
        <f t="shared" si="228"/>
        <v/>
      </c>
      <c r="LK15" s="211" t="str">
        <f t="shared" si="57"/>
        <v/>
      </c>
      <c r="LL15" s="211" t="str">
        <f t="shared" si="229"/>
        <v/>
      </c>
      <c r="LM15" s="209" t="str">
        <f t="shared" si="58"/>
        <v/>
      </c>
      <c r="LN15" s="209" t="str">
        <f>IFERROR(LJ15*(LH15-LH18)^2,"")</f>
        <v/>
      </c>
      <c r="LO15" s="209" t="str">
        <f>IFERROR(LJ15*(LD15-LD18)*(LH15-LH18),"")</f>
        <v/>
      </c>
      <c r="LP15" s="209" t="str">
        <f t="shared" si="230"/>
        <v/>
      </c>
      <c r="LQ15" s="227" t="str">
        <f t="shared" si="231"/>
        <v/>
      </c>
      <c r="LR15" s="209" t="str">
        <f t="shared" si="232"/>
        <v/>
      </c>
      <c r="LT15" s="209"/>
      <c r="LU15" s="371" t="str">
        <f t="shared" si="233"/>
        <v/>
      </c>
      <c r="LV15" s="370" t="str">
        <f>IFERROR(LD21+LC21*LU15,"")</f>
        <v/>
      </c>
      <c r="LW15" s="373" t="str">
        <f t="shared" si="234"/>
        <v/>
      </c>
      <c r="LX15" s="202" t="str">
        <f t="shared" si="59"/>
        <v/>
      </c>
      <c r="LY15" s="202" t="str">
        <f t="shared" si="235"/>
        <v/>
      </c>
      <c r="LZ15" s="202" t="str">
        <f t="shared" si="236"/>
        <v/>
      </c>
      <c r="MA15" s="211" t="str">
        <f t="shared" si="237"/>
        <v/>
      </c>
      <c r="MB15" s="211" t="str">
        <f t="shared" si="60"/>
        <v/>
      </c>
      <c r="MC15" s="211" t="str">
        <f t="shared" si="238"/>
        <v/>
      </c>
      <c r="MD15" s="209" t="str">
        <f t="shared" si="61"/>
        <v/>
      </c>
      <c r="ME15" s="209" t="str">
        <f>IFERROR(MA15*(LY15-LY18)^2,"")</f>
        <v/>
      </c>
      <c r="MF15" s="209" t="str">
        <f>IFERROR(MA15*(LU15-LU18)*(LY15-LY18),"")</f>
        <v/>
      </c>
      <c r="MG15" s="209" t="str">
        <f t="shared" si="239"/>
        <v/>
      </c>
      <c r="MH15" s="227" t="str">
        <f t="shared" si="240"/>
        <v/>
      </c>
      <c r="MI15" s="372" t="str">
        <f t="shared" si="241"/>
        <v/>
      </c>
    </row>
    <row r="16" spans="1:347" ht="14" customHeight="1" outlineLevel="1">
      <c r="A16" s="12">
        <v>10</v>
      </c>
      <c r="B16" s="357"/>
      <c r="C16" s="358"/>
      <c r="D16" s="359"/>
      <c r="E16" s="15" t="str">
        <f t="shared" si="0"/>
        <v/>
      </c>
      <c r="F16" s="32" t="str">
        <f>IFERROR((E16-E6)/(1-E6),"")</f>
        <v/>
      </c>
      <c r="G16" s="15" t="str">
        <f t="shared" si="1"/>
        <v/>
      </c>
      <c r="H16" s="15"/>
      <c r="I16" s="32"/>
      <c r="J16" s="16" t="str">
        <f t="shared" si="62"/>
        <v/>
      </c>
      <c r="K16" s="15" t="str">
        <f>IFERROR(C21+B21*J16,"")</f>
        <v/>
      </c>
      <c r="L16" s="35" t="str">
        <f t="shared" si="63"/>
        <v/>
      </c>
      <c r="M16" s="35" t="str">
        <f t="shared" si="2"/>
        <v/>
      </c>
      <c r="N16" s="35" t="str">
        <f t="shared" si="64"/>
        <v/>
      </c>
      <c r="O16" s="35" t="str">
        <f t="shared" si="65"/>
        <v/>
      </c>
      <c r="P16" s="15" t="str">
        <f t="shared" si="66"/>
        <v/>
      </c>
      <c r="Q16" s="15" t="str">
        <f t="shared" si="3"/>
        <v/>
      </c>
      <c r="R16" s="15" t="str">
        <f t="shared" si="67"/>
        <v/>
      </c>
      <c r="S16" s="32" t="str">
        <f t="shared" si="4"/>
        <v/>
      </c>
      <c r="T16" s="32" t="str">
        <f>IFERROR(P16*(N16-N18)^2,"")</f>
        <v/>
      </c>
      <c r="U16" s="32" t="str">
        <f>IFERROR(P16*(J16-J18)*(N16-N18),"")</f>
        <v/>
      </c>
      <c r="V16" s="32" t="str">
        <f t="shared" si="68"/>
        <v/>
      </c>
      <c r="W16" s="37" t="str">
        <f t="shared" si="69"/>
        <v/>
      </c>
      <c r="X16" s="32" t="str">
        <f t="shared" si="70"/>
        <v/>
      </c>
      <c r="Y16" s="32"/>
      <c r="Z16" s="209"/>
      <c r="AA16" s="201" t="str">
        <f t="shared" si="71"/>
        <v/>
      </c>
      <c r="AB16" s="211" t="str">
        <f>IFERROR(J21+I21*AA16,"")</f>
        <v/>
      </c>
      <c r="AC16" s="202" t="str">
        <f t="shared" si="72"/>
        <v/>
      </c>
      <c r="AD16" s="202" t="str">
        <f t="shared" si="5"/>
        <v/>
      </c>
      <c r="AE16" s="202" t="str">
        <f t="shared" si="73"/>
        <v/>
      </c>
      <c r="AF16" s="202" t="str">
        <f t="shared" si="74"/>
        <v/>
      </c>
      <c r="AG16" s="211" t="str">
        <f t="shared" si="75"/>
        <v/>
      </c>
      <c r="AH16" s="211" t="str">
        <f t="shared" si="6"/>
        <v/>
      </c>
      <c r="AI16" s="211" t="str">
        <f t="shared" si="76"/>
        <v/>
      </c>
      <c r="AJ16" s="209" t="str">
        <f t="shared" si="7"/>
        <v/>
      </c>
      <c r="AK16" s="209" t="str">
        <f>IFERROR(AG16*(AE16-AE18)^2,"")</f>
        <v/>
      </c>
      <c r="AL16" s="209" t="str">
        <f>IFERROR(AG16*(AA16-AA18)*(AE16-AE18),"")</f>
        <v/>
      </c>
      <c r="AM16" s="209" t="str">
        <f t="shared" si="77"/>
        <v/>
      </c>
      <c r="AN16" s="227" t="str">
        <f t="shared" si="78"/>
        <v/>
      </c>
      <c r="AO16" s="209" t="str">
        <f t="shared" si="79"/>
        <v/>
      </c>
      <c r="AP16" s="32"/>
      <c r="AQ16" s="209"/>
      <c r="AR16" s="201" t="str">
        <f t="shared" si="80"/>
        <v/>
      </c>
      <c r="AS16" s="211" t="str">
        <f>IFERROR(AA21+Z21*AR16,"")</f>
        <v/>
      </c>
      <c r="AT16" s="202" t="str">
        <f t="shared" si="81"/>
        <v/>
      </c>
      <c r="AU16" s="202" t="str">
        <f t="shared" si="8"/>
        <v/>
      </c>
      <c r="AV16" s="202" t="str">
        <f t="shared" si="82"/>
        <v/>
      </c>
      <c r="AW16" s="202" t="str">
        <f t="shared" si="83"/>
        <v/>
      </c>
      <c r="AX16" s="211" t="str">
        <f t="shared" si="84"/>
        <v/>
      </c>
      <c r="AY16" s="211" t="str">
        <f t="shared" si="9"/>
        <v/>
      </c>
      <c r="AZ16" s="211" t="str">
        <f t="shared" si="85"/>
        <v/>
      </c>
      <c r="BA16" s="209" t="str">
        <f t="shared" si="10"/>
        <v/>
      </c>
      <c r="BB16" s="209" t="str">
        <f>IFERROR(AX16*(AV16-AV18)^2,"")</f>
        <v/>
      </c>
      <c r="BC16" s="209" t="str">
        <f>IFERROR(AX16*(AR16-AR18)*(AV16-AV18),"")</f>
        <v/>
      </c>
      <c r="BD16" s="209" t="str">
        <f t="shared" si="86"/>
        <v/>
      </c>
      <c r="BE16" s="227" t="str">
        <f t="shared" si="87"/>
        <v/>
      </c>
      <c r="BF16" s="209" t="str">
        <f t="shared" si="88"/>
        <v/>
      </c>
      <c r="BH16" s="209"/>
      <c r="BI16" s="201" t="str">
        <f t="shared" si="89"/>
        <v/>
      </c>
      <c r="BJ16" s="211" t="str">
        <f>IFERROR(AR21+AQ21*BI16,"")</f>
        <v/>
      </c>
      <c r="BK16" s="202" t="str">
        <f t="shared" si="90"/>
        <v/>
      </c>
      <c r="BL16" s="202" t="str">
        <f t="shared" si="11"/>
        <v/>
      </c>
      <c r="BM16" s="202" t="str">
        <f t="shared" si="91"/>
        <v/>
      </c>
      <c r="BN16" s="202" t="str">
        <f t="shared" si="92"/>
        <v/>
      </c>
      <c r="BO16" s="211" t="str">
        <f t="shared" si="93"/>
        <v/>
      </c>
      <c r="BP16" s="211" t="str">
        <f t="shared" si="12"/>
        <v/>
      </c>
      <c r="BQ16" s="211" t="str">
        <f t="shared" si="94"/>
        <v/>
      </c>
      <c r="BR16" s="209" t="str">
        <f t="shared" si="13"/>
        <v/>
      </c>
      <c r="BS16" s="209" t="str">
        <f>IFERROR(BO16*(BM16-BM18)^2,"")</f>
        <v/>
      </c>
      <c r="BT16" s="209" t="str">
        <f>IFERROR(BO16*(BI16-BI18)*(BM16-BM18),"")</f>
        <v/>
      </c>
      <c r="BU16" s="209" t="str">
        <f t="shared" si="95"/>
        <v/>
      </c>
      <c r="BV16" s="227" t="str">
        <f t="shared" si="96"/>
        <v/>
      </c>
      <c r="BW16" s="209" t="str">
        <f t="shared" si="97"/>
        <v/>
      </c>
      <c r="BY16" s="209"/>
      <c r="BZ16" s="201" t="str">
        <f t="shared" si="98"/>
        <v/>
      </c>
      <c r="CA16" s="211" t="str">
        <f>IFERROR(BI21+BH21*BZ16,"")</f>
        <v/>
      </c>
      <c r="CB16" s="202" t="str">
        <f t="shared" si="99"/>
        <v/>
      </c>
      <c r="CC16" s="202" t="str">
        <f t="shared" si="14"/>
        <v/>
      </c>
      <c r="CD16" s="202" t="str">
        <f t="shared" si="100"/>
        <v/>
      </c>
      <c r="CE16" s="202" t="str">
        <f t="shared" si="101"/>
        <v/>
      </c>
      <c r="CF16" s="211" t="str">
        <f t="shared" si="102"/>
        <v/>
      </c>
      <c r="CG16" s="211" t="str">
        <f t="shared" si="15"/>
        <v/>
      </c>
      <c r="CH16" s="211" t="str">
        <f t="shared" si="103"/>
        <v/>
      </c>
      <c r="CI16" s="209" t="str">
        <f t="shared" si="16"/>
        <v/>
      </c>
      <c r="CJ16" s="209" t="str">
        <f>IFERROR(CF16*(CD16-CD18)^2,"")</f>
        <v/>
      </c>
      <c r="CK16" s="209" t="str">
        <f>IFERROR(CF16*(BZ16-BZ18)*(CD16-CD18),"")</f>
        <v/>
      </c>
      <c r="CL16" s="209" t="str">
        <f t="shared" si="104"/>
        <v/>
      </c>
      <c r="CM16" s="227" t="str">
        <f t="shared" si="105"/>
        <v/>
      </c>
      <c r="CN16" s="209" t="str">
        <f t="shared" si="106"/>
        <v/>
      </c>
      <c r="CP16" s="209"/>
      <c r="CQ16" s="201" t="str">
        <f t="shared" si="107"/>
        <v/>
      </c>
      <c r="CR16" s="211" t="str">
        <f>IFERROR(BZ21+BY21*CQ16,"")</f>
        <v/>
      </c>
      <c r="CS16" s="202" t="str">
        <f t="shared" si="108"/>
        <v/>
      </c>
      <c r="CT16" s="202" t="str">
        <f t="shared" si="17"/>
        <v/>
      </c>
      <c r="CU16" s="202" t="str">
        <f t="shared" si="109"/>
        <v/>
      </c>
      <c r="CV16" s="202" t="str">
        <f t="shared" si="110"/>
        <v/>
      </c>
      <c r="CW16" s="211" t="str">
        <f t="shared" si="111"/>
        <v/>
      </c>
      <c r="CX16" s="211" t="str">
        <f t="shared" si="18"/>
        <v/>
      </c>
      <c r="CY16" s="211" t="str">
        <f t="shared" si="112"/>
        <v/>
      </c>
      <c r="CZ16" s="209" t="str">
        <f t="shared" si="19"/>
        <v/>
      </c>
      <c r="DA16" s="209" t="str">
        <f>IFERROR(CW16*(CU16-CU18)^2,"")</f>
        <v/>
      </c>
      <c r="DB16" s="209" t="str">
        <f>IFERROR(CW16*(CQ16-CQ18)*(CU16-CU18),"")</f>
        <v/>
      </c>
      <c r="DC16" s="209" t="str">
        <f t="shared" si="113"/>
        <v/>
      </c>
      <c r="DD16" s="227" t="str">
        <f t="shared" si="114"/>
        <v/>
      </c>
      <c r="DE16" s="209" t="str">
        <f t="shared" si="115"/>
        <v/>
      </c>
      <c r="DG16" s="209"/>
      <c r="DH16" s="201" t="str">
        <f t="shared" si="116"/>
        <v/>
      </c>
      <c r="DI16" s="211" t="str">
        <f>IFERROR(CQ21+CP21*DH16,"")</f>
        <v/>
      </c>
      <c r="DJ16" s="202" t="str">
        <f t="shared" si="117"/>
        <v/>
      </c>
      <c r="DK16" s="202" t="str">
        <f t="shared" si="20"/>
        <v/>
      </c>
      <c r="DL16" s="202" t="str">
        <f t="shared" si="118"/>
        <v/>
      </c>
      <c r="DM16" s="202" t="str">
        <f t="shared" si="119"/>
        <v/>
      </c>
      <c r="DN16" s="211" t="str">
        <f t="shared" si="120"/>
        <v/>
      </c>
      <c r="DO16" s="211" t="str">
        <f t="shared" si="21"/>
        <v/>
      </c>
      <c r="DP16" s="211" t="str">
        <f t="shared" si="121"/>
        <v/>
      </c>
      <c r="DQ16" s="209" t="str">
        <f t="shared" si="22"/>
        <v/>
      </c>
      <c r="DR16" s="209" t="str">
        <f>IFERROR(DN16*(DL16-DL18)^2,"")</f>
        <v/>
      </c>
      <c r="DS16" s="209" t="str">
        <f>IFERROR(DN16*(DH16-DH18)*(DL16-DL18),"")</f>
        <v/>
      </c>
      <c r="DT16" s="209" t="str">
        <f t="shared" si="122"/>
        <v/>
      </c>
      <c r="DU16" s="227" t="str">
        <f t="shared" si="123"/>
        <v/>
      </c>
      <c r="DV16" s="209" t="str">
        <f t="shared" si="124"/>
        <v/>
      </c>
      <c r="DX16" s="209"/>
      <c r="DY16" s="201" t="str">
        <f t="shared" si="125"/>
        <v/>
      </c>
      <c r="DZ16" s="211" t="str">
        <f>IFERROR(DH21+DG21*DY16,"")</f>
        <v/>
      </c>
      <c r="EA16" s="202" t="str">
        <f t="shared" si="126"/>
        <v/>
      </c>
      <c r="EB16" s="202" t="str">
        <f t="shared" si="23"/>
        <v/>
      </c>
      <c r="EC16" s="202" t="str">
        <f t="shared" si="127"/>
        <v/>
      </c>
      <c r="ED16" s="202" t="str">
        <f t="shared" si="128"/>
        <v/>
      </c>
      <c r="EE16" s="211" t="str">
        <f t="shared" si="129"/>
        <v/>
      </c>
      <c r="EF16" s="211" t="str">
        <f t="shared" si="24"/>
        <v/>
      </c>
      <c r="EG16" s="211" t="str">
        <f t="shared" si="130"/>
        <v/>
      </c>
      <c r="EH16" s="209" t="str">
        <f t="shared" si="25"/>
        <v/>
      </c>
      <c r="EI16" s="209" t="str">
        <f>IFERROR(EE16*(EC16-EC18)^2,"")</f>
        <v/>
      </c>
      <c r="EJ16" s="209" t="str">
        <f>IFERROR(EE16*(DY16-DY18)*(EC16-EC18),"")</f>
        <v/>
      </c>
      <c r="EK16" s="209" t="str">
        <f t="shared" si="131"/>
        <v/>
      </c>
      <c r="EL16" s="227" t="str">
        <f t="shared" si="132"/>
        <v/>
      </c>
      <c r="EM16" s="209" t="str">
        <f t="shared" si="133"/>
        <v/>
      </c>
      <c r="EO16" s="209"/>
      <c r="EP16" s="201" t="str">
        <f t="shared" si="134"/>
        <v/>
      </c>
      <c r="EQ16" s="211" t="str">
        <f>IFERROR(DY21+DX21*EP16,"")</f>
        <v/>
      </c>
      <c r="ER16" s="202" t="str">
        <f t="shared" si="135"/>
        <v/>
      </c>
      <c r="ES16" s="202" t="str">
        <f t="shared" si="26"/>
        <v/>
      </c>
      <c r="ET16" s="202" t="str">
        <f t="shared" si="136"/>
        <v/>
      </c>
      <c r="EU16" s="202" t="str">
        <f t="shared" si="137"/>
        <v/>
      </c>
      <c r="EV16" s="211" t="str">
        <f t="shared" si="138"/>
        <v/>
      </c>
      <c r="EW16" s="211" t="str">
        <f t="shared" si="27"/>
        <v/>
      </c>
      <c r="EX16" s="211" t="str">
        <f t="shared" si="139"/>
        <v/>
      </c>
      <c r="EY16" s="209" t="str">
        <f t="shared" si="28"/>
        <v/>
      </c>
      <c r="EZ16" s="209" t="str">
        <f>IFERROR(EV16*(ET16-ET18)^2,"")</f>
        <v/>
      </c>
      <c r="FA16" s="209" t="str">
        <f>IFERROR(EV16*(EP16-EP18)*(ET16-ET18),"")</f>
        <v/>
      </c>
      <c r="FB16" s="209" t="str">
        <f t="shared" si="140"/>
        <v/>
      </c>
      <c r="FC16" s="227" t="str">
        <f t="shared" si="141"/>
        <v/>
      </c>
      <c r="FD16" s="209" t="str">
        <f t="shared" si="142"/>
        <v/>
      </c>
      <c r="FF16" s="209"/>
      <c r="FG16" s="201" t="str">
        <f t="shared" si="143"/>
        <v/>
      </c>
      <c r="FH16" s="211" t="str">
        <f>IFERROR(EP21+EO21*FG16,"")</f>
        <v/>
      </c>
      <c r="FI16" s="202" t="str">
        <f t="shared" si="144"/>
        <v/>
      </c>
      <c r="FJ16" s="202" t="str">
        <f t="shared" si="29"/>
        <v/>
      </c>
      <c r="FK16" s="202" t="str">
        <f t="shared" si="145"/>
        <v/>
      </c>
      <c r="FL16" s="202" t="str">
        <f t="shared" si="146"/>
        <v/>
      </c>
      <c r="FM16" s="211" t="str">
        <f t="shared" si="147"/>
        <v/>
      </c>
      <c r="FN16" s="211" t="str">
        <f t="shared" si="30"/>
        <v/>
      </c>
      <c r="FO16" s="211" t="str">
        <f t="shared" si="148"/>
        <v/>
      </c>
      <c r="FP16" s="209" t="str">
        <f t="shared" si="31"/>
        <v/>
      </c>
      <c r="FQ16" s="209" t="str">
        <f>IFERROR(FM16*(FK16-FK18)^2,"")</f>
        <v/>
      </c>
      <c r="FR16" s="209" t="str">
        <f>IFERROR(FM16*(FG16-FG18)*(FK16-FK18),"")</f>
        <v/>
      </c>
      <c r="FS16" s="209" t="str">
        <f t="shared" si="149"/>
        <v/>
      </c>
      <c r="FT16" s="227" t="str">
        <f t="shared" si="150"/>
        <v/>
      </c>
      <c r="FU16" s="209" t="str">
        <f t="shared" si="151"/>
        <v/>
      </c>
      <c r="FW16" s="209"/>
      <c r="FX16" s="201" t="str">
        <f t="shared" si="152"/>
        <v/>
      </c>
      <c r="FY16" s="211" t="str">
        <f>IFERROR(FG21+FF21*FX16,"")</f>
        <v/>
      </c>
      <c r="FZ16" s="202" t="str">
        <f t="shared" si="153"/>
        <v/>
      </c>
      <c r="GA16" s="202" t="str">
        <f t="shared" si="32"/>
        <v/>
      </c>
      <c r="GB16" s="202" t="str">
        <f t="shared" si="154"/>
        <v/>
      </c>
      <c r="GC16" s="202" t="str">
        <f t="shared" si="155"/>
        <v/>
      </c>
      <c r="GD16" s="211" t="str">
        <f t="shared" si="156"/>
        <v/>
      </c>
      <c r="GE16" s="211" t="str">
        <f t="shared" si="33"/>
        <v/>
      </c>
      <c r="GF16" s="211" t="str">
        <f t="shared" si="157"/>
        <v/>
      </c>
      <c r="GG16" s="209" t="str">
        <f t="shared" si="34"/>
        <v/>
      </c>
      <c r="GH16" s="209" t="str">
        <f>IFERROR(GD16*(GB16-GB18)^2,"")</f>
        <v/>
      </c>
      <c r="GI16" s="209" t="str">
        <f>IFERROR(GD16*(FX16-FX18)*(GB16-GB18),"")</f>
        <v/>
      </c>
      <c r="GJ16" s="209" t="str">
        <f t="shared" si="158"/>
        <v/>
      </c>
      <c r="GK16" s="227" t="str">
        <f t="shared" si="159"/>
        <v/>
      </c>
      <c r="GL16" s="209" t="str">
        <f t="shared" si="160"/>
        <v/>
      </c>
      <c r="GN16" s="209"/>
      <c r="GO16" s="201" t="str">
        <f t="shared" si="161"/>
        <v/>
      </c>
      <c r="GP16" s="211" t="str">
        <f>IFERROR(FX21+FW21*GO16,"")</f>
        <v/>
      </c>
      <c r="GQ16" s="202" t="str">
        <f t="shared" si="162"/>
        <v/>
      </c>
      <c r="GR16" s="202" t="str">
        <f t="shared" si="35"/>
        <v/>
      </c>
      <c r="GS16" s="202" t="str">
        <f t="shared" si="163"/>
        <v/>
      </c>
      <c r="GT16" s="202" t="str">
        <f t="shared" si="164"/>
        <v/>
      </c>
      <c r="GU16" s="211" t="str">
        <f t="shared" si="165"/>
        <v/>
      </c>
      <c r="GV16" s="211" t="str">
        <f t="shared" si="36"/>
        <v/>
      </c>
      <c r="GW16" s="211" t="str">
        <f t="shared" si="166"/>
        <v/>
      </c>
      <c r="GX16" s="209" t="str">
        <f t="shared" si="37"/>
        <v/>
      </c>
      <c r="GY16" s="209" t="str">
        <f>IFERROR(GU16*(GS16-GS18)^2,"")</f>
        <v/>
      </c>
      <c r="GZ16" s="209" t="str">
        <f>IFERROR(GU16*(GO16-GO18)*(GS16-GS18),"")</f>
        <v/>
      </c>
      <c r="HA16" s="209" t="str">
        <f t="shared" si="167"/>
        <v/>
      </c>
      <c r="HB16" s="227" t="str">
        <f t="shared" si="168"/>
        <v/>
      </c>
      <c r="HC16" s="209" t="str">
        <f t="shared" si="169"/>
        <v/>
      </c>
      <c r="HE16" s="209"/>
      <c r="HF16" s="201" t="str">
        <f t="shared" si="170"/>
        <v/>
      </c>
      <c r="HG16" s="211" t="str">
        <f>IFERROR(GO21+GN21*HF16,"")</f>
        <v/>
      </c>
      <c r="HH16" s="202" t="str">
        <f t="shared" si="171"/>
        <v/>
      </c>
      <c r="HI16" s="202" t="str">
        <f t="shared" si="38"/>
        <v/>
      </c>
      <c r="HJ16" s="202" t="str">
        <f t="shared" si="172"/>
        <v/>
      </c>
      <c r="HK16" s="202" t="str">
        <f t="shared" si="173"/>
        <v/>
      </c>
      <c r="HL16" s="211" t="str">
        <f t="shared" si="174"/>
        <v/>
      </c>
      <c r="HM16" s="211" t="str">
        <f t="shared" si="39"/>
        <v/>
      </c>
      <c r="HN16" s="211" t="str">
        <f t="shared" si="175"/>
        <v/>
      </c>
      <c r="HO16" s="209" t="str">
        <f t="shared" si="40"/>
        <v/>
      </c>
      <c r="HP16" s="209" t="str">
        <f>IFERROR(HL16*(HJ16-HJ18)^2,"")</f>
        <v/>
      </c>
      <c r="HQ16" s="209" t="str">
        <f>IFERROR(HL16*(HF16-HF18)*(HJ16-HJ18),"")</f>
        <v/>
      </c>
      <c r="HR16" s="209" t="str">
        <f t="shared" si="176"/>
        <v/>
      </c>
      <c r="HS16" s="227" t="str">
        <f t="shared" si="177"/>
        <v/>
      </c>
      <c r="HT16" s="209" t="str">
        <f t="shared" si="178"/>
        <v/>
      </c>
      <c r="HV16" s="209"/>
      <c r="HW16" s="201" t="str">
        <f t="shared" si="179"/>
        <v/>
      </c>
      <c r="HX16" s="211" t="str">
        <f>IFERROR(HF21+HE21*HW16,"")</f>
        <v/>
      </c>
      <c r="HY16" s="202" t="str">
        <f t="shared" si="180"/>
        <v/>
      </c>
      <c r="HZ16" s="202" t="str">
        <f t="shared" si="41"/>
        <v/>
      </c>
      <c r="IA16" s="202" t="str">
        <f t="shared" si="181"/>
        <v/>
      </c>
      <c r="IB16" s="202" t="str">
        <f t="shared" si="182"/>
        <v/>
      </c>
      <c r="IC16" s="211" t="str">
        <f t="shared" si="183"/>
        <v/>
      </c>
      <c r="ID16" s="211" t="str">
        <f t="shared" si="42"/>
        <v/>
      </c>
      <c r="IE16" s="211" t="str">
        <f t="shared" si="184"/>
        <v/>
      </c>
      <c r="IF16" s="209" t="str">
        <f t="shared" si="43"/>
        <v/>
      </c>
      <c r="IG16" s="209" t="str">
        <f>IFERROR(IC16*(IA16-IA18)^2,"")</f>
        <v/>
      </c>
      <c r="IH16" s="209" t="str">
        <f>IFERROR(IC16*(HW16-HW18)*(IA16-IA18),"")</f>
        <v/>
      </c>
      <c r="II16" s="209" t="str">
        <f t="shared" si="185"/>
        <v/>
      </c>
      <c r="IJ16" s="227" t="str">
        <f t="shared" si="186"/>
        <v/>
      </c>
      <c r="IK16" s="209" t="str">
        <f t="shared" si="187"/>
        <v/>
      </c>
      <c r="IM16" s="209"/>
      <c r="IN16" s="201" t="str">
        <f t="shared" si="188"/>
        <v/>
      </c>
      <c r="IO16" s="211" t="str">
        <f>IFERROR(HW21+HV21*IN16,"")</f>
        <v/>
      </c>
      <c r="IP16" s="202" t="str">
        <f t="shared" si="189"/>
        <v/>
      </c>
      <c r="IQ16" s="202" t="str">
        <f t="shared" si="44"/>
        <v/>
      </c>
      <c r="IR16" s="202" t="str">
        <f t="shared" si="190"/>
        <v/>
      </c>
      <c r="IS16" s="202" t="str">
        <f t="shared" si="191"/>
        <v/>
      </c>
      <c r="IT16" s="211" t="str">
        <f t="shared" si="192"/>
        <v/>
      </c>
      <c r="IU16" s="211" t="str">
        <f t="shared" si="45"/>
        <v/>
      </c>
      <c r="IV16" s="211" t="str">
        <f t="shared" si="193"/>
        <v/>
      </c>
      <c r="IW16" s="209" t="str">
        <f t="shared" si="46"/>
        <v/>
      </c>
      <c r="IX16" s="209" t="str">
        <f>IFERROR(IT16*(IR16-IR18)^2,"")</f>
        <v/>
      </c>
      <c r="IY16" s="209" t="str">
        <f>IFERROR(IT16*(IN16-IN18)*(IR16-IR18),"")</f>
        <v/>
      </c>
      <c r="IZ16" s="209" t="str">
        <f t="shared" si="194"/>
        <v/>
      </c>
      <c r="JA16" s="227" t="str">
        <f t="shared" si="195"/>
        <v/>
      </c>
      <c r="JB16" s="209" t="str">
        <f t="shared" si="196"/>
        <v/>
      </c>
      <c r="JD16" s="209"/>
      <c r="JE16" s="201" t="str">
        <f t="shared" si="197"/>
        <v/>
      </c>
      <c r="JF16" s="211" t="str">
        <f>IFERROR(IN21+IM21*JE16,"")</f>
        <v/>
      </c>
      <c r="JG16" s="202" t="str">
        <f t="shared" si="198"/>
        <v/>
      </c>
      <c r="JH16" s="202" t="str">
        <f t="shared" si="47"/>
        <v/>
      </c>
      <c r="JI16" s="202" t="str">
        <f t="shared" si="199"/>
        <v/>
      </c>
      <c r="JJ16" s="202" t="str">
        <f t="shared" si="200"/>
        <v/>
      </c>
      <c r="JK16" s="211" t="str">
        <f t="shared" si="201"/>
        <v/>
      </c>
      <c r="JL16" s="211" t="str">
        <f t="shared" si="48"/>
        <v/>
      </c>
      <c r="JM16" s="211" t="str">
        <f t="shared" si="202"/>
        <v/>
      </c>
      <c r="JN16" s="209" t="str">
        <f t="shared" si="49"/>
        <v/>
      </c>
      <c r="JO16" s="209" t="str">
        <f>IFERROR(JK16*(JI16-JI18)^2,"")</f>
        <v/>
      </c>
      <c r="JP16" s="209" t="str">
        <f>IFERROR(JK16*(JE16-JE18)*(JI16-JI18),"")</f>
        <v/>
      </c>
      <c r="JQ16" s="209" t="str">
        <f t="shared" si="203"/>
        <v/>
      </c>
      <c r="JR16" s="227" t="str">
        <f t="shared" si="204"/>
        <v/>
      </c>
      <c r="JS16" s="209" t="str">
        <f t="shared" si="205"/>
        <v/>
      </c>
      <c r="JU16" s="209"/>
      <c r="JV16" s="201" t="str">
        <f t="shared" si="206"/>
        <v/>
      </c>
      <c r="JW16" s="211" t="str">
        <f>IFERROR(JE21+JD21*JV16,"")</f>
        <v/>
      </c>
      <c r="JX16" s="202" t="str">
        <f t="shared" si="207"/>
        <v/>
      </c>
      <c r="JY16" s="202" t="str">
        <f t="shared" si="50"/>
        <v/>
      </c>
      <c r="JZ16" s="202" t="str">
        <f t="shared" si="208"/>
        <v/>
      </c>
      <c r="KA16" s="202" t="str">
        <f t="shared" si="209"/>
        <v/>
      </c>
      <c r="KB16" s="211" t="str">
        <f t="shared" si="210"/>
        <v/>
      </c>
      <c r="KC16" s="211" t="str">
        <f t="shared" si="51"/>
        <v/>
      </c>
      <c r="KD16" s="211" t="str">
        <f t="shared" si="211"/>
        <v/>
      </c>
      <c r="KE16" s="209" t="str">
        <f t="shared" si="52"/>
        <v/>
      </c>
      <c r="KF16" s="209" t="str">
        <f>IFERROR(KB16*(JZ16-JZ18)^2,"")</f>
        <v/>
      </c>
      <c r="KG16" s="209" t="str">
        <f>IFERROR(KB16*(JV16-JV18)*(JZ16-JZ18),"")</f>
        <v/>
      </c>
      <c r="KH16" s="209" t="str">
        <f t="shared" si="212"/>
        <v/>
      </c>
      <c r="KI16" s="227" t="str">
        <f t="shared" si="213"/>
        <v/>
      </c>
      <c r="KJ16" s="209" t="str">
        <f t="shared" si="214"/>
        <v/>
      </c>
      <c r="KL16" s="209"/>
      <c r="KM16" s="201" t="str">
        <f t="shared" si="215"/>
        <v/>
      </c>
      <c r="KN16" s="211" t="str">
        <f>IFERROR(JV21+JU21*KM16,"")</f>
        <v/>
      </c>
      <c r="KO16" s="202" t="str">
        <f t="shared" si="216"/>
        <v/>
      </c>
      <c r="KP16" s="202" t="str">
        <f t="shared" si="53"/>
        <v/>
      </c>
      <c r="KQ16" s="202" t="str">
        <f t="shared" si="217"/>
        <v/>
      </c>
      <c r="KR16" s="202" t="str">
        <f t="shared" si="218"/>
        <v/>
      </c>
      <c r="KS16" s="211" t="str">
        <f t="shared" si="219"/>
        <v/>
      </c>
      <c r="KT16" s="211" t="str">
        <f t="shared" si="54"/>
        <v/>
      </c>
      <c r="KU16" s="211" t="str">
        <f t="shared" si="220"/>
        <v/>
      </c>
      <c r="KV16" s="209" t="str">
        <f t="shared" si="55"/>
        <v/>
      </c>
      <c r="KW16" s="209" t="str">
        <f>IFERROR(KS16*(KQ16-KQ18)^2,"")</f>
        <v/>
      </c>
      <c r="KX16" s="209" t="str">
        <f>IFERROR(KS16*(KM16-KM18)*(KQ16-KQ18),"")</f>
        <v/>
      </c>
      <c r="KY16" s="209" t="str">
        <f t="shared" si="221"/>
        <v/>
      </c>
      <c r="KZ16" s="227" t="str">
        <f t="shared" si="222"/>
        <v/>
      </c>
      <c r="LA16" s="209" t="str">
        <f t="shared" si="223"/>
        <v/>
      </c>
      <c r="LC16" s="209"/>
      <c r="LD16" s="201" t="str">
        <f t="shared" si="224"/>
        <v/>
      </c>
      <c r="LE16" s="211" t="str">
        <f>IFERROR(KM21+KL21*LD16,"")</f>
        <v/>
      </c>
      <c r="LF16" s="202" t="str">
        <f t="shared" si="225"/>
        <v/>
      </c>
      <c r="LG16" s="202" t="str">
        <f t="shared" si="56"/>
        <v/>
      </c>
      <c r="LH16" s="202" t="str">
        <f t="shared" si="226"/>
        <v/>
      </c>
      <c r="LI16" s="202" t="str">
        <f t="shared" si="227"/>
        <v/>
      </c>
      <c r="LJ16" s="211" t="str">
        <f t="shared" si="228"/>
        <v/>
      </c>
      <c r="LK16" s="211" t="str">
        <f t="shared" si="57"/>
        <v/>
      </c>
      <c r="LL16" s="211" t="str">
        <f t="shared" si="229"/>
        <v/>
      </c>
      <c r="LM16" s="209" t="str">
        <f t="shared" si="58"/>
        <v/>
      </c>
      <c r="LN16" s="209" t="str">
        <f>IFERROR(LJ16*(LH16-LH18)^2,"")</f>
        <v/>
      </c>
      <c r="LO16" s="209" t="str">
        <f>IFERROR(LJ16*(LD16-LD18)*(LH16-LH18),"")</f>
        <v/>
      </c>
      <c r="LP16" s="209" t="str">
        <f t="shared" si="230"/>
        <v/>
      </c>
      <c r="LQ16" s="227" t="str">
        <f t="shared" si="231"/>
        <v/>
      </c>
      <c r="LR16" s="209" t="str">
        <f t="shared" si="232"/>
        <v/>
      </c>
      <c r="LT16" s="209"/>
      <c r="LU16" s="371" t="str">
        <f t="shared" si="233"/>
        <v/>
      </c>
      <c r="LV16" s="370" t="str">
        <f>IFERROR(LD21+LC21*LU16,"")</f>
        <v/>
      </c>
      <c r="LW16" s="373" t="str">
        <f t="shared" si="234"/>
        <v/>
      </c>
      <c r="LX16" s="202" t="str">
        <f t="shared" si="59"/>
        <v/>
      </c>
      <c r="LY16" s="202" t="str">
        <f t="shared" si="235"/>
        <v/>
      </c>
      <c r="LZ16" s="202" t="str">
        <f t="shared" si="236"/>
        <v/>
      </c>
      <c r="MA16" s="211" t="str">
        <f t="shared" si="237"/>
        <v/>
      </c>
      <c r="MB16" s="211" t="str">
        <f t="shared" si="60"/>
        <v/>
      </c>
      <c r="MC16" s="211" t="str">
        <f t="shared" si="238"/>
        <v/>
      </c>
      <c r="MD16" s="209" t="str">
        <f t="shared" si="61"/>
        <v/>
      </c>
      <c r="ME16" s="209" t="str">
        <f>IFERROR(MA16*(LY16-LY18)^2,"")</f>
        <v/>
      </c>
      <c r="MF16" s="209" t="str">
        <f>IFERROR(MA16*(LU16-LU18)*(LY16-LY18),"")</f>
        <v/>
      </c>
      <c r="MG16" s="209" t="str">
        <f t="shared" si="239"/>
        <v/>
      </c>
      <c r="MH16" s="227" t="str">
        <f t="shared" si="240"/>
        <v/>
      </c>
      <c r="MI16" s="372" t="str">
        <f t="shared" si="241"/>
        <v/>
      </c>
    </row>
    <row r="17" spans="1:348" ht="14" customHeight="1" outlineLevel="1">
      <c r="B17" s="17"/>
      <c r="C17" s="7"/>
      <c r="D17" s="7"/>
      <c r="F17" s="15"/>
      <c r="G17" s="32"/>
      <c r="H17" s="32"/>
      <c r="I17" s="113" t="s">
        <v>20</v>
      </c>
      <c r="J17" s="114"/>
      <c r="K17" s="115"/>
      <c r="L17" s="94"/>
      <c r="M17" s="94"/>
      <c r="N17" s="94" t="str">
        <f>IFERROR(K17-L17/M17+G17/M17,"")</f>
        <v/>
      </c>
      <c r="O17" s="94"/>
      <c r="P17" s="116">
        <f>SUM(P7:P16)</f>
        <v>62.906767790668262</v>
      </c>
      <c r="Q17" s="116">
        <f t="shared" ref="Q17:R17" si="242">SUM(Q7:Q16)</f>
        <v>-90.835594089135157</v>
      </c>
      <c r="R17" s="116">
        <f t="shared" si="242"/>
        <v>5.9799144146973298</v>
      </c>
      <c r="S17" s="115">
        <f>SUM(S7:S16)</f>
        <v>47.132998097219186</v>
      </c>
      <c r="T17" s="115">
        <f>SUM(T7:T16)</f>
        <v>68.732293268379621</v>
      </c>
      <c r="U17" s="115">
        <f>SUM(U7:U16)</f>
        <v>53.152106779237528</v>
      </c>
      <c r="V17" s="117">
        <f>SUM(V7:V16)</f>
        <v>9.4718369848127164</v>
      </c>
      <c r="W17" s="115"/>
      <c r="X17" s="115"/>
      <c r="Y17" s="18"/>
      <c r="Z17" s="275" t="s">
        <v>20</v>
      </c>
      <c r="AA17" s="276"/>
      <c r="AB17" s="277"/>
      <c r="AC17" s="263"/>
      <c r="AD17" s="263"/>
      <c r="AE17" s="263" t="str">
        <f t="shared" ref="AE17" si="243">IFERROR(AB17-AC17/AD17+N17/AD17,"")</f>
        <v/>
      </c>
      <c r="AF17" s="263"/>
      <c r="AG17" s="278">
        <f>SUM(AG7:AG16)</f>
        <v>58.684347732489982</v>
      </c>
      <c r="AH17" s="278">
        <f t="shared" ref="AH17:AI17" si="244">SUM(AH7:AH16)</f>
        <v>-86.229111340130544</v>
      </c>
      <c r="AI17" s="278">
        <f t="shared" si="244"/>
        <v>4.3748906201620672</v>
      </c>
      <c r="AJ17" s="277">
        <f>SUM(AJ7:AJ16)</f>
        <v>40.571253840494549</v>
      </c>
      <c r="AK17" s="277">
        <f>SUM(AK7:AK16)</f>
        <v>62.862377570217866</v>
      </c>
      <c r="AL17" s="277">
        <f>SUM(AL7:AL16)</f>
        <v>46.107222400341101</v>
      </c>
      <c r="AM17" s="279">
        <f>SUM(AM7:AM16)</f>
        <v>10.470785855501095</v>
      </c>
      <c r="AN17" s="277"/>
      <c r="AO17" s="277"/>
      <c r="AP17" s="18"/>
      <c r="AQ17" s="275" t="s">
        <v>20</v>
      </c>
      <c r="AR17" s="276"/>
      <c r="AS17" s="277"/>
      <c r="AT17" s="263"/>
      <c r="AU17" s="263"/>
      <c r="AV17" s="263" t="str">
        <f t="shared" ref="AV17" si="245">IFERROR(AS17-AT17/AU17+AE17/AU17,"")</f>
        <v/>
      </c>
      <c r="AW17" s="263"/>
      <c r="AX17" s="278">
        <f>SUM(AX7:AX16)</f>
        <v>58.343315220746753</v>
      </c>
      <c r="AY17" s="278">
        <f t="shared" ref="AY17:AZ17" si="246">SUM(AY7:AY16)</f>
        <v>-86.040598125578853</v>
      </c>
      <c r="AZ17" s="278">
        <f t="shared" si="246"/>
        <v>4.0211740772383395</v>
      </c>
      <c r="BA17" s="277">
        <f>SUM(BA7:BA16)</f>
        <v>40.063221616040472</v>
      </c>
      <c r="BB17" s="277">
        <f>SUM(BB7:BB16)</f>
        <v>62.316597420388916</v>
      </c>
      <c r="BC17" s="277">
        <f>SUM(BC7:BC16)</f>
        <v>45.534168607127739</v>
      </c>
      <c r="BD17" s="279">
        <f>SUM(BD7:BD16)</f>
        <v>10.564394031341401</v>
      </c>
      <c r="BE17" s="277"/>
      <c r="BF17" s="277"/>
      <c r="BH17" s="275" t="s">
        <v>20</v>
      </c>
      <c r="BI17" s="276"/>
      <c r="BJ17" s="277"/>
      <c r="BK17" s="263"/>
      <c r="BL17" s="263"/>
      <c r="BM17" s="263" t="str">
        <f t="shared" ref="BM17" si="247">IFERROR(BJ17-BK17/BL17+AV17/BL17,"")</f>
        <v/>
      </c>
      <c r="BN17" s="263"/>
      <c r="BO17" s="278">
        <f>SUM(BO7:BO16)</f>
        <v>58.337955876295496</v>
      </c>
      <c r="BP17" s="278">
        <f t="shared" ref="BP17:BQ17" si="248">SUM(BP7:BP16)</f>
        <v>-86.049574343923041</v>
      </c>
      <c r="BQ17" s="278">
        <f t="shared" si="248"/>
        <v>4.0020624280467336</v>
      </c>
      <c r="BR17" s="277">
        <f>SUM(BR7:BR16)</f>
        <v>40.056064712953713</v>
      </c>
      <c r="BS17" s="277">
        <f>SUM(BS7:BS16)</f>
        <v>62.306307782773253</v>
      </c>
      <c r="BT17" s="277">
        <f>SUM(BT7:BT16)</f>
        <v>45.526873794588582</v>
      </c>
      <c r="BU17" s="279">
        <f>SUM(BU7:BU16)</f>
        <v>10.561428411261415</v>
      </c>
      <c r="BV17" s="277"/>
      <c r="BW17" s="277"/>
      <c r="BY17" s="275" t="s">
        <v>20</v>
      </c>
      <c r="BZ17" s="276"/>
      <c r="CA17" s="277"/>
      <c r="CB17" s="263"/>
      <c r="CC17" s="263"/>
      <c r="CD17" s="263" t="str">
        <f t="shared" ref="CD17" si="249">IFERROR(CA17-CB17/CC17+BM17/CC17,"")</f>
        <v/>
      </c>
      <c r="CE17" s="263"/>
      <c r="CF17" s="278">
        <f>SUM(CF7:CF16)</f>
        <v>58.337177892288608</v>
      </c>
      <c r="CG17" s="278">
        <f t="shared" ref="CG17:CH17" si="250">SUM(CG7:CG16)</f>
        <v>-86.048753481345841</v>
      </c>
      <c r="CH17" s="278">
        <f t="shared" si="250"/>
        <v>4.0016891551178881</v>
      </c>
      <c r="CI17" s="277">
        <f>SUM(CI7:CI16)</f>
        <v>40.054879392170093</v>
      </c>
      <c r="CJ17" s="277">
        <f>SUM(CJ7:CJ16)</f>
        <v>62.305093193959792</v>
      </c>
      <c r="CK17" s="277">
        <f>SUM(CK7:CK16)</f>
        <v>45.525499398653082</v>
      </c>
      <c r="CL17" s="279">
        <f>SUM(CL7:CL16)</f>
        <v>10.56180680924647</v>
      </c>
      <c r="CM17" s="277"/>
      <c r="CN17" s="277"/>
      <c r="CP17" s="275" t="s">
        <v>20</v>
      </c>
      <c r="CQ17" s="276"/>
      <c r="CR17" s="277"/>
      <c r="CS17" s="263"/>
      <c r="CT17" s="263"/>
      <c r="CU17" s="263" t="str">
        <f t="shared" ref="CU17" si="251">IFERROR(CR17-CS17/CT17+CD17/CT17,"")</f>
        <v/>
      </c>
      <c r="CV17" s="263"/>
      <c r="CW17" s="278">
        <f>SUM(CW7:CW16)</f>
        <v>58.337199423126727</v>
      </c>
      <c r="CX17" s="278">
        <f t="shared" ref="CX17:CY17" si="252">SUM(CX7:CX16)</f>
        <v>-86.048815159911442</v>
      </c>
      <c r="CY17" s="278">
        <f t="shared" si="252"/>
        <v>4.0016554316559922</v>
      </c>
      <c r="CZ17" s="277">
        <f>SUM(CZ7:CZ16)</f>
        <v>40.05491487940737</v>
      </c>
      <c r="DA17" s="277">
        <f>SUM(DA7:DA16)</f>
        <v>62.305121653967788</v>
      </c>
      <c r="DB17" s="277">
        <f>SUM(DB7:DB16)</f>
        <v>45.525543206118215</v>
      </c>
      <c r="DC17" s="279">
        <f>SUM(DC7:DC16)</f>
        <v>10.561781530739738</v>
      </c>
      <c r="DD17" s="277"/>
      <c r="DE17" s="277"/>
      <c r="DG17" s="275" t="s">
        <v>20</v>
      </c>
      <c r="DH17" s="276"/>
      <c r="DI17" s="277"/>
      <c r="DJ17" s="263"/>
      <c r="DK17" s="263"/>
      <c r="DL17" s="263" t="str">
        <f t="shared" ref="DL17" si="253">IFERROR(DI17-DJ17/DK17+CU17/DK17,"")</f>
        <v/>
      </c>
      <c r="DM17" s="263"/>
      <c r="DN17" s="278">
        <f>SUM(DN7:DN16)</f>
        <v>58.337196372543936</v>
      </c>
      <c r="DO17" s="278">
        <f t="shared" ref="DO17:DP17" si="254">SUM(DO7:DO16)</f>
        <v>-86.048810147870213</v>
      </c>
      <c r="DP17" s="278">
        <f t="shared" si="254"/>
        <v>4.0016559957192976</v>
      </c>
      <c r="DQ17" s="277">
        <f>SUM(DQ7:DQ16)</f>
        <v>40.05491010810136</v>
      </c>
      <c r="DR17" s="277">
        <f>SUM(DR7:DR16)</f>
        <v>62.30511712857421</v>
      </c>
      <c r="DS17" s="277">
        <f>SUM(DS7:DS16)</f>
        <v>45.525537551267092</v>
      </c>
      <c r="DT17" s="279">
        <f>SUM(DT7:DT16)</f>
        <v>10.561783696086032</v>
      </c>
      <c r="DU17" s="277"/>
      <c r="DV17" s="277"/>
      <c r="DX17" s="275" t="s">
        <v>20</v>
      </c>
      <c r="DY17" s="276"/>
      <c r="DZ17" s="277"/>
      <c r="EA17" s="263"/>
      <c r="EB17" s="263"/>
      <c r="EC17" s="263" t="str">
        <f t="shared" ref="EC17" si="255">IFERROR(DZ17-EA17/EB17+DL17/EB17,"")</f>
        <v/>
      </c>
      <c r="ED17" s="263"/>
      <c r="EE17" s="278">
        <f>SUM(EE7:EE16)</f>
        <v>58.337196569996053</v>
      </c>
      <c r="EF17" s="278">
        <f t="shared" ref="EF17:EG17" si="256">SUM(EF7:EF16)</f>
        <v>-86.048810541891157</v>
      </c>
      <c r="EG17" s="278">
        <f t="shared" si="256"/>
        <v>4.0016558804986859</v>
      </c>
      <c r="EH17" s="277">
        <f>SUM(EH7:EH16)</f>
        <v>40.054910421723427</v>
      </c>
      <c r="EI17" s="277">
        <f>SUM(EI7:EI16)</f>
        <v>62.30511741227555</v>
      </c>
      <c r="EJ17" s="277">
        <f>SUM(EJ7:EJ16)</f>
        <v>45.52553792759322</v>
      </c>
      <c r="EK17" s="279">
        <f>SUM(EK7:EK16)</f>
        <v>10.561783529479342</v>
      </c>
      <c r="EL17" s="277"/>
      <c r="EM17" s="277"/>
      <c r="EO17" s="275" t="s">
        <v>20</v>
      </c>
      <c r="EP17" s="276"/>
      <c r="EQ17" s="277"/>
      <c r="ER17" s="263"/>
      <c r="ES17" s="263"/>
      <c r="ET17" s="263" t="str">
        <f t="shared" ref="ET17" si="257">IFERROR(EQ17-ER17/ES17+EC17/ES17,"")</f>
        <v/>
      </c>
      <c r="EU17" s="263"/>
      <c r="EV17" s="278">
        <f>SUM(EV7:EV16)</f>
        <v>58.337196552830733</v>
      </c>
      <c r="EW17" s="278">
        <f t="shared" ref="EW17:EX17" si="258">SUM(EW7:EW16)</f>
        <v>-86.048810510483506</v>
      </c>
      <c r="EX17" s="278">
        <f t="shared" si="258"/>
        <v>4.001655887297038</v>
      </c>
      <c r="EY17" s="277">
        <f>SUM(EY7:EY16)</f>
        <v>40.054910394655003</v>
      </c>
      <c r="EZ17" s="277">
        <f>SUM(EZ7:EZ16)</f>
        <v>62.305117387235669</v>
      </c>
      <c r="FA17" s="277">
        <f>SUM(FA7:FA16)</f>
        <v>45.525537895299188</v>
      </c>
      <c r="FB17" s="279">
        <f>SUM(FB7:FB16)</f>
        <v>10.561783542881583</v>
      </c>
      <c r="FC17" s="277"/>
      <c r="FD17" s="277"/>
      <c r="FF17" s="275" t="s">
        <v>20</v>
      </c>
      <c r="FG17" s="276"/>
      <c r="FH17" s="277"/>
      <c r="FI17" s="263"/>
      <c r="FJ17" s="263"/>
      <c r="FK17" s="263" t="str">
        <f t="shared" ref="FK17" si="259">IFERROR(FH17-FI17/FJ17+ET17/FJ17,"")</f>
        <v/>
      </c>
      <c r="FL17" s="263"/>
      <c r="FM17" s="278">
        <f>SUM(FM7:FM16)</f>
        <v>58.337196554143695</v>
      </c>
      <c r="FN17" s="278">
        <f t="shared" ref="FN17:FO17" si="260">SUM(FN7:FN16)</f>
        <v>-86.04881051297248</v>
      </c>
      <c r="FO17" s="278">
        <f t="shared" si="260"/>
        <v>4.0016558866790586</v>
      </c>
      <c r="FP17" s="277">
        <f>SUM(FP7:FP16)</f>
        <v>40.054910396731408</v>
      </c>
      <c r="FQ17" s="277">
        <f>SUM(FQ7:FQ16)</f>
        <v>62.305117389139461</v>
      </c>
      <c r="FR17" s="277">
        <f>SUM(FR7:FR16)</f>
        <v>45.525537897782158</v>
      </c>
      <c r="FS17" s="279">
        <f>SUM(FS7:FS16)</f>
        <v>10.561783541823532</v>
      </c>
      <c r="FT17" s="277"/>
      <c r="FU17" s="277"/>
      <c r="FW17" s="275" t="s">
        <v>20</v>
      </c>
      <c r="FX17" s="276"/>
      <c r="FY17" s="277"/>
      <c r="FZ17" s="263"/>
      <c r="GA17" s="263"/>
      <c r="GB17" s="263" t="str">
        <f t="shared" ref="GB17" si="261">IFERROR(FY17-FZ17/GA17+FK17/GA17,"")</f>
        <v/>
      </c>
      <c r="GC17" s="263"/>
      <c r="GD17" s="278">
        <f>SUM(GD7:GD16)</f>
        <v>58.33719655403781</v>
      </c>
      <c r="GE17" s="278">
        <f t="shared" ref="GE17:GF17" si="262">SUM(GE7:GE16)</f>
        <v>-86.048810512774736</v>
      </c>
      <c r="GF17" s="278">
        <f t="shared" si="262"/>
        <v>4.0016558867255378</v>
      </c>
      <c r="GG17" s="277">
        <f>SUM(GG7:GG16)</f>
        <v>40.054910396564161</v>
      </c>
      <c r="GH17" s="277">
        <f>SUM(GH7:GH16)</f>
        <v>62.305117388985565</v>
      </c>
      <c r="GI17" s="277">
        <f>SUM(GI7:GI16)</f>
        <v>45.525537897582367</v>
      </c>
      <c r="GJ17" s="279">
        <f>SUM(GJ7:GJ16)</f>
        <v>10.561783541907719</v>
      </c>
      <c r="GK17" s="277"/>
      <c r="GL17" s="277"/>
      <c r="GN17" s="275" t="s">
        <v>20</v>
      </c>
      <c r="GO17" s="276"/>
      <c r="GP17" s="277"/>
      <c r="GQ17" s="263"/>
      <c r="GR17" s="263"/>
      <c r="GS17" s="263" t="str">
        <f t="shared" ref="GS17" si="263">IFERROR(GP17-GQ17/GR17+GB17/GR17,"")</f>
        <v/>
      </c>
      <c r="GT17" s="263"/>
      <c r="GU17" s="278">
        <f>SUM(GU7:GU16)</f>
        <v>58.337196554046166</v>
      </c>
      <c r="GV17" s="278">
        <f t="shared" ref="GV17:GW17" si="264">SUM(GV7:GV16)</f>
        <v>-86.048810512790439</v>
      </c>
      <c r="GW17" s="278">
        <f t="shared" si="264"/>
        <v>4.0016558867217809</v>
      </c>
      <c r="GX17" s="277">
        <f>SUM(GX7:GX16)</f>
        <v>40.054910396577384</v>
      </c>
      <c r="GY17" s="277">
        <f>SUM(GY7:GY16)</f>
        <v>62.305117388997715</v>
      </c>
      <c r="GZ17" s="277">
        <f>SUM(GZ7:GZ16)</f>
        <v>45.525537897598163</v>
      </c>
      <c r="HA17" s="279">
        <f>SUM(HA7:HA16)</f>
        <v>10.561783541901052</v>
      </c>
      <c r="HB17" s="277"/>
      <c r="HC17" s="277"/>
      <c r="HE17" s="275" t="s">
        <v>20</v>
      </c>
      <c r="HF17" s="276"/>
      <c r="HG17" s="277"/>
      <c r="HH17" s="263"/>
      <c r="HI17" s="263"/>
      <c r="HJ17" s="263" t="str">
        <f t="shared" ref="HJ17" si="265">IFERROR(HG17-HH17/HI17+GS17/HI17,"")</f>
        <v/>
      </c>
      <c r="HK17" s="263"/>
      <c r="HL17" s="278">
        <f>SUM(HL7:HL16)</f>
        <v>58.337196554045505</v>
      </c>
      <c r="HM17" s="278">
        <f t="shared" ref="HM17:HN17" si="266">SUM(HM7:HM16)</f>
        <v>-86.048810512789217</v>
      </c>
      <c r="HN17" s="278">
        <f t="shared" si="266"/>
        <v>4.00165588672205</v>
      </c>
      <c r="HO17" s="277">
        <f>SUM(HO7:HO16)</f>
        <v>40.054910396576318</v>
      </c>
      <c r="HP17" s="277">
        <f>SUM(HP7:HP16)</f>
        <v>62.30511738899672</v>
      </c>
      <c r="HQ17" s="277">
        <f>SUM(HQ7:HQ16)</f>
        <v>45.525537897596905</v>
      </c>
      <c r="HR17" s="279">
        <f>SUM(HR7:HR16)</f>
        <v>10.561783541901574</v>
      </c>
      <c r="HS17" s="277"/>
      <c r="HT17" s="277"/>
      <c r="HV17" s="275" t="s">
        <v>20</v>
      </c>
      <c r="HW17" s="276"/>
      <c r="HX17" s="277"/>
      <c r="HY17" s="263"/>
      <c r="HZ17" s="263"/>
      <c r="IA17" s="263" t="str">
        <f t="shared" ref="IA17" si="267">IFERROR(HX17-HY17/HZ17+HJ17/HZ17,"")</f>
        <v/>
      </c>
      <c r="IB17" s="263"/>
      <c r="IC17" s="278">
        <f>SUM(IC7:IC16)</f>
        <v>58.337196554045541</v>
      </c>
      <c r="ID17" s="278">
        <f t="shared" ref="ID17:IE17" si="268">SUM(ID7:ID16)</f>
        <v>-86.048810512789288</v>
      </c>
      <c r="IE17" s="278">
        <f t="shared" si="268"/>
        <v>4.0016558867220189</v>
      </c>
      <c r="IF17" s="277">
        <f>SUM(IF7:IF16)</f>
        <v>40.054910396576389</v>
      </c>
      <c r="IG17" s="277">
        <f>SUM(IG7:IG16)</f>
        <v>62.305117388996763</v>
      </c>
      <c r="IH17" s="277">
        <f>SUM(IH7:IH16)</f>
        <v>45.525537897596962</v>
      </c>
      <c r="II17" s="279">
        <f>SUM(II7:II16)</f>
        <v>10.561783541901539</v>
      </c>
      <c r="IJ17" s="277"/>
      <c r="IK17" s="277"/>
      <c r="IM17" s="275" t="s">
        <v>20</v>
      </c>
      <c r="IN17" s="276"/>
      <c r="IO17" s="277"/>
      <c r="IP17" s="263"/>
      <c r="IQ17" s="263"/>
      <c r="IR17" s="263" t="str">
        <f t="shared" ref="IR17" si="269">IFERROR(IO17-IP17/IQ17+IA17/IQ17,"")</f>
        <v/>
      </c>
      <c r="IS17" s="263"/>
      <c r="IT17" s="278">
        <f>SUM(IT7:IT16)</f>
        <v>58.337196554045555</v>
      </c>
      <c r="IU17" s="278">
        <f t="shared" ref="IU17:IV17" si="270">SUM(IU7:IU16)</f>
        <v>-86.048810512789302</v>
      </c>
      <c r="IV17" s="278">
        <f t="shared" si="270"/>
        <v>4.0016558867220349</v>
      </c>
      <c r="IW17" s="277">
        <f>SUM(IW7:IW16)</f>
        <v>40.05491039657641</v>
      </c>
      <c r="IX17" s="277">
        <f>SUM(IX7:IX16)</f>
        <v>62.305117388996834</v>
      </c>
      <c r="IY17" s="277">
        <f>SUM(IY7:IY16)</f>
        <v>45.525537897597012</v>
      </c>
      <c r="IZ17" s="279">
        <f>SUM(IZ7:IZ16)</f>
        <v>10.561783541901532</v>
      </c>
      <c r="JA17" s="277"/>
      <c r="JB17" s="277"/>
      <c r="JD17" s="275" t="s">
        <v>20</v>
      </c>
      <c r="JE17" s="276"/>
      <c r="JF17" s="277"/>
      <c r="JG17" s="263"/>
      <c r="JH17" s="263"/>
      <c r="JI17" s="263" t="str">
        <f t="shared" ref="JI17" si="271">IFERROR(JF17-JG17/JH17+IR17/JH17,"")</f>
        <v/>
      </c>
      <c r="JJ17" s="263"/>
      <c r="JK17" s="278">
        <f>SUM(JK7:JK16)</f>
        <v>58.337196554045548</v>
      </c>
      <c r="JL17" s="278">
        <f t="shared" ref="JL17:JM17" si="272">SUM(JL7:JL16)</f>
        <v>-86.048810512789288</v>
      </c>
      <c r="JM17" s="278">
        <f t="shared" si="272"/>
        <v>4.0016558867220127</v>
      </c>
      <c r="JN17" s="277">
        <f>SUM(JN7:JN16)</f>
        <v>40.054910396576396</v>
      </c>
      <c r="JO17" s="277">
        <f>SUM(JO7:JO16)</f>
        <v>62.305117388996756</v>
      </c>
      <c r="JP17" s="277">
        <f>SUM(JP7:JP16)</f>
        <v>45.525537897596955</v>
      </c>
      <c r="JQ17" s="279">
        <f>SUM(JQ7:JQ16)</f>
        <v>10.561783541901542</v>
      </c>
      <c r="JR17" s="277"/>
      <c r="JS17" s="277"/>
      <c r="JU17" s="275" t="s">
        <v>20</v>
      </c>
      <c r="JV17" s="276"/>
      <c r="JW17" s="277"/>
      <c r="JX17" s="263"/>
      <c r="JY17" s="263"/>
      <c r="JZ17" s="263" t="str">
        <f t="shared" ref="JZ17" si="273">IFERROR(JW17-JX17/JY17+JI17/JY17,"")</f>
        <v/>
      </c>
      <c r="KA17" s="263"/>
      <c r="KB17" s="278">
        <f>SUM(KB7:KB16)</f>
        <v>58.337196554045583</v>
      </c>
      <c r="KC17" s="278">
        <f t="shared" ref="KC17:KD17" si="274">SUM(KC7:KC16)</f>
        <v>-86.048810512789316</v>
      </c>
      <c r="KD17" s="278">
        <f t="shared" si="274"/>
        <v>4.0016558867220509</v>
      </c>
      <c r="KE17" s="277">
        <f>SUM(KE7:KE16)</f>
        <v>40.054910396576446</v>
      </c>
      <c r="KF17" s="277">
        <f>SUM(KF7:KF16)</f>
        <v>62.305117388996813</v>
      </c>
      <c r="KG17" s="277">
        <f>SUM(KG7:KG16)</f>
        <v>45.525537897597019</v>
      </c>
      <c r="KH17" s="279">
        <f>SUM(KH7:KH16)</f>
        <v>10.561783541901526</v>
      </c>
      <c r="KI17" s="277"/>
      <c r="KJ17" s="277"/>
      <c r="KL17" s="275" t="s">
        <v>20</v>
      </c>
      <c r="KM17" s="276"/>
      <c r="KN17" s="277"/>
      <c r="KO17" s="263"/>
      <c r="KP17" s="263"/>
      <c r="KQ17" s="263" t="str">
        <f t="shared" ref="KQ17" si="275">IFERROR(KN17-KO17/KP17+JZ17/KP17,"")</f>
        <v/>
      </c>
      <c r="KR17" s="263"/>
      <c r="KS17" s="278">
        <f>SUM(KS7:KS16)</f>
        <v>58.337196554045569</v>
      </c>
      <c r="KT17" s="278">
        <f t="shared" ref="KT17:KU17" si="276">SUM(KT7:KT16)</f>
        <v>-86.048810512789302</v>
      </c>
      <c r="KU17" s="278">
        <f t="shared" si="276"/>
        <v>4.0016558867220375</v>
      </c>
      <c r="KV17" s="277">
        <f>SUM(KV7:KV16)</f>
        <v>40.054910396576439</v>
      </c>
      <c r="KW17" s="277">
        <f>SUM(KW7:KW16)</f>
        <v>62.30511738899682</v>
      </c>
      <c r="KX17" s="277">
        <f>SUM(KX7:KX16)</f>
        <v>45.525537897597026</v>
      </c>
      <c r="KY17" s="279">
        <f>SUM(KY7:KY16)</f>
        <v>10.561783541901525</v>
      </c>
      <c r="KZ17" s="277"/>
      <c r="LA17" s="277"/>
      <c r="LC17" s="275" t="s">
        <v>20</v>
      </c>
      <c r="LD17" s="276"/>
      <c r="LE17" s="277"/>
      <c r="LF17" s="263"/>
      <c r="LG17" s="263"/>
      <c r="LH17" s="263" t="str">
        <f t="shared" ref="LH17" si="277">IFERROR(LE17-LF17/LG17+KQ17/LG17,"")</f>
        <v/>
      </c>
      <c r="LI17" s="263"/>
      <c r="LJ17" s="278">
        <f>SUM(LJ7:LJ16)</f>
        <v>58.337196554045555</v>
      </c>
      <c r="LK17" s="278">
        <f t="shared" ref="LK17:LL17" si="278">SUM(LK7:LK16)</f>
        <v>-86.048810512789274</v>
      </c>
      <c r="LL17" s="278">
        <f t="shared" si="278"/>
        <v>4.0016558867220615</v>
      </c>
      <c r="LM17" s="277">
        <f>SUM(LM7:LM16)</f>
        <v>40.05491039657641</v>
      </c>
      <c r="LN17" s="277">
        <f>SUM(LN7:LN16)</f>
        <v>62.305117388996834</v>
      </c>
      <c r="LO17" s="277">
        <f>SUM(LO7:LO16)</f>
        <v>45.525537897596998</v>
      </c>
      <c r="LP17" s="279">
        <f>SUM(LP7:LP16)</f>
        <v>10.561783541901539</v>
      </c>
      <c r="LQ17" s="277"/>
      <c r="LR17" s="277"/>
      <c r="LT17" s="275" t="s">
        <v>20</v>
      </c>
      <c r="LU17" s="276"/>
      <c r="LV17" s="277"/>
      <c r="LW17" s="263"/>
      <c r="LX17" s="263"/>
      <c r="LY17" s="263" t="str">
        <f t="shared" ref="LY17" si="279">IFERROR(LV17-LW17/LX17+LH17/LX17,"")</f>
        <v/>
      </c>
      <c r="LZ17" s="263"/>
      <c r="MA17" s="278">
        <f>SUM(MA7:MA16)</f>
        <v>58.337196554045555</v>
      </c>
      <c r="MB17" s="278">
        <f t="shared" ref="MB17:MC17" si="280">SUM(MB7:MB16)</f>
        <v>-86.048810512789288</v>
      </c>
      <c r="MC17" s="278">
        <f t="shared" si="280"/>
        <v>4.0016558867220375</v>
      </c>
      <c r="MD17" s="277">
        <f>SUM(MD7:MD16)</f>
        <v>40.054910396576403</v>
      </c>
      <c r="ME17" s="277">
        <f>SUM(ME7:ME16)</f>
        <v>62.305117388996791</v>
      </c>
      <c r="MF17" s="277">
        <f>SUM(MF7:MF16)</f>
        <v>45.52553789759699</v>
      </c>
      <c r="MG17" s="279">
        <f>SUM(MG7:MG16)</f>
        <v>10.561783541901537</v>
      </c>
      <c r="MH17" s="277"/>
      <c r="MI17" s="277"/>
      <c r="MJ17" s="15"/>
    </row>
    <row r="18" spans="1:348" ht="14" customHeight="1" outlineLevel="1">
      <c r="B18" s="17"/>
      <c r="C18" s="7"/>
      <c r="D18" s="7"/>
      <c r="F18" s="15"/>
      <c r="G18" s="32"/>
      <c r="H18" s="32"/>
      <c r="I18" s="118" t="s">
        <v>19</v>
      </c>
      <c r="J18" s="119">
        <f>Q17/P17</f>
        <v>-1.4439717264031793</v>
      </c>
      <c r="K18" s="120"/>
      <c r="L18" s="121"/>
      <c r="M18" s="118"/>
      <c r="N18" s="120">
        <f>R17/P17</f>
        <v>9.5059953399551464E-2</v>
      </c>
      <c r="O18" s="118"/>
      <c r="P18" s="122"/>
      <c r="Q18" s="118"/>
      <c r="R18" s="118"/>
      <c r="S18" s="123"/>
      <c r="T18" s="120"/>
      <c r="U18" s="118"/>
      <c r="V18" s="118"/>
      <c r="W18" s="118"/>
      <c r="X18" s="118"/>
      <c r="Y18" s="12"/>
      <c r="Z18" s="280" t="s">
        <v>19</v>
      </c>
      <c r="AA18" s="281">
        <f>AH17/AG17</f>
        <v>-1.4693715559931271</v>
      </c>
      <c r="AB18" s="282"/>
      <c r="AC18" s="283"/>
      <c r="AD18" s="280"/>
      <c r="AE18" s="282">
        <f>AI17/AG17</f>
        <v>7.454953133508127E-2</v>
      </c>
      <c r="AF18" s="280"/>
      <c r="AG18" s="284"/>
      <c r="AH18" s="280"/>
      <c r="AI18" s="280"/>
      <c r="AJ18" s="285"/>
      <c r="AK18" s="282"/>
      <c r="AL18" s="280"/>
      <c r="AM18" s="280"/>
      <c r="AN18" s="280"/>
      <c r="AO18" s="280"/>
      <c r="AP18" s="19"/>
      <c r="AQ18" s="280" t="s">
        <v>19</v>
      </c>
      <c r="AR18" s="281">
        <f>AY17/AX17</f>
        <v>-1.4747293293162573</v>
      </c>
      <c r="AS18" s="282"/>
      <c r="AT18" s="283"/>
      <c r="AU18" s="280"/>
      <c r="AV18" s="282">
        <f>AZ17/AX17</f>
        <v>6.8922618847144623E-2</v>
      </c>
      <c r="AW18" s="280"/>
      <c r="AX18" s="284"/>
      <c r="AY18" s="280"/>
      <c r="AZ18" s="280"/>
      <c r="BA18" s="285"/>
      <c r="BB18" s="282"/>
      <c r="BC18" s="280"/>
      <c r="BD18" s="280"/>
      <c r="BE18" s="280"/>
      <c r="BF18" s="280"/>
      <c r="BH18" s="280" t="s">
        <v>19</v>
      </c>
      <c r="BI18" s="281">
        <f>BP17/BO17</f>
        <v>-1.4750186744010965</v>
      </c>
      <c r="BJ18" s="282"/>
      <c r="BK18" s="283"/>
      <c r="BL18" s="280"/>
      <c r="BM18" s="282">
        <f>BQ17/BO17</f>
        <v>6.8601348263436404E-2</v>
      </c>
      <c r="BN18" s="280"/>
      <c r="BO18" s="284"/>
      <c r="BP18" s="280"/>
      <c r="BQ18" s="280"/>
      <c r="BR18" s="285"/>
      <c r="BS18" s="282"/>
      <c r="BT18" s="280"/>
      <c r="BU18" s="280"/>
      <c r="BV18" s="280"/>
      <c r="BW18" s="280"/>
      <c r="BY18" s="280" t="s">
        <v>19</v>
      </c>
      <c r="BZ18" s="281">
        <f>CG17/CF17</f>
        <v>-1.4750242742325101</v>
      </c>
      <c r="CA18" s="282"/>
      <c r="CB18" s="283"/>
      <c r="CC18" s="280"/>
      <c r="CD18" s="282">
        <f>CH17/CF17</f>
        <v>6.8595864587526742E-2</v>
      </c>
      <c r="CE18" s="280"/>
      <c r="CF18" s="284"/>
      <c r="CG18" s="280"/>
      <c r="CH18" s="280"/>
      <c r="CI18" s="285"/>
      <c r="CJ18" s="282"/>
      <c r="CK18" s="280"/>
      <c r="CL18" s="280"/>
      <c r="CM18" s="280"/>
      <c r="CN18" s="280"/>
      <c r="CP18" s="280" t="s">
        <v>19</v>
      </c>
      <c r="CQ18" s="281">
        <f>CX17/CW17</f>
        <v>-1.4750247871137767</v>
      </c>
      <c r="CR18" s="282"/>
      <c r="CS18" s="283"/>
      <c r="CT18" s="280"/>
      <c r="CU18" s="282">
        <f>CY17/CW17</f>
        <v>6.859526119228837E-2</v>
      </c>
      <c r="CV18" s="280"/>
      <c r="CW18" s="284"/>
      <c r="CX18" s="280"/>
      <c r="CY18" s="280"/>
      <c r="CZ18" s="285"/>
      <c r="DA18" s="282"/>
      <c r="DB18" s="280"/>
      <c r="DC18" s="280"/>
      <c r="DD18" s="280"/>
      <c r="DE18" s="280"/>
      <c r="DG18" s="280" t="s">
        <v>19</v>
      </c>
      <c r="DH18" s="281">
        <f>DO17/DN17</f>
        <v>-1.4750247783311128</v>
      </c>
      <c r="DI18" s="282"/>
      <c r="DJ18" s="283"/>
      <c r="DK18" s="280"/>
      <c r="DL18" s="282">
        <f>DP17/DN17</f>
        <v>6.8595274448304711E-2</v>
      </c>
      <c r="DM18" s="280"/>
      <c r="DN18" s="284"/>
      <c r="DO18" s="280"/>
      <c r="DP18" s="280"/>
      <c r="DQ18" s="285"/>
      <c r="DR18" s="282"/>
      <c r="DS18" s="280"/>
      <c r="DT18" s="280"/>
      <c r="DU18" s="280"/>
      <c r="DV18" s="280"/>
      <c r="DX18" s="280" t="s">
        <v>19</v>
      </c>
      <c r="DY18" s="281">
        <f>EF17/EE17</f>
        <v>-1.4750247800928391</v>
      </c>
      <c r="DZ18" s="282"/>
      <c r="EA18" s="283"/>
      <c r="EB18" s="280"/>
      <c r="EC18" s="282">
        <f>EG17/EE17</f>
        <v>6.8595272241052718E-2</v>
      </c>
      <c r="ED18" s="280"/>
      <c r="EE18" s="284"/>
      <c r="EF18" s="280"/>
      <c r="EG18" s="280"/>
      <c r="EH18" s="285"/>
      <c r="EI18" s="282"/>
      <c r="EJ18" s="280"/>
      <c r="EK18" s="280"/>
      <c r="EL18" s="280"/>
      <c r="EM18" s="280"/>
      <c r="EO18" s="280" t="s">
        <v>19</v>
      </c>
      <c r="EP18" s="281">
        <f>EW17/EV17</f>
        <v>-1.4750247799884739</v>
      </c>
      <c r="EQ18" s="282"/>
      <c r="ER18" s="283"/>
      <c r="ES18" s="280"/>
      <c r="ET18" s="282">
        <f>EX17/EV17</f>
        <v>6.8595272377771868E-2</v>
      </c>
      <c r="EU18" s="280"/>
      <c r="EV18" s="284"/>
      <c r="EW18" s="280"/>
      <c r="EX18" s="280"/>
      <c r="EY18" s="285"/>
      <c r="EZ18" s="282"/>
      <c r="FA18" s="280"/>
      <c r="FB18" s="280"/>
      <c r="FC18" s="280"/>
      <c r="FD18" s="280"/>
      <c r="FF18" s="280" t="s">
        <v>19</v>
      </c>
      <c r="FG18" s="281">
        <f>FN17/FM17</f>
        <v>-1.4750247799979417</v>
      </c>
      <c r="FH18" s="282"/>
      <c r="FI18" s="283"/>
      <c r="FJ18" s="280"/>
      <c r="FK18" s="282">
        <f>FO17/FM17</f>
        <v>6.8595272365634799E-2</v>
      </c>
      <c r="FL18" s="280"/>
      <c r="FM18" s="284"/>
      <c r="FN18" s="280"/>
      <c r="FO18" s="280"/>
      <c r="FP18" s="285"/>
      <c r="FQ18" s="282"/>
      <c r="FR18" s="280"/>
      <c r="FS18" s="280"/>
      <c r="FT18" s="280"/>
      <c r="FU18" s="280"/>
      <c r="FW18" s="280" t="s">
        <v>19</v>
      </c>
      <c r="FX18" s="281">
        <f>GE17/GD17</f>
        <v>-1.4750247799972291</v>
      </c>
      <c r="FY18" s="282"/>
      <c r="FZ18" s="283"/>
      <c r="GA18" s="280"/>
      <c r="GB18" s="282">
        <f>GF17/GD17</f>
        <v>6.8595272366556034E-2</v>
      </c>
      <c r="GC18" s="280"/>
      <c r="GD18" s="284"/>
      <c r="GE18" s="280"/>
      <c r="GF18" s="280"/>
      <c r="GG18" s="285"/>
      <c r="GH18" s="282"/>
      <c r="GI18" s="280"/>
      <c r="GJ18" s="280"/>
      <c r="GK18" s="280"/>
      <c r="GL18" s="280"/>
      <c r="GN18" s="280" t="s">
        <v>19</v>
      </c>
      <c r="GO18" s="281">
        <f>GV17/GU17</f>
        <v>-1.4750247799972871</v>
      </c>
      <c r="GP18" s="282"/>
      <c r="GQ18" s="283"/>
      <c r="GR18" s="280"/>
      <c r="GS18" s="282">
        <f>GW17/GU17</f>
        <v>6.8595272366481816E-2</v>
      </c>
      <c r="GT18" s="280"/>
      <c r="GU18" s="284"/>
      <c r="GV18" s="280"/>
      <c r="GW18" s="280"/>
      <c r="GX18" s="285"/>
      <c r="GY18" s="282"/>
      <c r="GZ18" s="280"/>
      <c r="HA18" s="280"/>
      <c r="HB18" s="280"/>
      <c r="HC18" s="280"/>
      <c r="HE18" s="280" t="s">
        <v>19</v>
      </c>
      <c r="HF18" s="281">
        <f>HM17/HL17</f>
        <v>-1.4750247799972829</v>
      </c>
      <c r="HG18" s="282"/>
      <c r="HH18" s="283"/>
      <c r="HI18" s="280"/>
      <c r="HJ18" s="282">
        <f>HN17/HL17</f>
        <v>6.85952723664872E-2</v>
      </c>
      <c r="HK18" s="280"/>
      <c r="HL18" s="284"/>
      <c r="HM18" s="280"/>
      <c r="HN18" s="280"/>
      <c r="HO18" s="285"/>
      <c r="HP18" s="282"/>
      <c r="HQ18" s="280"/>
      <c r="HR18" s="280"/>
      <c r="HS18" s="280"/>
      <c r="HT18" s="280"/>
      <c r="HV18" s="280" t="s">
        <v>19</v>
      </c>
      <c r="HW18" s="281">
        <f>ID17/IC17</f>
        <v>-1.4750247799972831</v>
      </c>
      <c r="HX18" s="282"/>
      <c r="HY18" s="283"/>
      <c r="HZ18" s="280"/>
      <c r="IA18" s="282">
        <f>IE17/IC17</f>
        <v>6.8595272366486632E-2</v>
      </c>
      <c r="IB18" s="280"/>
      <c r="IC18" s="284"/>
      <c r="ID18" s="280"/>
      <c r="IE18" s="280"/>
      <c r="IF18" s="285"/>
      <c r="IG18" s="282"/>
      <c r="IH18" s="280"/>
      <c r="II18" s="280"/>
      <c r="IJ18" s="280"/>
      <c r="IK18" s="280"/>
      <c r="IM18" s="280" t="s">
        <v>19</v>
      </c>
      <c r="IN18" s="281">
        <f>IU17/IT17</f>
        <v>-1.4750247799972831</v>
      </c>
      <c r="IO18" s="282"/>
      <c r="IP18" s="283"/>
      <c r="IQ18" s="280"/>
      <c r="IR18" s="282">
        <f>IV17/IT17</f>
        <v>6.8595272366486881E-2</v>
      </c>
      <c r="IS18" s="280"/>
      <c r="IT18" s="284"/>
      <c r="IU18" s="280"/>
      <c r="IV18" s="280"/>
      <c r="IW18" s="285"/>
      <c r="IX18" s="282"/>
      <c r="IY18" s="280"/>
      <c r="IZ18" s="280"/>
      <c r="JA18" s="280"/>
      <c r="JB18" s="280"/>
      <c r="JD18" s="280" t="s">
        <v>19</v>
      </c>
      <c r="JE18" s="281">
        <f>JL17/JK17</f>
        <v>-1.4750247799972829</v>
      </c>
      <c r="JF18" s="282"/>
      <c r="JG18" s="283"/>
      <c r="JH18" s="280"/>
      <c r="JI18" s="282">
        <f>JM17/JK17</f>
        <v>6.8595272366486507E-2</v>
      </c>
      <c r="JJ18" s="280"/>
      <c r="JK18" s="284"/>
      <c r="JL18" s="280"/>
      <c r="JM18" s="280"/>
      <c r="JN18" s="285"/>
      <c r="JO18" s="282"/>
      <c r="JP18" s="280"/>
      <c r="JQ18" s="280"/>
      <c r="JR18" s="280"/>
      <c r="JS18" s="280"/>
      <c r="JU18" s="280" t="s">
        <v>19</v>
      </c>
      <c r="JV18" s="281">
        <f>KC17/KB17</f>
        <v>-1.4750247799972827</v>
      </c>
      <c r="JW18" s="282"/>
      <c r="JX18" s="283"/>
      <c r="JY18" s="280"/>
      <c r="JZ18" s="282">
        <f>KD17/KB17</f>
        <v>6.8595272366487117E-2</v>
      </c>
      <c r="KA18" s="280"/>
      <c r="KB18" s="284"/>
      <c r="KC18" s="280"/>
      <c r="KD18" s="280"/>
      <c r="KE18" s="285"/>
      <c r="KF18" s="282"/>
      <c r="KG18" s="280"/>
      <c r="KH18" s="280"/>
      <c r="KI18" s="280"/>
      <c r="KJ18" s="280"/>
      <c r="KL18" s="280" t="s">
        <v>19</v>
      </c>
      <c r="KM18" s="281">
        <f>KT17/KS17</f>
        <v>-1.4750247799972827</v>
      </c>
      <c r="KN18" s="282"/>
      <c r="KO18" s="283"/>
      <c r="KP18" s="280"/>
      <c r="KQ18" s="282">
        <f>KU17/KS17</f>
        <v>6.8595272366486909E-2</v>
      </c>
      <c r="KR18" s="280"/>
      <c r="KS18" s="284"/>
      <c r="KT18" s="280"/>
      <c r="KU18" s="280"/>
      <c r="KV18" s="285"/>
      <c r="KW18" s="282"/>
      <c r="KX18" s="280"/>
      <c r="KY18" s="280"/>
      <c r="KZ18" s="280"/>
      <c r="LA18" s="280"/>
      <c r="LC18" s="280" t="s">
        <v>19</v>
      </c>
      <c r="LD18" s="281">
        <f>LK17/LJ17</f>
        <v>-1.4750247799972824</v>
      </c>
      <c r="LE18" s="282"/>
      <c r="LF18" s="283"/>
      <c r="LG18" s="280"/>
      <c r="LH18" s="282">
        <f>LL17/LJ17</f>
        <v>6.8595272366487339E-2</v>
      </c>
      <c r="LI18" s="280"/>
      <c r="LJ18" s="284"/>
      <c r="LK18" s="280"/>
      <c r="LL18" s="280"/>
      <c r="LM18" s="285"/>
      <c r="LN18" s="282"/>
      <c r="LO18" s="280"/>
      <c r="LP18" s="280"/>
      <c r="LQ18" s="280"/>
      <c r="LR18" s="280"/>
      <c r="LT18" s="280" t="s">
        <v>19</v>
      </c>
      <c r="LU18" s="281">
        <f>MB17/MA17</f>
        <v>-1.4750247799972829</v>
      </c>
      <c r="LV18" s="282"/>
      <c r="LW18" s="283"/>
      <c r="LX18" s="280"/>
      <c r="LY18" s="282">
        <f>MC17/MA17</f>
        <v>6.8595272366486923E-2</v>
      </c>
      <c r="LZ18" s="280"/>
      <c r="MA18" s="284"/>
      <c r="MB18" s="280"/>
      <c r="MC18" s="280"/>
      <c r="MD18" s="285"/>
      <c r="ME18" s="282"/>
      <c r="MF18" s="280"/>
      <c r="MG18" s="280"/>
      <c r="MH18" s="280"/>
      <c r="MI18" s="280"/>
    </row>
    <row r="19" spans="1:348" ht="14" customHeight="1" outlineLevel="1">
      <c r="A19" s="12"/>
      <c r="B19" s="77" t="s">
        <v>21</v>
      </c>
      <c r="C19" s="2"/>
      <c r="D19" s="2"/>
      <c r="E19" s="78"/>
      <c r="I19" s="77" t="s">
        <v>73</v>
      </c>
      <c r="K19" s="32"/>
      <c r="L19" s="35"/>
      <c r="M19" s="12"/>
      <c r="N19" s="15"/>
      <c r="O19" s="12"/>
      <c r="P19" s="14"/>
      <c r="Q19" s="12"/>
      <c r="R19" s="12"/>
      <c r="S19" s="19"/>
      <c r="T19" s="12"/>
      <c r="U19" s="12"/>
      <c r="V19" s="12"/>
      <c r="W19" s="12"/>
      <c r="X19" s="12"/>
      <c r="Y19" s="12"/>
      <c r="Z19" s="251" t="s">
        <v>73</v>
      </c>
      <c r="AA19" s="199"/>
      <c r="AB19" s="209"/>
      <c r="AC19" s="202"/>
      <c r="AD19" s="210"/>
      <c r="AE19" s="211"/>
      <c r="AF19" s="210"/>
      <c r="AG19" s="200"/>
      <c r="AH19" s="210"/>
      <c r="AI19" s="210"/>
      <c r="AJ19" s="203"/>
      <c r="AK19" s="210"/>
      <c r="AL19" s="210"/>
      <c r="AM19" s="210"/>
      <c r="AN19" s="210"/>
      <c r="AO19" s="210"/>
      <c r="AP19" s="19"/>
      <c r="AQ19" s="251" t="s">
        <v>73</v>
      </c>
      <c r="AR19" s="199"/>
      <c r="AS19" s="209"/>
      <c r="AT19" s="202"/>
      <c r="AU19" s="210"/>
      <c r="AV19" s="211"/>
      <c r="AW19" s="210"/>
      <c r="AX19" s="200"/>
      <c r="AY19" s="210"/>
      <c r="AZ19" s="210"/>
      <c r="BA19" s="203"/>
      <c r="BB19" s="210"/>
      <c r="BC19" s="210"/>
      <c r="BD19" s="210"/>
      <c r="BE19" s="210"/>
      <c r="BF19" s="210"/>
      <c r="BH19" s="251" t="s">
        <v>73</v>
      </c>
      <c r="BI19" s="199"/>
      <c r="BJ19" s="209"/>
      <c r="BK19" s="202"/>
      <c r="BL19" s="210"/>
      <c r="BM19" s="211"/>
      <c r="BN19" s="210"/>
      <c r="BO19" s="200"/>
      <c r="BP19" s="210"/>
      <c r="BQ19" s="210"/>
      <c r="BR19" s="203"/>
      <c r="BS19" s="210"/>
      <c r="BT19" s="210"/>
      <c r="BU19" s="210"/>
      <c r="BV19" s="210"/>
      <c r="BW19" s="210"/>
      <c r="BY19" s="251" t="s">
        <v>73</v>
      </c>
      <c r="BZ19" s="199"/>
      <c r="CA19" s="209"/>
      <c r="CB19" s="202"/>
      <c r="CC19" s="210"/>
      <c r="CD19" s="211"/>
      <c r="CE19" s="210"/>
      <c r="CF19" s="200"/>
      <c r="CG19" s="210"/>
      <c r="CH19" s="210"/>
      <c r="CI19" s="203"/>
      <c r="CJ19" s="210"/>
      <c r="CK19" s="210"/>
      <c r="CL19" s="210"/>
      <c r="CM19" s="210"/>
      <c r="CN19" s="210"/>
      <c r="CP19" s="251" t="s">
        <v>73</v>
      </c>
      <c r="CQ19" s="199"/>
      <c r="CR19" s="209"/>
      <c r="CS19" s="202"/>
      <c r="CT19" s="210"/>
      <c r="CU19" s="211"/>
      <c r="CV19" s="210"/>
      <c r="CW19" s="200"/>
      <c r="CX19" s="210"/>
      <c r="CY19" s="210"/>
      <c r="CZ19" s="203"/>
      <c r="DA19" s="210"/>
      <c r="DB19" s="210"/>
      <c r="DC19" s="210"/>
      <c r="DD19" s="210"/>
      <c r="DE19" s="210"/>
      <c r="DG19" s="251" t="s">
        <v>73</v>
      </c>
      <c r="DH19" s="199"/>
      <c r="DI19" s="209"/>
      <c r="DJ19" s="202"/>
      <c r="DK19" s="210"/>
      <c r="DL19" s="211"/>
      <c r="DM19" s="210"/>
      <c r="DN19" s="200"/>
      <c r="DO19" s="210"/>
      <c r="DP19" s="210"/>
      <c r="DQ19" s="203"/>
      <c r="DR19" s="210"/>
      <c r="DS19" s="210"/>
      <c r="DT19" s="210"/>
      <c r="DU19" s="210"/>
      <c r="DV19" s="210"/>
      <c r="DX19" s="251" t="s">
        <v>73</v>
      </c>
      <c r="DY19" s="199"/>
      <c r="DZ19" s="209"/>
      <c r="EA19" s="202"/>
      <c r="EB19" s="210"/>
      <c r="EC19" s="211"/>
      <c r="ED19" s="210"/>
      <c r="EE19" s="200"/>
      <c r="EF19" s="210"/>
      <c r="EG19" s="210"/>
      <c r="EH19" s="203"/>
      <c r="EI19" s="210"/>
      <c r="EJ19" s="210"/>
      <c r="EK19" s="210"/>
      <c r="EL19" s="210"/>
      <c r="EM19" s="210"/>
      <c r="EO19" s="251" t="s">
        <v>73</v>
      </c>
      <c r="EP19" s="199"/>
      <c r="EQ19" s="209"/>
      <c r="ER19" s="202"/>
      <c r="ES19" s="210"/>
      <c r="ET19" s="211"/>
      <c r="EU19" s="210"/>
      <c r="EV19" s="200"/>
      <c r="EW19" s="210"/>
      <c r="EX19" s="210"/>
      <c r="EY19" s="203"/>
      <c r="EZ19" s="210"/>
      <c r="FA19" s="210"/>
      <c r="FB19" s="210"/>
      <c r="FC19" s="210"/>
      <c r="FD19" s="210"/>
      <c r="FF19" s="251" t="s">
        <v>73</v>
      </c>
      <c r="FG19" s="199"/>
      <c r="FH19" s="209"/>
      <c r="FI19" s="202"/>
      <c r="FJ19" s="210"/>
      <c r="FK19" s="211"/>
      <c r="FL19" s="210"/>
      <c r="FM19" s="200"/>
      <c r="FN19" s="210"/>
      <c r="FO19" s="210"/>
      <c r="FP19" s="203"/>
      <c r="FQ19" s="210"/>
      <c r="FR19" s="210"/>
      <c r="FS19" s="210"/>
      <c r="FT19" s="210"/>
      <c r="FU19" s="210"/>
      <c r="FW19" s="251" t="s">
        <v>73</v>
      </c>
      <c r="FX19" s="199"/>
      <c r="FY19" s="209"/>
      <c r="FZ19" s="202"/>
      <c r="GA19" s="210"/>
      <c r="GB19" s="211"/>
      <c r="GC19" s="210"/>
      <c r="GD19" s="200"/>
      <c r="GE19" s="210"/>
      <c r="GF19" s="210"/>
      <c r="GG19" s="203"/>
      <c r="GH19" s="210"/>
      <c r="GI19" s="210"/>
      <c r="GJ19" s="210"/>
      <c r="GK19" s="210"/>
      <c r="GL19" s="210"/>
      <c r="GN19" s="251" t="s">
        <v>73</v>
      </c>
      <c r="GO19" s="199"/>
      <c r="GP19" s="209"/>
      <c r="GQ19" s="202"/>
      <c r="GR19" s="210"/>
      <c r="GS19" s="211"/>
      <c r="GT19" s="210"/>
      <c r="GU19" s="200"/>
      <c r="GV19" s="210"/>
      <c r="GW19" s="210"/>
      <c r="GX19" s="203"/>
      <c r="GY19" s="210"/>
      <c r="GZ19" s="210"/>
      <c r="HA19" s="210"/>
      <c r="HB19" s="210"/>
      <c r="HC19" s="210"/>
      <c r="HE19" s="251" t="s">
        <v>73</v>
      </c>
      <c r="HF19" s="199"/>
      <c r="HG19" s="209"/>
      <c r="HH19" s="202"/>
      <c r="HI19" s="210"/>
      <c r="HJ19" s="211"/>
      <c r="HK19" s="210"/>
      <c r="HL19" s="200"/>
      <c r="HM19" s="210"/>
      <c r="HN19" s="210"/>
      <c r="HO19" s="203"/>
      <c r="HP19" s="210"/>
      <c r="HQ19" s="210"/>
      <c r="HR19" s="210"/>
      <c r="HS19" s="210"/>
      <c r="HT19" s="210"/>
      <c r="HV19" s="251" t="s">
        <v>73</v>
      </c>
      <c r="HW19" s="199"/>
      <c r="HX19" s="209"/>
      <c r="HY19" s="202"/>
      <c r="HZ19" s="210"/>
      <c r="IA19" s="211"/>
      <c r="IB19" s="210"/>
      <c r="IC19" s="200"/>
      <c r="ID19" s="210"/>
      <c r="IE19" s="210"/>
      <c r="IF19" s="203"/>
      <c r="IG19" s="210"/>
      <c r="IH19" s="210"/>
      <c r="II19" s="210"/>
      <c r="IJ19" s="210"/>
      <c r="IK19" s="210"/>
      <c r="IM19" s="251" t="s">
        <v>73</v>
      </c>
      <c r="IN19" s="199"/>
      <c r="IO19" s="209"/>
      <c r="IP19" s="202"/>
      <c r="IQ19" s="210"/>
      <c r="IR19" s="211"/>
      <c r="IS19" s="210"/>
      <c r="IT19" s="200"/>
      <c r="IU19" s="210"/>
      <c r="IV19" s="210"/>
      <c r="IW19" s="203"/>
      <c r="IX19" s="210"/>
      <c r="IY19" s="210"/>
      <c r="IZ19" s="210"/>
      <c r="JA19" s="210"/>
      <c r="JB19" s="210"/>
      <c r="JD19" s="251" t="s">
        <v>73</v>
      </c>
      <c r="JE19" s="199"/>
      <c r="JF19" s="209"/>
      <c r="JG19" s="202"/>
      <c r="JH19" s="210"/>
      <c r="JI19" s="211"/>
      <c r="JJ19" s="210"/>
      <c r="JK19" s="200"/>
      <c r="JL19" s="210"/>
      <c r="JM19" s="210"/>
      <c r="JN19" s="203"/>
      <c r="JO19" s="210"/>
      <c r="JP19" s="210"/>
      <c r="JQ19" s="210"/>
      <c r="JR19" s="210"/>
      <c r="JS19" s="210"/>
      <c r="JU19" s="251" t="s">
        <v>73</v>
      </c>
      <c r="JV19" s="199"/>
      <c r="JW19" s="209"/>
      <c r="JX19" s="202"/>
      <c r="JY19" s="210"/>
      <c r="JZ19" s="211"/>
      <c r="KA19" s="210"/>
      <c r="KB19" s="200"/>
      <c r="KC19" s="210"/>
      <c r="KD19" s="210"/>
      <c r="KE19" s="203"/>
      <c r="KF19" s="210"/>
      <c r="KG19" s="210"/>
      <c r="KH19" s="210"/>
      <c r="KI19" s="210"/>
      <c r="KJ19" s="210"/>
      <c r="KL19" s="251" t="s">
        <v>73</v>
      </c>
      <c r="KM19" s="199"/>
      <c r="KN19" s="209"/>
      <c r="KO19" s="202"/>
      <c r="KP19" s="210"/>
      <c r="KQ19" s="211"/>
      <c r="KR19" s="210"/>
      <c r="KS19" s="200"/>
      <c r="KT19" s="210"/>
      <c r="KU19" s="210"/>
      <c r="KV19" s="203"/>
      <c r="KW19" s="210"/>
      <c r="KX19" s="210"/>
      <c r="KY19" s="210"/>
      <c r="KZ19" s="210"/>
      <c r="LA19" s="210"/>
      <c r="LC19" s="251" t="s">
        <v>73</v>
      </c>
      <c r="LD19" s="199"/>
      <c r="LE19" s="209"/>
      <c r="LF19" s="202"/>
      <c r="LG19" s="210"/>
      <c r="LH19" s="211"/>
      <c r="LI19" s="210"/>
      <c r="LJ19" s="200"/>
      <c r="LK19" s="210"/>
      <c r="LL19" s="210"/>
      <c r="LM19" s="203"/>
      <c r="LN19" s="210"/>
      <c r="LO19" s="210"/>
      <c r="LP19" s="210"/>
      <c r="LQ19" s="210"/>
      <c r="LR19" s="210"/>
      <c r="LT19" s="251" t="s">
        <v>73</v>
      </c>
      <c r="LU19" s="199"/>
      <c r="LV19" s="209"/>
      <c r="LW19" s="202"/>
      <c r="LX19" s="210"/>
      <c r="LY19" s="211"/>
      <c r="LZ19" s="210"/>
      <c r="MA19" s="200"/>
      <c r="MB19" s="210"/>
      <c r="MC19" s="210"/>
      <c r="MD19" s="203"/>
      <c r="ME19" s="210"/>
      <c r="MF19" s="210"/>
      <c r="MG19" s="210"/>
      <c r="MH19" s="210"/>
      <c r="MI19" s="210"/>
    </row>
    <row r="20" spans="1:348" ht="14" customHeight="1" outlineLevel="1">
      <c r="A20" s="12"/>
      <c r="B20" s="86" t="s">
        <v>49</v>
      </c>
      <c r="C20" s="86" t="s">
        <v>50</v>
      </c>
      <c r="D20" s="86" t="s">
        <v>51</v>
      </c>
      <c r="E20" s="105" t="s">
        <v>48</v>
      </c>
      <c r="F20" s="72" t="s">
        <v>52</v>
      </c>
      <c r="G20" s="109" t="s">
        <v>53</v>
      </c>
      <c r="H20" s="14"/>
      <c r="I20" s="72" t="s">
        <v>2</v>
      </c>
      <c r="J20" s="72" t="s">
        <v>3</v>
      </c>
      <c r="K20" s="110" t="s">
        <v>41</v>
      </c>
      <c r="L20" s="110" t="s">
        <v>42</v>
      </c>
      <c r="M20" s="72" t="s">
        <v>38</v>
      </c>
      <c r="N20" s="72" t="s">
        <v>39</v>
      </c>
      <c r="O20" s="72" t="s">
        <v>18</v>
      </c>
      <c r="P20" s="106" t="s">
        <v>40</v>
      </c>
      <c r="Q20" s="107" t="s">
        <v>16</v>
      </c>
      <c r="R20" s="108" t="s">
        <v>6</v>
      </c>
      <c r="S20" s="15"/>
      <c r="T20" s="304" t="s">
        <v>106</v>
      </c>
      <c r="U20" s="303"/>
      <c r="V20" s="303"/>
      <c r="W20" s="303"/>
      <c r="X20" s="303"/>
      <c r="Y20" s="32"/>
      <c r="Z20" s="249" t="s">
        <v>2</v>
      </c>
      <c r="AA20" s="249" t="s">
        <v>3</v>
      </c>
      <c r="AB20" s="272" t="s">
        <v>41</v>
      </c>
      <c r="AC20" s="272" t="s">
        <v>42</v>
      </c>
      <c r="AD20" s="249" t="s">
        <v>38</v>
      </c>
      <c r="AE20" s="249" t="s">
        <v>39</v>
      </c>
      <c r="AF20" s="249" t="s">
        <v>18</v>
      </c>
      <c r="AG20" s="269" t="s">
        <v>40</v>
      </c>
      <c r="AH20" s="270" t="s">
        <v>16</v>
      </c>
      <c r="AI20" s="271" t="s">
        <v>6</v>
      </c>
      <c r="AJ20" s="211"/>
      <c r="AK20" s="304" t="s">
        <v>106</v>
      </c>
      <c r="AL20" s="303"/>
      <c r="AM20" s="303"/>
      <c r="AN20" s="303"/>
      <c r="AO20" s="303"/>
      <c r="AP20" s="32"/>
      <c r="AQ20" s="249" t="s">
        <v>2</v>
      </c>
      <c r="AR20" s="249" t="s">
        <v>3</v>
      </c>
      <c r="AS20" s="272" t="s">
        <v>41</v>
      </c>
      <c r="AT20" s="272" t="s">
        <v>42</v>
      </c>
      <c r="AU20" s="249" t="s">
        <v>38</v>
      </c>
      <c r="AV20" s="249" t="s">
        <v>39</v>
      </c>
      <c r="AW20" s="249" t="s">
        <v>18</v>
      </c>
      <c r="AX20" s="269" t="s">
        <v>40</v>
      </c>
      <c r="AY20" s="270" t="s">
        <v>16</v>
      </c>
      <c r="AZ20" s="271" t="s">
        <v>6</v>
      </c>
      <c r="BA20" s="211"/>
      <c r="BB20" s="304" t="s">
        <v>106</v>
      </c>
      <c r="BC20" s="303"/>
      <c r="BD20" s="303"/>
      <c r="BE20" s="303"/>
      <c r="BF20" s="303"/>
      <c r="BH20" s="249" t="s">
        <v>2</v>
      </c>
      <c r="BI20" s="249" t="s">
        <v>3</v>
      </c>
      <c r="BJ20" s="272" t="s">
        <v>41</v>
      </c>
      <c r="BK20" s="272" t="s">
        <v>42</v>
      </c>
      <c r="BL20" s="249" t="s">
        <v>38</v>
      </c>
      <c r="BM20" s="249" t="s">
        <v>39</v>
      </c>
      <c r="BN20" s="249" t="s">
        <v>18</v>
      </c>
      <c r="BO20" s="269" t="s">
        <v>40</v>
      </c>
      <c r="BP20" s="270" t="s">
        <v>16</v>
      </c>
      <c r="BQ20" s="271" t="s">
        <v>6</v>
      </c>
      <c r="BR20" s="211"/>
      <c r="BS20" s="304" t="s">
        <v>106</v>
      </c>
      <c r="BT20" s="303"/>
      <c r="BU20" s="303"/>
      <c r="BV20" s="303"/>
      <c r="BW20" s="303"/>
      <c r="BY20" s="249" t="s">
        <v>2</v>
      </c>
      <c r="BZ20" s="249" t="s">
        <v>3</v>
      </c>
      <c r="CA20" s="272" t="s">
        <v>41</v>
      </c>
      <c r="CB20" s="272" t="s">
        <v>42</v>
      </c>
      <c r="CC20" s="249" t="s">
        <v>38</v>
      </c>
      <c r="CD20" s="249" t="s">
        <v>39</v>
      </c>
      <c r="CE20" s="249" t="s">
        <v>18</v>
      </c>
      <c r="CF20" s="269" t="s">
        <v>40</v>
      </c>
      <c r="CG20" s="270" t="s">
        <v>16</v>
      </c>
      <c r="CH20" s="271" t="s">
        <v>6</v>
      </c>
      <c r="CI20" s="211"/>
      <c r="CJ20" s="304" t="s">
        <v>106</v>
      </c>
      <c r="CK20" s="303"/>
      <c r="CL20" s="303"/>
      <c r="CM20" s="303"/>
      <c r="CN20" s="303"/>
      <c r="CP20" s="249" t="s">
        <v>2</v>
      </c>
      <c r="CQ20" s="249" t="s">
        <v>3</v>
      </c>
      <c r="CR20" s="272" t="s">
        <v>41</v>
      </c>
      <c r="CS20" s="272" t="s">
        <v>42</v>
      </c>
      <c r="CT20" s="249" t="s">
        <v>38</v>
      </c>
      <c r="CU20" s="249" t="s">
        <v>39</v>
      </c>
      <c r="CV20" s="249" t="s">
        <v>18</v>
      </c>
      <c r="CW20" s="269" t="s">
        <v>40</v>
      </c>
      <c r="CX20" s="270" t="s">
        <v>16</v>
      </c>
      <c r="CY20" s="271" t="s">
        <v>6</v>
      </c>
      <c r="CZ20" s="211"/>
      <c r="DA20" s="304" t="s">
        <v>106</v>
      </c>
      <c r="DB20" s="303"/>
      <c r="DC20" s="303"/>
      <c r="DD20" s="303"/>
      <c r="DE20" s="303"/>
      <c r="DG20" s="249" t="s">
        <v>2</v>
      </c>
      <c r="DH20" s="249" t="s">
        <v>3</v>
      </c>
      <c r="DI20" s="272" t="s">
        <v>41</v>
      </c>
      <c r="DJ20" s="272" t="s">
        <v>42</v>
      </c>
      <c r="DK20" s="249" t="s">
        <v>38</v>
      </c>
      <c r="DL20" s="249" t="s">
        <v>39</v>
      </c>
      <c r="DM20" s="249" t="s">
        <v>18</v>
      </c>
      <c r="DN20" s="269" t="s">
        <v>40</v>
      </c>
      <c r="DO20" s="270" t="s">
        <v>16</v>
      </c>
      <c r="DP20" s="271" t="s">
        <v>6</v>
      </c>
      <c r="DQ20" s="211"/>
      <c r="DR20" s="304" t="s">
        <v>106</v>
      </c>
      <c r="DS20" s="303"/>
      <c r="DT20" s="303"/>
      <c r="DU20" s="303"/>
      <c r="DV20" s="303"/>
      <c r="DX20" s="249" t="s">
        <v>2</v>
      </c>
      <c r="DY20" s="249" t="s">
        <v>3</v>
      </c>
      <c r="DZ20" s="272" t="s">
        <v>41</v>
      </c>
      <c r="EA20" s="272" t="s">
        <v>42</v>
      </c>
      <c r="EB20" s="249" t="s">
        <v>38</v>
      </c>
      <c r="EC20" s="249" t="s">
        <v>39</v>
      </c>
      <c r="ED20" s="249" t="s">
        <v>18</v>
      </c>
      <c r="EE20" s="269" t="s">
        <v>40</v>
      </c>
      <c r="EF20" s="270" t="s">
        <v>16</v>
      </c>
      <c r="EG20" s="271" t="s">
        <v>6</v>
      </c>
      <c r="EH20" s="211"/>
      <c r="EI20" s="304" t="s">
        <v>106</v>
      </c>
      <c r="EJ20" s="303"/>
      <c r="EK20" s="303"/>
      <c r="EL20" s="303"/>
      <c r="EM20" s="303"/>
      <c r="EO20" s="249" t="s">
        <v>2</v>
      </c>
      <c r="EP20" s="249" t="s">
        <v>3</v>
      </c>
      <c r="EQ20" s="272" t="s">
        <v>41</v>
      </c>
      <c r="ER20" s="272" t="s">
        <v>42</v>
      </c>
      <c r="ES20" s="249" t="s">
        <v>38</v>
      </c>
      <c r="ET20" s="249" t="s">
        <v>39</v>
      </c>
      <c r="EU20" s="249" t="s">
        <v>18</v>
      </c>
      <c r="EV20" s="269" t="s">
        <v>40</v>
      </c>
      <c r="EW20" s="270" t="s">
        <v>16</v>
      </c>
      <c r="EX20" s="271" t="s">
        <v>6</v>
      </c>
      <c r="EY20" s="211"/>
      <c r="EZ20" s="304" t="s">
        <v>106</v>
      </c>
      <c r="FA20" s="303"/>
      <c r="FB20" s="303"/>
      <c r="FC20" s="303"/>
      <c r="FD20" s="303"/>
      <c r="FF20" s="249" t="s">
        <v>2</v>
      </c>
      <c r="FG20" s="249" t="s">
        <v>3</v>
      </c>
      <c r="FH20" s="272" t="s">
        <v>41</v>
      </c>
      <c r="FI20" s="272" t="s">
        <v>42</v>
      </c>
      <c r="FJ20" s="249" t="s">
        <v>38</v>
      </c>
      <c r="FK20" s="249" t="s">
        <v>39</v>
      </c>
      <c r="FL20" s="249" t="s">
        <v>18</v>
      </c>
      <c r="FM20" s="269" t="s">
        <v>40</v>
      </c>
      <c r="FN20" s="270" t="s">
        <v>16</v>
      </c>
      <c r="FO20" s="271" t="s">
        <v>6</v>
      </c>
      <c r="FP20" s="211"/>
      <c r="FQ20" s="304" t="s">
        <v>106</v>
      </c>
      <c r="FR20" s="303"/>
      <c r="FS20" s="303"/>
      <c r="FT20" s="303"/>
      <c r="FU20" s="303"/>
      <c r="FW20" s="249" t="s">
        <v>2</v>
      </c>
      <c r="FX20" s="249" t="s">
        <v>3</v>
      </c>
      <c r="FY20" s="272" t="s">
        <v>41</v>
      </c>
      <c r="FZ20" s="272" t="s">
        <v>42</v>
      </c>
      <c r="GA20" s="249" t="s">
        <v>38</v>
      </c>
      <c r="GB20" s="249" t="s">
        <v>39</v>
      </c>
      <c r="GC20" s="249" t="s">
        <v>18</v>
      </c>
      <c r="GD20" s="269" t="s">
        <v>40</v>
      </c>
      <c r="GE20" s="270" t="s">
        <v>16</v>
      </c>
      <c r="GF20" s="271" t="s">
        <v>6</v>
      </c>
      <c r="GG20" s="211"/>
      <c r="GH20" s="304" t="s">
        <v>106</v>
      </c>
      <c r="GI20" s="303"/>
      <c r="GJ20" s="303"/>
      <c r="GK20" s="303"/>
      <c r="GL20" s="303"/>
      <c r="GN20" s="249" t="s">
        <v>2</v>
      </c>
      <c r="GO20" s="249" t="s">
        <v>3</v>
      </c>
      <c r="GP20" s="272" t="s">
        <v>41</v>
      </c>
      <c r="GQ20" s="272" t="s">
        <v>42</v>
      </c>
      <c r="GR20" s="249" t="s">
        <v>38</v>
      </c>
      <c r="GS20" s="249" t="s">
        <v>39</v>
      </c>
      <c r="GT20" s="249" t="s">
        <v>18</v>
      </c>
      <c r="GU20" s="269" t="s">
        <v>40</v>
      </c>
      <c r="GV20" s="270" t="s">
        <v>16</v>
      </c>
      <c r="GW20" s="271" t="s">
        <v>6</v>
      </c>
      <c r="GX20" s="211"/>
      <c r="GY20" s="304" t="s">
        <v>106</v>
      </c>
      <c r="GZ20" s="303"/>
      <c r="HA20" s="303"/>
      <c r="HB20" s="303"/>
      <c r="HC20" s="303"/>
      <c r="HE20" s="249" t="s">
        <v>2</v>
      </c>
      <c r="HF20" s="249" t="s">
        <v>3</v>
      </c>
      <c r="HG20" s="272" t="s">
        <v>41</v>
      </c>
      <c r="HH20" s="272" t="s">
        <v>42</v>
      </c>
      <c r="HI20" s="249" t="s">
        <v>38</v>
      </c>
      <c r="HJ20" s="249" t="s">
        <v>39</v>
      </c>
      <c r="HK20" s="249" t="s">
        <v>18</v>
      </c>
      <c r="HL20" s="269" t="s">
        <v>40</v>
      </c>
      <c r="HM20" s="270" t="s">
        <v>16</v>
      </c>
      <c r="HN20" s="271" t="s">
        <v>6</v>
      </c>
      <c r="HO20" s="211"/>
      <c r="HP20" s="304" t="s">
        <v>106</v>
      </c>
      <c r="HQ20" s="303"/>
      <c r="HR20" s="303"/>
      <c r="HS20" s="303"/>
      <c r="HT20" s="303"/>
      <c r="HV20" s="249" t="s">
        <v>2</v>
      </c>
      <c r="HW20" s="249" t="s">
        <v>3</v>
      </c>
      <c r="HX20" s="272" t="s">
        <v>41</v>
      </c>
      <c r="HY20" s="272" t="s">
        <v>42</v>
      </c>
      <c r="HZ20" s="249" t="s">
        <v>38</v>
      </c>
      <c r="IA20" s="249" t="s">
        <v>39</v>
      </c>
      <c r="IB20" s="249" t="s">
        <v>18</v>
      </c>
      <c r="IC20" s="269" t="s">
        <v>40</v>
      </c>
      <c r="ID20" s="270" t="s">
        <v>16</v>
      </c>
      <c r="IE20" s="271" t="s">
        <v>6</v>
      </c>
      <c r="IF20" s="211"/>
      <c r="IG20" s="304" t="s">
        <v>106</v>
      </c>
      <c r="IH20" s="303"/>
      <c r="II20" s="303"/>
      <c r="IJ20" s="303"/>
      <c r="IK20" s="303"/>
      <c r="IM20" s="249" t="s">
        <v>2</v>
      </c>
      <c r="IN20" s="249" t="s">
        <v>3</v>
      </c>
      <c r="IO20" s="272" t="s">
        <v>41</v>
      </c>
      <c r="IP20" s="272" t="s">
        <v>42</v>
      </c>
      <c r="IQ20" s="249" t="s">
        <v>38</v>
      </c>
      <c r="IR20" s="249" t="s">
        <v>39</v>
      </c>
      <c r="IS20" s="249" t="s">
        <v>18</v>
      </c>
      <c r="IT20" s="269" t="s">
        <v>40</v>
      </c>
      <c r="IU20" s="270" t="s">
        <v>16</v>
      </c>
      <c r="IV20" s="271" t="s">
        <v>6</v>
      </c>
      <c r="IW20" s="211"/>
      <c r="IX20" s="304" t="s">
        <v>106</v>
      </c>
      <c r="IY20" s="303"/>
      <c r="IZ20" s="303"/>
      <c r="JA20" s="303"/>
      <c r="JB20" s="303"/>
      <c r="JD20" s="249" t="s">
        <v>2</v>
      </c>
      <c r="JE20" s="249" t="s">
        <v>3</v>
      </c>
      <c r="JF20" s="272" t="s">
        <v>41</v>
      </c>
      <c r="JG20" s="272" t="s">
        <v>42</v>
      </c>
      <c r="JH20" s="249" t="s">
        <v>38</v>
      </c>
      <c r="JI20" s="249" t="s">
        <v>39</v>
      </c>
      <c r="JJ20" s="249" t="s">
        <v>18</v>
      </c>
      <c r="JK20" s="269" t="s">
        <v>40</v>
      </c>
      <c r="JL20" s="270" t="s">
        <v>16</v>
      </c>
      <c r="JM20" s="271" t="s">
        <v>6</v>
      </c>
      <c r="JN20" s="211"/>
      <c r="JO20" s="304" t="s">
        <v>106</v>
      </c>
      <c r="JP20" s="303"/>
      <c r="JQ20" s="303"/>
      <c r="JR20" s="303"/>
      <c r="JS20" s="303"/>
      <c r="JU20" s="249" t="s">
        <v>2</v>
      </c>
      <c r="JV20" s="249" t="s">
        <v>3</v>
      </c>
      <c r="JW20" s="272" t="s">
        <v>41</v>
      </c>
      <c r="JX20" s="272" t="s">
        <v>42</v>
      </c>
      <c r="JY20" s="249" t="s">
        <v>38</v>
      </c>
      <c r="JZ20" s="249" t="s">
        <v>39</v>
      </c>
      <c r="KA20" s="249" t="s">
        <v>18</v>
      </c>
      <c r="KB20" s="269" t="s">
        <v>40</v>
      </c>
      <c r="KC20" s="270" t="s">
        <v>16</v>
      </c>
      <c r="KD20" s="271" t="s">
        <v>6</v>
      </c>
      <c r="KE20" s="211"/>
      <c r="KF20" s="304" t="s">
        <v>106</v>
      </c>
      <c r="KG20" s="303"/>
      <c r="KH20" s="303"/>
      <c r="KI20" s="303"/>
      <c r="KJ20" s="303"/>
      <c r="KL20" s="249" t="s">
        <v>2</v>
      </c>
      <c r="KM20" s="249" t="s">
        <v>3</v>
      </c>
      <c r="KN20" s="272" t="s">
        <v>41</v>
      </c>
      <c r="KO20" s="272" t="s">
        <v>42</v>
      </c>
      <c r="KP20" s="249" t="s">
        <v>38</v>
      </c>
      <c r="KQ20" s="249" t="s">
        <v>39</v>
      </c>
      <c r="KR20" s="249" t="s">
        <v>18</v>
      </c>
      <c r="KS20" s="269" t="s">
        <v>40</v>
      </c>
      <c r="KT20" s="270" t="s">
        <v>16</v>
      </c>
      <c r="KU20" s="271" t="s">
        <v>6</v>
      </c>
      <c r="KV20" s="211"/>
      <c r="KW20" s="304" t="s">
        <v>106</v>
      </c>
      <c r="KX20" s="303"/>
      <c r="KY20" s="303"/>
      <c r="KZ20" s="303"/>
      <c r="LA20" s="303"/>
      <c r="LC20" s="249" t="s">
        <v>2</v>
      </c>
      <c r="LD20" s="249" t="s">
        <v>3</v>
      </c>
      <c r="LE20" s="272" t="s">
        <v>41</v>
      </c>
      <c r="LF20" s="272" t="s">
        <v>42</v>
      </c>
      <c r="LG20" s="249" t="s">
        <v>38</v>
      </c>
      <c r="LH20" s="249" t="s">
        <v>39</v>
      </c>
      <c r="LI20" s="249" t="s">
        <v>18</v>
      </c>
      <c r="LJ20" s="269" t="s">
        <v>40</v>
      </c>
      <c r="LK20" s="270" t="s">
        <v>16</v>
      </c>
      <c r="LL20" s="271" t="s">
        <v>6</v>
      </c>
      <c r="LM20" s="211"/>
      <c r="LN20" s="304" t="s">
        <v>106</v>
      </c>
      <c r="LO20" s="303"/>
      <c r="LP20" s="303"/>
      <c r="LQ20" s="303"/>
      <c r="LR20" s="303"/>
      <c r="LT20" s="249" t="s">
        <v>2</v>
      </c>
      <c r="LU20" s="249" t="s">
        <v>3</v>
      </c>
      <c r="LV20" s="272" t="s">
        <v>41</v>
      </c>
      <c r="LW20" s="272" t="s">
        <v>42</v>
      </c>
      <c r="LX20" s="249" t="s">
        <v>38</v>
      </c>
      <c r="LY20" s="249" t="s">
        <v>39</v>
      </c>
      <c r="LZ20" s="249" t="s">
        <v>18</v>
      </c>
      <c r="MA20" s="269" t="s">
        <v>40</v>
      </c>
      <c r="MB20" s="270" t="s">
        <v>16</v>
      </c>
      <c r="MC20" s="271" t="s">
        <v>6</v>
      </c>
      <c r="MD20" s="211"/>
      <c r="ME20" s="304" t="s">
        <v>106</v>
      </c>
      <c r="MF20" s="303"/>
      <c r="MG20" s="303"/>
      <c r="MH20" s="303"/>
      <c r="MI20" s="303"/>
    </row>
    <row r="21" spans="1:348" s="11" customFormat="1" ht="14" customHeight="1" outlineLevel="1">
      <c r="A21" s="12"/>
      <c r="B21" s="33">
        <f>SLOPE(G7:G16,J7:J16)</f>
        <v>1.0160547355890144</v>
      </c>
      <c r="C21" s="17">
        <f>INTERCEPT(G7:G16,J7:J16)</f>
        <v>1.5239966324230902</v>
      </c>
      <c r="D21" s="79">
        <f>CORREL(G7:G16,J7:J16)^2</f>
        <v>0.83752842735775557</v>
      </c>
      <c r="E21" s="80">
        <f>D21/((1-D21)*(COUNT(G7:G16)-2))</f>
        <v>1.2887307202995411</v>
      </c>
      <c r="F21" s="81">
        <f>COUNT(G7:G16)-2</f>
        <v>4</v>
      </c>
      <c r="G21" s="82">
        <f>_xlfn.F.DIST.RT(E21,1,F21)</f>
        <v>0.31969163108391357</v>
      </c>
      <c r="I21" s="67">
        <f>U17/S17</f>
        <v>1.1277047700127836</v>
      </c>
      <c r="J21" s="67">
        <f>N18-J18*I21</f>
        <v>1.7234337570280109</v>
      </c>
      <c r="K21" s="17">
        <f>SQRT(1/S17)</f>
        <v>0.14565904797820914</v>
      </c>
      <c r="L21" s="15">
        <f>SQRT(1/P17+J18^2*K21^2)</f>
        <v>0.24522279217938958</v>
      </c>
      <c r="M21" s="15">
        <f>I21/K21</f>
        <v>7.742085271499854</v>
      </c>
      <c r="N21" s="15">
        <f>J21/L21</f>
        <v>7.0280325157021091</v>
      </c>
      <c r="O21" s="23">
        <f>COUNT(L7:L16)-2</f>
        <v>5</v>
      </c>
      <c r="P21" s="32">
        <f>_xlfn.CHISQ.DIST.RT(V17,O21)</f>
        <v>9.1660730908839305E-2</v>
      </c>
      <c r="Q21" s="15">
        <f>V17/O21</f>
        <v>1.8943673969625432</v>
      </c>
      <c r="R21" s="15">
        <f>IF(P21&gt;0.15,1.96^2*K21^2/I21^2,_xlfn.T.INV.2T(0.05,O21)^2*K21^2*Q21/I21^2)</f>
        <v>0.20883879504884886</v>
      </c>
      <c r="S21" s="56"/>
      <c r="T21" s="206"/>
      <c r="U21" s="208"/>
      <c r="V21" s="208"/>
      <c r="W21" s="208"/>
      <c r="X21" s="208"/>
      <c r="Y21" s="31"/>
      <c r="Z21" s="244">
        <f>AL17/AJ17</f>
        <v>1.1364505169500345</v>
      </c>
      <c r="AA21" s="244">
        <f>AE18-AA18*Z21</f>
        <v>1.7444175957351471</v>
      </c>
      <c r="AB21" s="212">
        <f>SQRT(1/AJ17)</f>
        <v>0.15699679447889847</v>
      </c>
      <c r="AC21" s="211">
        <f>SQRT(1/AG17+AA18^2*AB21^2)</f>
        <v>0.26505968664303498</v>
      </c>
      <c r="AD21" s="211">
        <f>Z21/AB21</f>
        <v>7.2386861191792162</v>
      </c>
      <c r="AE21" s="211">
        <f>AA21/AC21</f>
        <v>6.5812256017808339</v>
      </c>
      <c r="AF21" s="204">
        <f>COUNT(AC7:AC16)-2</f>
        <v>5</v>
      </c>
      <c r="AG21" s="209">
        <f>_xlfn.CHISQ.DIST.RT(AM17,AF21)</f>
        <v>6.2943175102011292E-2</v>
      </c>
      <c r="AH21" s="211">
        <f>AM17/AF21</f>
        <v>2.0941571711002189</v>
      </c>
      <c r="AI21" s="211">
        <f>IF(AG21&gt;0.15,1.96^2*AB21^2/Z21^2,_xlfn.T.INV.2T(0.05,AF21)^2*AB21^2*AH21/Z21^2)</f>
        <v>0.26409042251674342</v>
      </c>
      <c r="AJ21" s="233"/>
      <c r="AK21" s="206"/>
      <c r="AL21" s="208"/>
      <c r="AM21" s="208"/>
      <c r="AN21" s="208"/>
      <c r="AO21" s="208"/>
      <c r="AP21" s="31"/>
      <c r="AQ21" s="244">
        <f>BC17/BA17</f>
        <v>1.1365578395946274</v>
      </c>
      <c r="AR21" s="244">
        <f>AV18-AR18*AQ21</f>
        <v>1.7450377993616639</v>
      </c>
      <c r="AS21" s="212">
        <f>SQRT(1/BA17)</f>
        <v>0.15798907824315084</v>
      </c>
      <c r="AT21" s="211">
        <f>SQRT(1/AX17+AR18^2*AS21^2)</f>
        <v>0.26725416673599223</v>
      </c>
      <c r="AU21" s="211">
        <f>AQ21/AS21</f>
        <v>7.1939013268083274</v>
      </c>
      <c r="AV21" s="211">
        <f>AR21/AT21</f>
        <v>6.5295064270616381</v>
      </c>
      <c r="AW21" s="204">
        <f>COUNT(AT7:AT16)-2</f>
        <v>5</v>
      </c>
      <c r="AX21" s="209">
        <f>_xlfn.CHISQ.DIST.RT(BD17,AW21)</f>
        <v>6.0734512340152799E-2</v>
      </c>
      <c r="AY21" s="211">
        <f>BD17/AW21</f>
        <v>2.11287880626828</v>
      </c>
      <c r="AZ21" s="211">
        <f>IF(AX21&gt;0.15,1.96^2*AS21^2/AQ21^2,_xlfn.T.INV.2T(0.05,AW21)^2*AS21^2*AY21/AQ21^2)</f>
        <v>0.26977922475000427</v>
      </c>
      <c r="BA21" s="233"/>
      <c r="BB21" s="206"/>
      <c r="BC21" s="208"/>
      <c r="BD21" s="208"/>
      <c r="BE21" s="208"/>
      <c r="BF21" s="208"/>
      <c r="BH21" s="244">
        <f>BT17/BR17</f>
        <v>1.1365787957663667</v>
      </c>
      <c r="BI21" s="244">
        <f>BM18-BI18*BH21</f>
        <v>1.7450762969471372</v>
      </c>
      <c r="BJ21" s="212">
        <f>SQRT(1/BR17)</f>
        <v>0.15800319173667121</v>
      </c>
      <c r="BK21" s="211">
        <f>SQRT(1/BO17+BI18^2*BJ21^2)</f>
        <v>0.26731511543526149</v>
      </c>
      <c r="BL21" s="211">
        <f>BH21/BJ21</f>
        <v>7.1933913693376121</v>
      </c>
      <c r="BM21" s="211">
        <f>BI21/BK21</f>
        <v>6.5281616945067986</v>
      </c>
      <c r="BN21" s="204">
        <f>COUNT(BK7:BK16)-2</f>
        <v>5</v>
      </c>
      <c r="BO21" s="209">
        <f>_xlfn.CHISQ.DIST.RT(BU17,BN21)</f>
        <v>6.0803357396439148E-2</v>
      </c>
      <c r="BP21" s="211">
        <f>BU17/BN21</f>
        <v>2.1122856822522831</v>
      </c>
      <c r="BQ21" s="211">
        <f>IF(BO21&gt;0.15,1.96^2*BJ21^2/BH21^2,_xlfn.T.INV.2T(0.05,BN21)^2*BJ21^2*BP21/BH21^2)</f>
        <v>0.26974173401342089</v>
      </c>
      <c r="BR21" s="233"/>
      <c r="BS21" s="206"/>
      <c r="BT21" s="208"/>
      <c r="BU21" s="208"/>
      <c r="BV21" s="208"/>
      <c r="BW21" s="208"/>
      <c r="BY21" s="244">
        <f>CK17/CI17</f>
        <v>1.1365781170608737</v>
      </c>
      <c r="BZ21" s="244">
        <f>CD18-BZ18*BY21</f>
        <v>1.745076176813795</v>
      </c>
      <c r="CA21" s="212">
        <f>SQRT(1/CI17)</f>
        <v>0.15800552956772146</v>
      </c>
      <c r="CB21" s="211">
        <f>SQRT(1/CF17+BZ18^2*CA21^2)</f>
        <v>0.26731932085955629</v>
      </c>
      <c r="CC21" s="211">
        <f>BY21/CA21</f>
        <v>7.1932806413191654</v>
      </c>
      <c r="CD21" s="211">
        <f>BZ21/CB21</f>
        <v>6.5280585451233426</v>
      </c>
      <c r="CE21" s="204">
        <f>COUNT(CB7:CB16)-2</f>
        <v>5</v>
      </c>
      <c r="CF21" s="209">
        <f>_xlfn.CHISQ.DIST.RT(CL17,CE21)</f>
        <v>6.0794569050137449E-2</v>
      </c>
      <c r="CG21" s="211">
        <f>CL17/CE21</f>
        <v>2.112361361849294</v>
      </c>
      <c r="CH21" s="211">
        <f>IF(CF21&gt;0.15,1.96^2*CA21^2/BY21^2,_xlfn.T.INV.2T(0.05,CE21)^2*CA21^2*CG21/BY21^2)</f>
        <v>0.26975970316934178</v>
      </c>
      <c r="CI21" s="233"/>
      <c r="CJ21" s="206"/>
      <c r="CK21" s="208"/>
      <c r="CL21" s="208"/>
      <c r="CM21" s="208"/>
      <c r="CN21" s="208"/>
      <c r="CP21" s="244">
        <f>DB17/CZ17</f>
        <v>1.1365782037780174</v>
      </c>
      <c r="CQ21" s="244">
        <f>CU18-CQ18*CP21</f>
        <v>1.7450762842581173</v>
      </c>
      <c r="CR21" s="212">
        <f>SQRT(1/CZ17)</f>
        <v>0.15800545957405179</v>
      </c>
      <c r="CS21" s="211">
        <f>SQRT(1/CW17+CQ18^2*CR21^2)</f>
        <v>0.26731928966734592</v>
      </c>
      <c r="CT21" s="211">
        <f>CP21/CR21</f>
        <v>7.1932843766410608</v>
      </c>
      <c r="CU21" s="211">
        <f>CQ21/CS21</f>
        <v>6.5280597087838403</v>
      </c>
      <c r="CV21" s="204">
        <f>COUNT(CS7:CS16)-2</f>
        <v>5</v>
      </c>
      <c r="CW21" s="209">
        <f>_xlfn.CHISQ.DIST.RT(DC17,CV21)</f>
        <v>6.0795156109897171E-2</v>
      </c>
      <c r="CX21" s="211">
        <f>DC17/CV21</f>
        <v>2.1123563061479476</v>
      </c>
      <c r="CY21" s="211">
        <f>IF(CW21&gt;0.15,1.96^2*CR21^2/CP21^2,_xlfn.T.INV.2T(0.05,CV21)^2*CR21^2*CX21/CP21^2)</f>
        <v>0.26975877736919329</v>
      </c>
      <c r="CZ21" s="233"/>
      <c r="DA21" s="206"/>
      <c r="DB21" s="208"/>
      <c r="DC21" s="208"/>
      <c r="DD21" s="208"/>
      <c r="DE21" s="208"/>
      <c r="DG21" s="244">
        <f>DS17/DQ17</f>
        <v>1.136578197988747</v>
      </c>
      <c r="DH21" s="244">
        <f>DL18-DH18*DG21</f>
        <v>1.745076278992632</v>
      </c>
      <c r="DI21" s="212">
        <f>SQRT(1/DQ17)</f>
        <v>0.1580054689847879</v>
      </c>
      <c r="DJ21" s="211">
        <f>SQRT(1/DN17+DH18^2*DI21^2)</f>
        <v>0.26731930223627287</v>
      </c>
      <c r="DK21" s="211">
        <f>DG21/DI21</f>
        <v>7.1932839115725296</v>
      </c>
      <c r="DL21" s="211">
        <f>DH21/DJ21</f>
        <v>6.5280593821475286</v>
      </c>
      <c r="DM21" s="204">
        <f>COUNT(DJ7:DJ16)-2</f>
        <v>5</v>
      </c>
      <c r="DN21" s="209">
        <f>_xlfn.CHISQ.DIST.RT(DT17,DM21)</f>
        <v>6.0795105822396146E-2</v>
      </c>
      <c r="DO21" s="211">
        <f>DT17/DM21</f>
        <v>2.1123567392172062</v>
      </c>
      <c r="DP21" s="211">
        <f>IF(DN21&gt;0.15,1.96^2*DI21^2/DG21^2,_xlfn.T.INV.2T(0.05,DM21)^2*DI21^2*DO21/DG21^2)</f>
        <v>0.26975886755589035</v>
      </c>
      <c r="DQ21" s="233"/>
      <c r="DR21" s="206"/>
      <c r="DS21" s="208"/>
      <c r="DT21" s="208"/>
      <c r="DU21" s="208"/>
      <c r="DV21" s="208"/>
      <c r="DX21" s="244">
        <f>EJ17/EH17</f>
        <v>1.1365781984848191</v>
      </c>
      <c r="DY21" s="244">
        <f>EC18-DY18*DX21</f>
        <v>1.7450762795194383</v>
      </c>
      <c r="DZ21" s="212">
        <f>SQRT(1/EH17)</f>
        <v>0.15800546836621202</v>
      </c>
      <c r="EA21" s="211">
        <f>SQRT(1/EE17+DY18^2*DZ21^2)</f>
        <v>0.26731930157495498</v>
      </c>
      <c r="EB21" s="211">
        <f>DX21/DZ21</f>
        <v>7.1932839428731166</v>
      </c>
      <c r="EC21" s="211">
        <f>DY21/EA21</f>
        <v>6.5280594002679146</v>
      </c>
      <c r="ED21" s="204">
        <f>COUNT(EA7:EA16)-2</f>
        <v>5</v>
      </c>
      <c r="EE21" s="209">
        <f>_xlfn.CHISQ.DIST.RT(EK17,ED21)</f>
        <v>6.0795109691629934E-2</v>
      </c>
      <c r="EF21" s="211">
        <f>EK17/ED21</f>
        <v>2.1123567058958685</v>
      </c>
      <c r="EG21" s="211">
        <f>IF(EE21&gt;0.15,1.96^2*DZ21^2/DX21^2,_xlfn.T.INV.2T(0.05,ED21)^2*DZ21^2*EF21/DX21^2)</f>
        <v>0.2697588609529461</v>
      </c>
      <c r="EH21" s="233"/>
      <c r="EI21" s="206"/>
      <c r="EJ21" s="208"/>
      <c r="EK21" s="208"/>
      <c r="EL21" s="208"/>
      <c r="EM21" s="208"/>
      <c r="EO21" s="244">
        <f>FA17/EY17</f>
        <v>1.1365781984466552</v>
      </c>
      <c r="EP21" s="244">
        <f>ET18-EP18*EO21</f>
        <v>1.7450762794812456</v>
      </c>
      <c r="EQ21" s="212">
        <f>SQRT(1/EY17)</f>
        <v>0.15800546841960073</v>
      </c>
      <c r="ER21" s="211">
        <f>SQRT(1/EV17+EP18^2*EQ21^2)</f>
        <v>0.26731930163866985</v>
      </c>
      <c r="ES21" s="211">
        <f>EO21/EQ21</f>
        <v>7.1932839402010318</v>
      </c>
      <c r="ET21" s="211">
        <f>EP21/ER21</f>
        <v>6.5280593985690949</v>
      </c>
      <c r="EU21" s="204">
        <f>COUNT(ER7:ER16)-2</f>
        <v>5</v>
      </c>
      <c r="EV21" s="209">
        <f>_xlfn.CHISQ.DIST.RT(FB17,EU21)</f>
        <v>6.0795109380379492E-2</v>
      </c>
      <c r="EW21" s="211">
        <f>FB17/EU21</f>
        <v>2.1123567085763169</v>
      </c>
      <c r="EX21" s="211">
        <f>IF(EV21&gt;0.15,1.96^2*EQ21^2/EO21^2,_xlfn.T.INV.2T(0.05,EU21)^2*EQ21^2*EW21/EO21^2)</f>
        <v>0.26975886149566752</v>
      </c>
      <c r="EY21" s="233"/>
      <c r="EZ21" s="206"/>
      <c r="FA21" s="208"/>
      <c r="FB21" s="208"/>
      <c r="FC21" s="208"/>
      <c r="FD21" s="208"/>
      <c r="FF21" s="244">
        <f>FR17/FP17</f>
        <v>1.1365781984497254</v>
      </c>
      <c r="FG21" s="244">
        <f>FK18-FG18*FF21</f>
        <v>1.7450762794843979</v>
      </c>
      <c r="FH21" s="212">
        <f>SQRT(1/FP17)</f>
        <v>0.15800546841550531</v>
      </c>
      <c r="FI21" s="211">
        <f>SQRT(1/FM17+FG18^2*FH21^2)</f>
        <v>0.26731930163398582</v>
      </c>
      <c r="FJ21" s="211">
        <f>FF21/FH21</f>
        <v>7.1932839404069089</v>
      </c>
      <c r="FK21" s="211">
        <f>FG21/FI21</f>
        <v>6.528059398695274</v>
      </c>
      <c r="FL21" s="204">
        <f>COUNT(FI7:FI16)-2</f>
        <v>5</v>
      </c>
      <c r="FM21" s="209">
        <f>_xlfn.CHISQ.DIST.RT(FS17,FL21)</f>
        <v>6.0795109404951433E-2</v>
      </c>
      <c r="FN21" s="211">
        <f>FS17/FL21</f>
        <v>2.1123567083647066</v>
      </c>
      <c r="FO21" s="211">
        <f>IF(FM21&gt;0.15,1.96^2*FH21^2/FF21^2,_xlfn.T.INV.2T(0.05,FL21)^2*FH21^2*FN21/FF21^2)</f>
        <v>0.26975886145320238</v>
      </c>
      <c r="FP21" s="233"/>
      <c r="FQ21" s="206"/>
      <c r="FR21" s="208"/>
      <c r="FS21" s="208"/>
      <c r="FT21" s="208"/>
      <c r="FU21" s="208"/>
      <c r="FW21" s="244">
        <f>GI17/GG17</f>
        <v>1.1365781984494832</v>
      </c>
      <c r="FX21" s="244">
        <f>GB18-FX18*FW21</f>
        <v>1.7450762794841519</v>
      </c>
      <c r="FY21" s="212">
        <f>SQRT(1/GG17)</f>
        <v>0.15800546841583518</v>
      </c>
      <c r="FZ21" s="211">
        <f>SQRT(1/GD17+FX18^2*FY21^2)</f>
        <v>0.26731930163437007</v>
      </c>
      <c r="GA21" s="211">
        <f>FW21/FY21</f>
        <v>7.1932839403903577</v>
      </c>
      <c r="GB21" s="211">
        <f>FX21/FZ21</f>
        <v>6.5280593986849693</v>
      </c>
      <c r="GC21" s="204">
        <f>COUNT(FZ7:FZ16)-2</f>
        <v>5</v>
      </c>
      <c r="GD21" s="209">
        <f>_xlfn.CHISQ.DIST.RT(GJ17,GC21)</f>
        <v>6.0795109402996317E-2</v>
      </c>
      <c r="GE21" s="211">
        <f>GJ17/GC21</f>
        <v>2.1123567083815438</v>
      </c>
      <c r="GF21" s="211">
        <f>IF(GD21&gt;0.15,1.96^2*FY21^2/FW21^2,_xlfn.T.INV.2T(0.05,GC21)^2*FY21^2*GE21/FW21^2)</f>
        <v>0.26975886145659395</v>
      </c>
      <c r="GG21" s="233"/>
      <c r="GH21" s="206"/>
      <c r="GI21" s="208"/>
      <c r="GJ21" s="208"/>
      <c r="GK21" s="208"/>
      <c r="GL21" s="208"/>
      <c r="GN21" s="244">
        <f>GZ17/GX17</f>
        <v>1.1365781984495023</v>
      </c>
      <c r="GO21" s="244">
        <f>GS18-GO18*GN21</f>
        <v>1.7450762794841717</v>
      </c>
      <c r="GP21" s="212">
        <f>SQRT(1/GX17)</f>
        <v>0.15800546841580909</v>
      </c>
      <c r="GQ21" s="211">
        <f>SQRT(1/GU17+GO18^2*GP21^2)</f>
        <v>0.26731930163433992</v>
      </c>
      <c r="GR21" s="211">
        <f>GN21/GP21</f>
        <v>7.1932839403916669</v>
      </c>
      <c r="GS21" s="211">
        <f>GO21/GQ21</f>
        <v>6.5280593986857793</v>
      </c>
      <c r="GT21" s="204">
        <f>COUNT(GQ7:GQ16)-2</f>
        <v>5</v>
      </c>
      <c r="GU21" s="209">
        <f>_xlfn.CHISQ.DIST.RT(HA17,GT21)</f>
        <v>6.0795109403151117E-2</v>
      </c>
      <c r="GV21" s="211">
        <f>HA17/GT21</f>
        <v>2.1123567083802106</v>
      </c>
      <c r="GW21" s="211">
        <f>IF(GU21&gt;0.15,1.96^2*GP21^2/GN21^2,_xlfn.T.INV.2T(0.05,GT21)^2*GP21^2*GV21/GN21^2)</f>
        <v>0.2697588614563256</v>
      </c>
      <c r="GX21" s="233"/>
      <c r="GY21" s="206"/>
      <c r="GZ21" s="208"/>
      <c r="HA21" s="208"/>
      <c r="HB21" s="208"/>
      <c r="HC21" s="208"/>
      <c r="HE21" s="244">
        <f>HQ17/HO17</f>
        <v>1.1365781984495011</v>
      </c>
      <c r="HF21" s="244">
        <f>HJ18-HF18*HE21</f>
        <v>1.7450762794841705</v>
      </c>
      <c r="HG21" s="212">
        <f>SQRT(1/HO17)</f>
        <v>0.1580054684158112</v>
      </c>
      <c r="HH21" s="211">
        <f>SQRT(1/HL17+HF18^2*HG21^2)</f>
        <v>0.26731930163434242</v>
      </c>
      <c r="HI21" s="211">
        <f>HE21/HG21</f>
        <v>7.1932839403915638</v>
      </c>
      <c r="HJ21" s="211">
        <f>HF21/HH21</f>
        <v>6.5280593986857145</v>
      </c>
      <c r="HK21" s="204">
        <f>COUNT(HH7:HH16)-2</f>
        <v>5</v>
      </c>
      <c r="HL21" s="209">
        <f>_xlfn.CHISQ.DIST.RT(HR17,HK21)</f>
        <v>6.079510940313898E-2</v>
      </c>
      <c r="HM21" s="211">
        <f>HR17/HK21</f>
        <v>2.112356708380315</v>
      </c>
      <c r="HN21" s="211">
        <f>IF(HL21&gt;0.15,1.96^2*HG21^2/HE21^2,_xlfn.T.INV.2T(0.05,HK21)^2*HG21^2*HM21/HE21^2)</f>
        <v>0.26975886145634659</v>
      </c>
      <c r="HO21" s="233"/>
      <c r="HP21" s="206"/>
      <c r="HQ21" s="208"/>
      <c r="HR21" s="208"/>
      <c r="HS21" s="208"/>
      <c r="HT21" s="208"/>
      <c r="HV21" s="244">
        <f>IH17/IF17</f>
        <v>1.1365781984495005</v>
      </c>
      <c r="HW21" s="244">
        <f>IA18-HW18*HV21</f>
        <v>1.7450762794841694</v>
      </c>
      <c r="HX21" s="212">
        <f>SQRT(1/IF17)</f>
        <v>0.15800546841581106</v>
      </c>
      <c r="HY21" s="211">
        <f>SQRT(1/IC17+HW18^2*HX21^2)</f>
        <v>0.26731930163434225</v>
      </c>
      <c r="HZ21" s="211">
        <f>HV21/HX21</f>
        <v>7.1932839403915656</v>
      </c>
      <c r="IA21" s="211">
        <f>HW21/HY21</f>
        <v>6.5280593986857145</v>
      </c>
      <c r="IB21" s="204">
        <f>COUNT(HY7:HY16)-2</f>
        <v>5</v>
      </c>
      <c r="IC21" s="209">
        <f>_xlfn.CHISQ.DIST.RT(II17,IB21)</f>
        <v>6.0795109403139813E-2</v>
      </c>
      <c r="ID21" s="211">
        <f>II17/IB21</f>
        <v>2.1123567083803079</v>
      </c>
      <c r="IE21" s="211">
        <f>IF(IC21&gt;0.15,1.96^2*HX21^2/HV21^2,_xlfn.T.INV.2T(0.05,IB21)^2*HX21^2*ID21/HV21^2)</f>
        <v>0.26975886145634553</v>
      </c>
      <c r="IF21" s="233"/>
      <c r="IG21" s="206"/>
      <c r="IH21" s="208"/>
      <c r="II21" s="208"/>
      <c r="IJ21" s="208"/>
      <c r="IK21" s="208"/>
      <c r="IM21" s="244">
        <f>IY17/IW17</f>
        <v>1.1365781984495011</v>
      </c>
      <c r="IN21" s="244">
        <f>IR18-IN18*IM21</f>
        <v>1.7450762794841708</v>
      </c>
      <c r="IO21" s="212">
        <f>SQRT(1/IW17)</f>
        <v>0.15800546841581101</v>
      </c>
      <c r="IP21" s="211">
        <f>SQRT(1/IT17+IN18^2*IO21^2)</f>
        <v>0.26731930163434214</v>
      </c>
      <c r="IQ21" s="211">
        <f>IM21/IO21</f>
        <v>7.1932839403915727</v>
      </c>
      <c r="IR21" s="211">
        <f>IN21/IP21</f>
        <v>6.5280593986857225</v>
      </c>
      <c r="IS21" s="204">
        <f>COUNT(IP7:IP16)-2</f>
        <v>5</v>
      </c>
      <c r="IT21" s="209">
        <f>_xlfn.CHISQ.DIST.RT(IZ17,IS21)</f>
        <v>6.0795109403139952E-2</v>
      </c>
      <c r="IU21" s="211">
        <f>IZ17/IS21</f>
        <v>2.1123567083803065</v>
      </c>
      <c r="IV21" s="211">
        <f>IF(IT21&gt;0.15,1.96^2*IO21^2/IM21^2,_xlfn.T.INV.2T(0.05,IS21)^2*IO21^2*IU21/IM21^2)</f>
        <v>0.26975886145634487</v>
      </c>
      <c r="IW21" s="233"/>
      <c r="IX21" s="206"/>
      <c r="IY21" s="208"/>
      <c r="IZ21" s="208"/>
      <c r="JA21" s="208"/>
      <c r="JB21" s="208"/>
      <c r="JD21" s="244">
        <f>JP17/JN17</f>
        <v>1.1365781984495003</v>
      </c>
      <c r="JE21" s="244">
        <f>JI18-JE18*JD21</f>
        <v>1.7450762794841688</v>
      </c>
      <c r="JF21" s="212">
        <f>SQRT(1/JN17)</f>
        <v>0.15800546841581103</v>
      </c>
      <c r="JG21" s="211">
        <f>SQRT(1/JK17+JE18^2*JF21^2)</f>
        <v>0.26731930163434214</v>
      </c>
      <c r="JH21" s="211">
        <f>JD21/JF21</f>
        <v>7.1932839403915656</v>
      </c>
      <c r="JI21" s="211">
        <f>JE21/JG21</f>
        <v>6.5280593986857145</v>
      </c>
      <c r="JJ21" s="204">
        <f>COUNT(JG7:JG16)-2</f>
        <v>5</v>
      </c>
      <c r="JK21" s="209">
        <f>_xlfn.CHISQ.DIST.RT(JQ17,JJ21)</f>
        <v>6.0795109403139751E-2</v>
      </c>
      <c r="JL21" s="211">
        <f>JQ17/JJ21</f>
        <v>2.1123567083803083</v>
      </c>
      <c r="JM21" s="211">
        <f>IF(JK21&gt;0.15,1.96^2*JF21^2/JD21^2,_xlfn.T.INV.2T(0.05,JJ21)^2*JF21^2*JL21/JD21^2)</f>
        <v>0.26975886145634559</v>
      </c>
      <c r="JN21" s="233"/>
      <c r="JO21" s="206"/>
      <c r="JP21" s="208"/>
      <c r="JQ21" s="208"/>
      <c r="JR21" s="208"/>
      <c r="JS21" s="208"/>
      <c r="JU21" s="244">
        <f>KG17/KE17</f>
        <v>1.1365781984495003</v>
      </c>
      <c r="JV21" s="244">
        <f>JZ18-JV18*JU21</f>
        <v>1.745076279484169</v>
      </c>
      <c r="JW21" s="212">
        <f>SQRT(1/KE17)</f>
        <v>0.15800546841581095</v>
      </c>
      <c r="JX21" s="211">
        <f>SQRT(1/KB17+JV18^2*JW21^2)</f>
        <v>0.26731930163434203</v>
      </c>
      <c r="JY21" s="211">
        <f>JU21/JW21</f>
        <v>7.1932839403915692</v>
      </c>
      <c r="JZ21" s="211">
        <f>JV21/JX21</f>
        <v>6.5280593986857181</v>
      </c>
      <c r="KA21" s="204">
        <f>COUNT(JX7:JX16)-2</f>
        <v>5</v>
      </c>
      <c r="KB21" s="209">
        <f>_xlfn.CHISQ.DIST.RT(KH17,KA21)</f>
        <v>6.0795109403140118E-2</v>
      </c>
      <c r="KC21" s="211">
        <f>KH17/KA21</f>
        <v>2.1123567083803052</v>
      </c>
      <c r="KD21" s="211">
        <f>IF(KB21&gt;0.15,1.96^2*JW21^2/JU21^2,_xlfn.T.INV.2T(0.05,KA21)^2*JW21^2*KC21/JU21^2)</f>
        <v>0.26975886145634492</v>
      </c>
      <c r="KE21" s="233"/>
      <c r="KF21" s="206"/>
      <c r="KG21" s="208"/>
      <c r="KH21" s="208"/>
      <c r="KI21" s="208"/>
      <c r="KJ21" s="208"/>
      <c r="KL21" s="244">
        <f>KX17/KV17</f>
        <v>1.1365781984495007</v>
      </c>
      <c r="KM21" s="244">
        <f>KQ18-KM18*KL21</f>
        <v>1.7450762794841694</v>
      </c>
      <c r="KN21" s="212">
        <f>SQRT(1/KV17)</f>
        <v>0.15800546841581095</v>
      </c>
      <c r="KO21" s="211">
        <f>SQRT(1/KS17+KM18^2*KN21^2)</f>
        <v>0.26731930163434203</v>
      </c>
      <c r="KP21" s="211">
        <f>KL21/KN21</f>
        <v>7.1932839403915718</v>
      </c>
      <c r="KQ21" s="211">
        <f>KM21/KO21</f>
        <v>6.5280593986857198</v>
      </c>
      <c r="KR21" s="204">
        <f>COUNT(KO7:KO16)-2</f>
        <v>5</v>
      </c>
      <c r="KS21" s="209">
        <f>_xlfn.CHISQ.DIST.RT(KY17,KR21)</f>
        <v>6.079510940314016E-2</v>
      </c>
      <c r="KT21" s="211">
        <f>KY17/KR21</f>
        <v>2.1123567083803048</v>
      </c>
      <c r="KU21" s="211">
        <f>IF(KS21&gt;0.15,1.96^2*KN21^2/KL21^2,_xlfn.T.INV.2T(0.05,KR21)^2*KN21^2*KT21/KL21^2)</f>
        <v>0.26975886145634465</v>
      </c>
      <c r="KV21" s="233"/>
      <c r="KW21" s="206"/>
      <c r="KX21" s="208"/>
      <c r="KY21" s="208"/>
      <c r="KZ21" s="208"/>
      <c r="LA21" s="208"/>
      <c r="LC21" s="244">
        <f>LO17/LM17</f>
        <v>1.1365781984495009</v>
      </c>
      <c r="LD21" s="244">
        <f>LH18-LD18*LC21</f>
        <v>1.7450762794841701</v>
      </c>
      <c r="LE21" s="212">
        <f>SQRT(1/LM17)</f>
        <v>0.15800546841581101</v>
      </c>
      <c r="LF21" s="211">
        <f>SQRT(1/LJ17+LD18^2*LE21^2)</f>
        <v>0.26731930163434203</v>
      </c>
      <c r="LG21" s="211">
        <f>LC21/LE21</f>
        <v>7.1932839403915709</v>
      </c>
      <c r="LH21" s="211">
        <f>LD21/LF21</f>
        <v>6.5280593986857225</v>
      </c>
      <c r="LI21" s="204">
        <f>COUNT(LF7:LF16)-2</f>
        <v>5</v>
      </c>
      <c r="LJ21" s="209">
        <f>_xlfn.CHISQ.DIST.RT(LP17,LI21)</f>
        <v>6.0795109403139813E-2</v>
      </c>
      <c r="LK21" s="211">
        <f>LP17/LI21</f>
        <v>2.1123567083803079</v>
      </c>
      <c r="LL21" s="211">
        <f>IF(LJ21&gt;0.15,1.96^2*LE21^2/LC21^2,_xlfn.T.INV.2T(0.05,LI21)^2*LE21^2*LK21/LC21^2)</f>
        <v>0.26975886145634514</v>
      </c>
      <c r="LM21" s="233"/>
      <c r="LN21" s="206"/>
      <c r="LO21" s="208"/>
      <c r="LP21" s="208"/>
      <c r="LQ21" s="208"/>
      <c r="LR21" s="208"/>
      <c r="LT21" s="244">
        <f>MF17/MD17</f>
        <v>1.1365781984495009</v>
      </c>
      <c r="LU21" s="244">
        <f>LY18-LU18*LT21</f>
        <v>1.7450762794841701</v>
      </c>
      <c r="LV21" s="212">
        <f>SQRT(1/MD17)</f>
        <v>0.15800546841581103</v>
      </c>
      <c r="LW21" s="211">
        <f>SQRT(1/MA17+LU18^2*LV21^2)</f>
        <v>0.26731930163434214</v>
      </c>
      <c r="LX21" s="211">
        <f>LT21/LV21</f>
        <v>7.19328394039157</v>
      </c>
      <c r="LY21" s="211">
        <f>LU21/LW21</f>
        <v>6.5280593986857198</v>
      </c>
      <c r="LZ21" s="204">
        <f>COUNT(LW7:LW16)-2</f>
        <v>5</v>
      </c>
      <c r="MA21" s="209">
        <f>_xlfn.CHISQ.DIST.RT(MG17,LZ21)</f>
        <v>6.0795109403139855E-2</v>
      </c>
      <c r="MB21" s="211">
        <f>MG17/LZ21</f>
        <v>2.1123567083803074</v>
      </c>
      <c r="MC21" s="211">
        <f>IF(MA21&gt;0.15,1.96^2*LV21^2/LT21^2,_xlfn.T.INV.2T(0.05,LZ21)^2*LV21^2*MB21/LT21^2)</f>
        <v>0.26975886145634526</v>
      </c>
      <c r="MD21" s="233"/>
      <c r="ME21" s="206"/>
      <c r="MF21" s="208"/>
      <c r="MG21" s="208"/>
      <c r="MH21" s="208"/>
      <c r="MI21" s="208"/>
    </row>
    <row r="22" spans="1:348" s="11" customFormat="1" ht="14" customHeight="1" outlineLevel="1">
      <c r="A22" s="12"/>
      <c r="B22" s="33"/>
      <c r="C22" s="17"/>
      <c r="L22" s="15"/>
      <c r="M22" s="37"/>
      <c r="N22" s="22"/>
      <c r="O22" s="23"/>
      <c r="P22" s="32"/>
      <c r="Q22" s="15"/>
      <c r="R22" s="15"/>
      <c r="S22" s="56"/>
      <c r="T22" s="206"/>
      <c r="U22" s="208"/>
      <c r="V22" s="208"/>
      <c r="W22" s="208"/>
      <c r="X22" s="208"/>
      <c r="Y22" s="31"/>
      <c r="Z22" s="206"/>
      <c r="AA22" s="206"/>
      <c r="AB22" s="206"/>
      <c r="AC22" s="211"/>
      <c r="AD22" s="227"/>
      <c r="AE22" s="215"/>
      <c r="AF22" s="204"/>
      <c r="AG22" s="209"/>
      <c r="AH22" s="211"/>
      <c r="AI22" s="211"/>
      <c r="AJ22" s="233"/>
      <c r="AK22" s="206"/>
      <c r="AL22" s="208"/>
      <c r="AM22" s="208"/>
      <c r="AN22" s="208"/>
      <c r="AO22" s="208"/>
      <c r="AP22" s="31"/>
      <c r="AQ22" s="206"/>
      <c r="AR22" s="206"/>
      <c r="AS22" s="206"/>
      <c r="AT22" s="211"/>
      <c r="AU22" s="227"/>
      <c r="AV22" s="215"/>
      <c r="AW22" s="204"/>
      <c r="AX22" s="209"/>
      <c r="AY22" s="211"/>
      <c r="AZ22" s="211"/>
      <c r="BA22" s="233"/>
      <c r="BB22" s="206"/>
      <c r="BC22" s="208"/>
      <c r="BD22" s="208"/>
      <c r="BE22" s="208"/>
      <c r="BF22" s="208"/>
      <c r="BH22" s="206"/>
      <c r="BI22" s="206"/>
      <c r="BJ22" s="206"/>
      <c r="BK22" s="211"/>
      <c r="BL22" s="227"/>
      <c r="BM22" s="215"/>
      <c r="BN22" s="204"/>
      <c r="BO22" s="209"/>
      <c r="BP22" s="211"/>
      <c r="BQ22" s="211"/>
      <c r="BR22" s="233"/>
      <c r="BS22" s="206"/>
      <c r="BT22" s="208"/>
      <c r="BU22" s="208"/>
      <c r="BV22" s="208"/>
      <c r="BW22" s="208"/>
      <c r="BY22" s="206"/>
      <c r="BZ22" s="206"/>
      <c r="CA22" s="206"/>
      <c r="CB22" s="211"/>
      <c r="CC22" s="227"/>
      <c r="CD22" s="215"/>
      <c r="CE22" s="204"/>
      <c r="CF22" s="209"/>
      <c r="CG22" s="211"/>
      <c r="CH22" s="211"/>
      <c r="CI22" s="233"/>
      <c r="CJ22" s="206"/>
      <c r="CK22" s="208"/>
      <c r="CL22" s="208"/>
      <c r="CM22" s="208"/>
      <c r="CN22" s="208"/>
      <c r="CP22" s="206"/>
      <c r="CQ22" s="206"/>
      <c r="CR22" s="206"/>
      <c r="CS22" s="211"/>
      <c r="CT22" s="227"/>
      <c r="CU22" s="215"/>
      <c r="CV22" s="204"/>
      <c r="CW22" s="209"/>
      <c r="CX22" s="211"/>
      <c r="CY22" s="211"/>
      <c r="CZ22" s="233"/>
      <c r="DA22" s="206"/>
      <c r="DB22" s="208"/>
      <c r="DC22" s="208"/>
      <c r="DD22" s="208"/>
      <c r="DE22" s="208"/>
      <c r="DG22" s="206"/>
      <c r="DH22" s="206"/>
      <c r="DI22" s="206"/>
      <c r="DJ22" s="211"/>
      <c r="DK22" s="227"/>
      <c r="DL22" s="215"/>
      <c r="DM22" s="204"/>
      <c r="DN22" s="209"/>
      <c r="DO22" s="211"/>
      <c r="DP22" s="211"/>
      <c r="DQ22" s="233"/>
      <c r="DR22" s="206"/>
      <c r="DS22" s="208"/>
      <c r="DT22" s="208"/>
      <c r="DU22" s="208"/>
      <c r="DV22" s="208"/>
      <c r="DX22" s="206"/>
      <c r="DY22" s="206"/>
      <c r="DZ22" s="206"/>
      <c r="EA22" s="211"/>
      <c r="EB22" s="227"/>
      <c r="EC22" s="215"/>
      <c r="ED22" s="204"/>
      <c r="EE22" s="209"/>
      <c r="EF22" s="211"/>
      <c r="EG22" s="211"/>
      <c r="EH22" s="233"/>
      <c r="EI22" s="206"/>
      <c r="EJ22" s="208"/>
      <c r="EK22" s="208"/>
      <c r="EL22" s="208"/>
      <c r="EM22" s="208"/>
      <c r="EO22" s="206"/>
      <c r="EP22" s="206"/>
      <c r="EQ22" s="206"/>
      <c r="ER22" s="211"/>
      <c r="ES22" s="227"/>
      <c r="ET22" s="215"/>
      <c r="EU22" s="204"/>
      <c r="EV22" s="209"/>
      <c r="EW22" s="211"/>
      <c r="EX22" s="211"/>
      <c r="EY22" s="233"/>
      <c r="EZ22" s="206"/>
      <c r="FA22" s="208"/>
      <c r="FB22" s="208"/>
      <c r="FC22" s="208"/>
      <c r="FD22" s="208"/>
      <c r="FF22" s="206"/>
      <c r="FG22" s="206"/>
      <c r="FH22" s="206"/>
      <c r="FI22" s="211"/>
      <c r="FJ22" s="227"/>
      <c r="FK22" s="215"/>
      <c r="FL22" s="204"/>
      <c r="FM22" s="209"/>
      <c r="FN22" s="211"/>
      <c r="FO22" s="211"/>
      <c r="FP22" s="233"/>
      <c r="FQ22" s="206"/>
      <c r="FR22" s="208"/>
      <c r="FS22" s="208"/>
      <c r="FT22" s="208"/>
      <c r="FU22" s="208"/>
      <c r="FW22" s="206"/>
      <c r="FX22" s="206"/>
      <c r="FY22" s="206"/>
      <c r="FZ22" s="211"/>
      <c r="GA22" s="227"/>
      <c r="GB22" s="215"/>
      <c r="GC22" s="204"/>
      <c r="GD22" s="209"/>
      <c r="GE22" s="211"/>
      <c r="GF22" s="211"/>
      <c r="GG22" s="233"/>
      <c r="GH22" s="206"/>
      <c r="GI22" s="208"/>
      <c r="GJ22" s="208"/>
      <c r="GK22" s="208"/>
      <c r="GL22" s="208"/>
      <c r="GN22" s="206"/>
      <c r="GO22" s="206"/>
      <c r="GP22" s="206"/>
      <c r="GQ22" s="211"/>
      <c r="GR22" s="227"/>
      <c r="GS22" s="215"/>
      <c r="GT22" s="204"/>
      <c r="GU22" s="209"/>
      <c r="GV22" s="211"/>
      <c r="GW22" s="211"/>
      <c r="GX22" s="233"/>
      <c r="GY22" s="206"/>
      <c r="GZ22" s="208"/>
      <c r="HA22" s="208"/>
      <c r="HB22" s="208"/>
      <c r="HC22" s="208"/>
      <c r="HE22" s="206"/>
      <c r="HF22" s="206"/>
      <c r="HG22" s="206"/>
      <c r="HH22" s="211"/>
      <c r="HI22" s="227"/>
      <c r="HJ22" s="215"/>
      <c r="HK22" s="204"/>
      <c r="HL22" s="209"/>
      <c r="HM22" s="211"/>
      <c r="HN22" s="211"/>
      <c r="HO22" s="233"/>
      <c r="HP22" s="206"/>
      <c r="HQ22" s="208"/>
      <c r="HR22" s="208"/>
      <c r="HS22" s="208"/>
      <c r="HT22" s="208"/>
      <c r="HV22" s="206"/>
      <c r="HW22" s="206"/>
      <c r="HX22" s="206"/>
      <c r="HY22" s="211"/>
      <c r="HZ22" s="227"/>
      <c r="IA22" s="215"/>
      <c r="IB22" s="204"/>
      <c r="IC22" s="209"/>
      <c r="ID22" s="211"/>
      <c r="IE22" s="211"/>
      <c r="IF22" s="233"/>
      <c r="IG22" s="206"/>
      <c r="IH22" s="208"/>
      <c r="II22" s="208"/>
      <c r="IJ22" s="208"/>
      <c r="IK22" s="208"/>
      <c r="IM22" s="206"/>
      <c r="IN22" s="206"/>
      <c r="IO22" s="206"/>
      <c r="IP22" s="211"/>
      <c r="IQ22" s="227"/>
      <c r="IR22" s="215"/>
      <c r="IS22" s="204"/>
      <c r="IT22" s="209"/>
      <c r="IU22" s="211"/>
      <c r="IV22" s="211"/>
      <c r="IW22" s="233"/>
      <c r="IX22" s="206"/>
      <c r="IY22" s="208"/>
      <c r="IZ22" s="208"/>
      <c r="JA22" s="208"/>
      <c r="JB22" s="208"/>
      <c r="JD22" s="206"/>
      <c r="JE22" s="206"/>
      <c r="JF22" s="206"/>
      <c r="JG22" s="211"/>
      <c r="JH22" s="227"/>
      <c r="JI22" s="215"/>
      <c r="JJ22" s="204"/>
      <c r="JK22" s="209"/>
      <c r="JL22" s="211"/>
      <c r="JM22" s="211"/>
      <c r="JN22" s="233"/>
      <c r="JO22" s="206"/>
      <c r="JP22" s="208"/>
      <c r="JQ22" s="208"/>
      <c r="JR22" s="208"/>
      <c r="JS22" s="208"/>
      <c r="JU22" s="206"/>
      <c r="JV22" s="206"/>
      <c r="JW22" s="206"/>
      <c r="JX22" s="211"/>
      <c r="JY22" s="227"/>
      <c r="JZ22" s="215"/>
      <c r="KA22" s="204"/>
      <c r="KB22" s="209"/>
      <c r="KC22" s="211"/>
      <c r="KD22" s="211"/>
      <c r="KE22" s="233"/>
      <c r="KF22" s="206"/>
      <c r="KG22" s="208"/>
      <c r="KH22" s="208"/>
      <c r="KI22" s="208"/>
      <c r="KJ22" s="208"/>
      <c r="KL22" s="206"/>
      <c r="KM22" s="206"/>
      <c r="KN22" s="206"/>
      <c r="KO22" s="211"/>
      <c r="KP22" s="227"/>
      <c r="KQ22" s="215"/>
      <c r="KR22" s="204"/>
      <c r="KS22" s="209"/>
      <c r="KT22" s="211"/>
      <c r="KU22" s="211"/>
      <c r="KV22" s="233"/>
      <c r="KW22" s="206"/>
      <c r="KX22" s="208"/>
      <c r="KY22" s="208"/>
      <c r="KZ22" s="208"/>
      <c r="LA22" s="208"/>
      <c r="LC22" s="206"/>
      <c r="LD22" s="206"/>
      <c r="LE22" s="206"/>
      <c r="LF22" s="211"/>
      <c r="LG22" s="227"/>
      <c r="LH22" s="215"/>
      <c r="LI22" s="204"/>
      <c r="LJ22" s="209"/>
      <c r="LK22" s="211"/>
      <c r="LL22" s="211"/>
      <c r="LM22" s="233"/>
      <c r="LN22" s="206"/>
      <c r="LO22" s="208"/>
      <c r="LP22" s="208"/>
      <c r="LQ22" s="208"/>
      <c r="LR22" s="208"/>
      <c r="LT22" s="206"/>
      <c r="LU22" s="206"/>
      <c r="LV22" s="206"/>
      <c r="LW22" s="211"/>
      <c r="LX22" s="227"/>
      <c r="LY22" s="215"/>
      <c r="LZ22" s="204"/>
      <c r="MA22" s="209"/>
      <c r="MB22" s="211"/>
      <c r="MC22" s="211"/>
      <c r="MD22" s="233"/>
      <c r="ME22" s="206"/>
      <c r="MF22" s="208"/>
      <c r="MG22" s="208"/>
      <c r="MH22" s="208"/>
      <c r="MI22" s="208"/>
    </row>
    <row r="23" spans="1:348" ht="14" customHeight="1" outlineLevel="1">
      <c r="A23" s="12"/>
      <c r="B23" s="54"/>
      <c r="C23" s="54"/>
      <c r="D23" s="54"/>
      <c r="E23" s="54"/>
      <c r="F23" s="12"/>
      <c r="J23" s="17"/>
      <c r="K23" s="15"/>
      <c r="L23" s="33"/>
      <c r="M23" s="47"/>
      <c r="N23" s="22"/>
      <c r="O23" s="20"/>
      <c r="P23" s="38" t="s">
        <v>104</v>
      </c>
      <c r="Q23" s="20"/>
      <c r="R23" s="20"/>
      <c r="S23" s="20"/>
      <c r="T23" s="208"/>
      <c r="U23" s="208"/>
      <c r="V23" s="208"/>
      <c r="W23" s="208"/>
      <c r="X23" s="208"/>
      <c r="Y23" s="31"/>
      <c r="Z23" s="199"/>
      <c r="AA23" s="212"/>
      <c r="AB23" s="211"/>
      <c r="AC23" s="207"/>
      <c r="AD23" s="231"/>
      <c r="AE23" s="215"/>
      <c r="AF23" s="214"/>
      <c r="AG23" s="228" t="s">
        <v>101</v>
      </c>
      <c r="AH23" s="214"/>
      <c r="AI23" s="214"/>
      <c r="AJ23" s="214"/>
      <c r="AK23" s="208"/>
      <c r="AL23" s="208"/>
      <c r="AM23" s="208"/>
      <c r="AN23" s="208"/>
      <c r="AO23" s="208"/>
      <c r="AP23" s="31"/>
      <c r="AQ23" s="199"/>
      <c r="AR23" s="212"/>
      <c r="AS23" s="211"/>
      <c r="AT23" s="207"/>
      <c r="AU23" s="231"/>
      <c r="AV23" s="215"/>
      <c r="AW23" s="214"/>
      <c r="AX23" s="228" t="s">
        <v>101</v>
      </c>
      <c r="AY23" s="214"/>
      <c r="AZ23" s="214"/>
      <c r="BA23" s="214"/>
      <c r="BB23" s="208"/>
      <c r="BC23" s="208"/>
      <c r="BD23" s="208"/>
      <c r="BE23" s="208"/>
      <c r="BF23" s="208"/>
      <c r="BH23" s="199"/>
      <c r="BI23" s="212"/>
      <c r="BJ23" s="211"/>
      <c r="BK23" s="207"/>
      <c r="BL23" s="231"/>
      <c r="BM23" s="215"/>
      <c r="BN23" s="214"/>
      <c r="BO23" s="228" t="s">
        <v>101</v>
      </c>
      <c r="BP23" s="214"/>
      <c r="BQ23" s="214"/>
      <c r="BR23" s="214"/>
      <c r="BS23" s="208"/>
      <c r="BT23" s="208"/>
      <c r="BU23" s="208"/>
      <c r="BV23" s="208"/>
      <c r="BW23" s="208"/>
      <c r="BY23" s="199"/>
      <c r="BZ23" s="212"/>
      <c r="CA23" s="211"/>
      <c r="CB23" s="207"/>
      <c r="CC23" s="231"/>
      <c r="CD23" s="215"/>
      <c r="CE23" s="214"/>
      <c r="CF23" s="228" t="s">
        <v>101</v>
      </c>
      <c r="CG23" s="214"/>
      <c r="CH23" s="214"/>
      <c r="CI23" s="214"/>
      <c r="CJ23" s="208"/>
      <c r="CK23" s="208"/>
      <c r="CL23" s="208"/>
      <c r="CM23" s="208"/>
      <c r="CN23" s="208"/>
      <c r="CP23" s="199"/>
      <c r="CQ23" s="212"/>
      <c r="CR23" s="211"/>
      <c r="CS23" s="207"/>
      <c r="CT23" s="231"/>
      <c r="CU23" s="215"/>
      <c r="CV23" s="214"/>
      <c r="CW23" s="228" t="s">
        <v>101</v>
      </c>
      <c r="CX23" s="214"/>
      <c r="CY23" s="214"/>
      <c r="CZ23" s="214"/>
      <c r="DA23" s="208"/>
      <c r="DB23" s="208"/>
      <c r="DC23" s="208"/>
      <c r="DD23" s="208"/>
      <c r="DE23" s="208"/>
      <c r="DG23" s="199"/>
      <c r="DH23" s="212"/>
      <c r="DI23" s="211"/>
      <c r="DJ23" s="207"/>
      <c r="DK23" s="231"/>
      <c r="DL23" s="215"/>
      <c r="DM23" s="214"/>
      <c r="DN23" s="228" t="s">
        <v>101</v>
      </c>
      <c r="DO23" s="214"/>
      <c r="DP23" s="214"/>
      <c r="DQ23" s="214"/>
      <c r="DR23" s="208"/>
      <c r="DS23" s="208"/>
      <c r="DT23" s="208"/>
      <c r="DU23" s="208"/>
      <c r="DV23" s="208"/>
      <c r="DX23" s="199"/>
      <c r="DY23" s="212"/>
      <c r="DZ23" s="211"/>
      <c r="EA23" s="207"/>
      <c r="EB23" s="231"/>
      <c r="EC23" s="215"/>
      <c r="ED23" s="214"/>
      <c r="EE23" s="228" t="s">
        <v>101</v>
      </c>
      <c r="EF23" s="214"/>
      <c r="EG23" s="214"/>
      <c r="EH23" s="214"/>
      <c r="EI23" s="208"/>
      <c r="EJ23" s="208"/>
      <c r="EK23" s="208"/>
      <c r="EL23" s="208"/>
      <c r="EM23" s="208"/>
      <c r="EO23" s="199"/>
      <c r="EP23" s="212"/>
      <c r="EQ23" s="211"/>
      <c r="ER23" s="207"/>
      <c r="ES23" s="231"/>
      <c r="ET23" s="215"/>
      <c r="EU23" s="214"/>
      <c r="EV23" s="228" t="s">
        <v>101</v>
      </c>
      <c r="EW23" s="214"/>
      <c r="EX23" s="214"/>
      <c r="EY23" s="214"/>
      <c r="EZ23" s="208"/>
      <c r="FA23" s="208"/>
      <c r="FB23" s="208"/>
      <c r="FC23" s="208"/>
      <c r="FD23" s="208"/>
      <c r="FF23" s="199"/>
      <c r="FG23" s="212"/>
      <c r="FH23" s="211"/>
      <c r="FI23" s="207"/>
      <c r="FJ23" s="231"/>
      <c r="FK23" s="215"/>
      <c r="FL23" s="214"/>
      <c r="FM23" s="228" t="s">
        <v>101</v>
      </c>
      <c r="FN23" s="214"/>
      <c r="FO23" s="214"/>
      <c r="FP23" s="214"/>
      <c r="FQ23" s="208"/>
      <c r="FR23" s="208"/>
      <c r="FS23" s="208"/>
      <c r="FT23" s="208"/>
      <c r="FU23" s="208"/>
      <c r="FW23" s="199"/>
      <c r="FX23" s="212"/>
      <c r="FY23" s="211"/>
      <c r="FZ23" s="207"/>
      <c r="GA23" s="231"/>
      <c r="GB23" s="215"/>
      <c r="GC23" s="214"/>
      <c r="GD23" s="228" t="s">
        <v>101</v>
      </c>
      <c r="GE23" s="214"/>
      <c r="GF23" s="214"/>
      <c r="GG23" s="214"/>
      <c r="GH23" s="208"/>
      <c r="GI23" s="208"/>
      <c r="GJ23" s="208"/>
      <c r="GK23" s="208"/>
      <c r="GL23" s="208"/>
      <c r="GN23" s="199"/>
      <c r="GO23" s="212"/>
      <c r="GP23" s="211"/>
      <c r="GQ23" s="207"/>
      <c r="GR23" s="231"/>
      <c r="GS23" s="215"/>
      <c r="GT23" s="214"/>
      <c r="GU23" s="228" t="s">
        <v>101</v>
      </c>
      <c r="GV23" s="214"/>
      <c r="GW23" s="214"/>
      <c r="GX23" s="214"/>
      <c r="GY23" s="208"/>
      <c r="GZ23" s="208"/>
      <c r="HA23" s="208"/>
      <c r="HB23" s="208"/>
      <c r="HC23" s="208"/>
      <c r="HE23" s="199"/>
      <c r="HF23" s="212"/>
      <c r="HG23" s="211"/>
      <c r="HH23" s="207"/>
      <c r="HI23" s="231"/>
      <c r="HJ23" s="215"/>
      <c r="HK23" s="214"/>
      <c r="HL23" s="228" t="s">
        <v>101</v>
      </c>
      <c r="HM23" s="214"/>
      <c r="HN23" s="214"/>
      <c r="HO23" s="214"/>
      <c r="HP23" s="208"/>
      <c r="HQ23" s="208"/>
      <c r="HR23" s="208"/>
      <c r="HS23" s="208"/>
      <c r="HT23" s="208"/>
      <c r="HV23" s="199"/>
      <c r="HW23" s="212"/>
      <c r="HX23" s="211"/>
      <c r="HY23" s="207"/>
      <c r="HZ23" s="231"/>
      <c r="IA23" s="215"/>
      <c r="IB23" s="214"/>
      <c r="IC23" s="228" t="s">
        <v>101</v>
      </c>
      <c r="ID23" s="214"/>
      <c r="IE23" s="214"/>
      <c r="IF23" s="214"/>
      <c r="IG23" s="208"/>
      <c r="IH23" s="208"/>
      <c r="II23" s="208"/>
      <c r="IJ23" s="208"/>
      <c r="IK23" s="208"/>
      <c r="IM23" s="199"/>
      <c r="IN23" s="212"/>
      <c r="IO23" s="211"/>
      <c r="IP23" s="207"/>
      <c r="IQ23" s="231"/>
      <c r="IR23" s="215"/>
      <c r="IS23" s="214"/>
      <c r="IT23" s="228" t="s">
        <v>101</v>
      </c>
      <c r="IU23" s="214"/>
      <c r="IV23" s="214"/>
      <c r="IW23" s="214"/>
      <c r="IX23" s="208"/>
      <c r="IY23" s="208"/>
      <c r="IZ23" s="208"/>
      <c r="JA23" s="208"/>
      <c r="JB23" s="208"/>
      <c r="JD23" s="199"/>
      <c r="JE23" s="212"/>
      <c r="JF23" s="211"/>
      <c r="JG23" s="207"/>
      <c r="JH23" s="231"/>
      <c r="JI23" s="215"/>
      <c r="JJ23" s="214"/>
      <c r="JK23" s="228" t="s">
        <v>101</v>
      </c>
      <c r="JL23" s="214"/>
      <c r="JM23" s="214"/>
      <c r="JN23" s="214"/>
      <c r="JO23" s="208"/>
      <c r="JP23" s="208"/>
      <c r="JQ23" s="208"/>
      <c r="JR23" s="208"/>
      <c r="JS23" s="208"/>
      <c r="JU23" s="199"/>
      <c r="JV23" s="212"/>
      <c r="JW23" s="211"/>
      <c r="JX23" s="207"/>
      <c r="JY23" s="231"/>
      <c r="JZ23" s="215"/>
      <c r="KA23" s="214"/>
      <c r="KB23" s="228" t="s">
        <v>101</v>
      </c>
      <c r="KC23" s="214"/>
      <c r="KD23" s="214"/>
      <c r="KE23" s="214"/>
      <c r="KF23" s="208"/>
      <c r="KG23" s="208"/>
      <c r="KH23" s="208"/>
      <c r="KI23" s="208"/>
      <c r="KJ23" s="208"/>
      <c r="KL23" s="199"/>
      <c r="KM23" s="212"/>
      <c r="KN23" s="211"/>
      <c r="KO23" s="207"/>
      <c r="KP23" s="231"/>
      <c r="KQ23" s="215"/>
      <c r="KR23" s="214"/>
      <c r="KS23" s="228" t="s">
        <v>101</v>
      </c>
      <c r="KT23" s="214"/>
      <c r="KU23" s="214"/>
      <c r="KV23" s="214"/>
      <c r="KW23" s="208"/>
      <c r="KX23" s="208"/>
      <c r="KY23" s="208"/>
      <c r="KZ23" s="208"/>
      <c r="LA23" s="208"/>
      <c r="LC23" s="199"/>
      <c r="LD23" s="212"/>
      <c r="LE23" s="211"/>
      <c r="LF23" s="207"/>
      <c r="LG23" s="231"/>
      <c r="LH23" s="215"/>
      <c r="LI23" s="214"/>
      <c r="LJ23" s="228" t="s">
        <v>101</v>
      </c>
      <c r="LK23" s="214"/>
      <c r="LL23" s="214"/>
      <c r="LM23" s="214"/>
      <c r="LN23" s="208"/>
      <c r="LO23" s="208"/>
      <c r="LP23" s="208"/>
      <c r="LQ23" s="208"/>
      <c r="LR23" s="208"/>
      <c r="LT23" s="199"/>
      <c r="LU23" s="212"/>
      <c r="LV23" s="211"/>
      <c r="LW23" s="207"/>
      <c r="LX23" s="231"/>
      <c r="LY23" s="215"/>
      <c r="LZ23" s="214"/>
      <c r="MA23" s="228" t="s">
        <v>101</v>
      </c>
      <c r="MB23" s="214"/>
      <c r="MC23" s="214"/>
      <c r="MD23" s="214"/>
      <c r="ME23" s="208"/>
      <c r="MF23" s="208"/>
      <c r="MG23" s="208"/>
      <c r="MH23" s="208"/>
      <c r="MI23" s="208"/>
    </row>
    <row r="24" spans="1:348" ht="14" customHeight="1" outlineLevel="1" thickBot="1">
      <c r="A24" s="12"/>
      <c r="B24" s="54"/>
      <c r="C24" s="54"/>
      <c r="D24" s="54"/>
      <c r="E24" s="54"/>
      <c r="F24" s="12"/>
      <c r="I24" s="17"/>
      <c r="J24" s="15"/>
      <c r="K24" s="33"/>
      <c r="P24" s="57" t="str">
        <f>K3</f>
        <v>Bactimo-Aedes</v>
      </c>
      <c r="R24" s="41"/>
      <c r="S24" s="20"/>
      <c r="T24" s="208"/>
      <c r="U24" s="208"/>
      <c r="V24" s="208"/>
      <c r="W24" s="208"/>
      <c r="X24" s="208"/>
      <c r="Y24" s="31"/>
      <c r="Z24" s="212"/>
      <c r="AA24" s="211"/>
      <c r="AB24" s="207"/>
      <c r="AC24" s="199"/>
      <c r="AD24" s="199"/>
      <c r="AE24" s="199"/>
      <c r="AF24" s="199"/>
      <c r="AG24" s="234" t="str">
        <f>AB3</f>
        <v>Bactimo-Aedes</v>
      </c>
      <c r="AH24" s="217"/>
      <c r="AI24" s="199"/>
      <c r="AJ24" s="214"/>
      <c r="AK24" s="208"/>
      <c r="AL24" s="208"/>
      <c r="AM24" s="208"/>
      <c r="AN24" s="208"/>
      <c r="AO24" s="208"/>
      <c r="AP24" s="31"/>
      <c r="AQ24" s="212"/>
      <c r="AR24" s="211"/>
      <c r="AS24" s="207"/>
      <c r="AT24" s="199"/>
      <c r="AU24" s="199"/>
      <c r="AV24" s="199"/>
      <c r="AW24" s="199"/>
      <c r="AX24" s="234" t="str">
        <f>AS3</f>
        <v>Bactimo-Aedes</v>
      </c>
      <c r="AY24" s="217"/>
      <c r="AZ24" s="199"/>
      <c r="BA24" s="214"/>
      <c r="BB24" s="208"/>
      <c r="BC24" s="208"/>
      <c r="BD24" s="208"/>
      <c r="BE24" s="208"/>
      <c r="BF24" s="208"/>
      <c r="BH24" s="212"/>
      <c r="BI24" s="211"/>
      <c r="BJ24" s="207"/>
      <c r="BK24" s="199"/>
      <c r="BL24" s="199"/>
      <c r="BM24" s="199"/>
      <c r="BN24" s="199"/>
      <c r="BO24" s="234" t="str">
        <f>BJ3</f>
        <v>Bactimo-Aedes</v>
      </c>
      <c r="BP24" s="217"/>
      <c r="BQ24" s="199"/>
      <c r="BR24" s="214"/>
      <c r="BS24" s="208"/>
      <c r="BT24" s="208"/>
      <c r="BU24" s="208"/>
      <c r="BV24" s="208"/>
      <c r="BW24" s="208"/>
      <c r="BY24" s="212"/>
      <c r="BZ24" s="211"/>
      <c r="CA24" s="207"/>
      <c r="CB24" s="199"/>
      <c r="CC24" s="199"/>
      <c r="CD24" s="199"/>
      <c r="CE24" s="199"/>
      <c r="CF24" s="234" t="str">
        <f>CA3</f>
        <v>Bactimo-Aedes</v>
      </c>
      <c r="CG24" s="217"/>
      <c r="CH24" s="199"/>
      <c r="CI24" s="214"/>
      <c r="CJ24" s="208"/>
      <c r="CK24" s="208"/>
      <c r="CL24" s="208"/>
      <c r="CM24" s="208"/>
      <c r="CN24" s="208"/>
      <c r="CP24" s="212"/>
      <c r="CQ24" s="211"/>
      <c r="CR24" s="207"/>
      <c r="CS24" s="199"/>
      <c r="CT24" s="199"/>
      <c r="CU24" s="199"/>
      <c r="CV24" s="199"/>
      <c r="CW24" s="234" t="str">
        <f>CR3</f>
        <v>Bactimo-Aedes</v>
      </c>
      <c r="CX24" s="217"/>
      <c r="CY24" s="199"/>
      <c r="CZ24" s="214"/>
      <c r="DA24" s="208"/>
      <c r="DB24" s="208"/>
      <c r="DC24" s="208"/>
      <c r="DD24" s="208"/>
      <c r="DE24" s="208"/>
      <c r="DG24" s="212"/>
      <c r="DH24" s="211"/>
      <c r="DI24" s="207"/>
      <c r="DJ24" s="199"/>
      <c r="DK24" s="199"/>
      <c r="DL24" s="199"/>
      <c r="DM24" s="199"/>
      <c r="DN24" s="234" t="str">
        <f>DI3</f>
        <v>Bactimo-Aedes</v>
      </c>
      <c r="DO24" s="217"/>
      <c r="DP24" s="199"/>
      <c r="DQ24" s="214"/>
      <c r="DR24" s="208"/>
      <c r="DS24" s="208"/>
      <c r="DT24" s="208"/>
      <c r="DU24" s="208"/>
      <c r="DV24" s="208"/>
      <c r="DX24" s="212"/>
      <c r="DY24" s="211"/>
      <c r="DZ24" s="207"/>
      <c r="EA24" s="199"/>
      <c r="EB24" s="199"/>
      <c r="EC24" s="199"/>
      <c r="ED24" s="199"/>
      <c r="EE24" s="234" t="str">
        <f>DZ3</f>
        <v>Bactimo-Aedes</v>
      </c>
      <c r="EF24" s="217"/>
      <c r="EG24" s="199"/>
      <c r="EH24" s="214"/>
      <c r="EI24" s="208"/>
      <c r="EJ24" s="208"/>
      <c r="EK24" s="208"/>
      <c r="EL24" s="208"/>
      <c r="EM24" s="208"/>
      <c r="EO24" s="212"/>
      <c r="EP24" s="211"/>
      <c r="EQ24" s="207"/>
      <c r="ER24" s="199"/>
      <c r="ES24" s="199"/>
      <c r="ET24" s="199"/>
      <c r="EU24" s="199"/>
      <c r="EV24" s="234" t="str">
        <f>EQ3</f>
        <v>Bactimo-Aedes</v>
      </c>
      <c r="EW24" s="217"/>
      <c r="EX24" s="199"/>
      <c r="EY24" s="214"/>
      <c r="EZ24" s="208"/>
      <c r="FA24" s="208"/>
      <c r="FB24" s="208"/>
      <c r="FC24" s="208"/>
      <c r="FD24" s="208"/>
      <c r="FF24" s="212"/>
      <c r="FG24" s="211"/>
      <c r="FH24" s="207"/>
      <c r="FI24" s="199"/>
      <c r="FJ24" s="199"/>
      <c r="FK24" s="199"/>
      <c r="FL24" s="199"/>
      <c r="FM24" s="234" t="str">
        <f>FH3</f>
        <v>Bactimo-Aedes</v>
      </c>
      <c r="FN24" s="217"/>
      <c r="FO24" s="199"/>
      <c r="FP24" s="214"/>
      <c r="FQ24" s="208"/>
      <c r="FR24" s="208"/>
      <c r="FS24" s="208"/>
      <c r="FT24" s="208"/>
      <c r="FU24" s="208"/>
      <c r="FW24" s="212"/>
      <c r="FX24" s="211"/>
      <c r="FY24" s="207"/>
      <c r="FZ24" s="199"/>
      <c r="GA24" s="199"/>
      <c r="GB24" s="199"/>
      <c r="GC24" s="199"/>
      <c r="GD24" s="234" t="str">
        <f>FY3</f>
        <v>Bactimo-Aedes</v>
      </c>
      <c r="GE24" s="217"/>
      <c r="GF24" s="199"/>
      <c r="GG24" s="214"/>
      <c r="GH24" s="208"/>
      <c r="GI24" s="208"/>
      <c r="GJ24" s="208"/>
      <c r="GK24" s="208"/>
      <c r="GL24" s="208"/>
      <c r="GN24" s="212"/>
      <c r="GO24" s="211"/>
      <c r="GP24" s="207"/>
      <c r="GQ24" s="199"/>
      <c r="GR24" s="199"/>
      <c r="GS24" s="199"/>
      <c r="GT24" s="199"/>
      <c r="GU24" s="234" t="str">
        <f>GP3</f>
        <v>Bactimo-Aedes</v>
      </c>
      <c r="GV24" s="217"/>
      <c r="GW24" s="199"/>
      <c r="GX24" s="214"/>
      <c r="GY24" s="208"/>
      <c r="GZ24" s="208"/>
      <c r="HA24" s="208"/>
      <c r="HB24" s="208"/>
      <c r="HC24" s="208"/>
      <c r="HE24" s="212"/>
      <c r="HF24" s="211"/>
      <c r="HG24" s="207"/>
      <c r="HH24" s="199"/>
      <c r="HI24" s="199"/>
      <c r="HJ24" s="199"/>
      <c r="HK24" s="199"/>
      <c r="HL24" s="234" t="str">
        <f>HG3</f>
        <v>Bactimo-Aedes</v>
      </c>
      <c r="HM24" s="217"/>
      <c r="HN24" s="199"/>
      <c r="HO24" s="214"/>
      <c r="HP24" s="208"/>
      <c r="HQ24" s="208"/>
      <c r="HR24" s="208"/>
      <c r="HS24" s="208"/>
      <c r="HT24" s="208"/>
      <c r="HV24" s="212"/>
      <c r="HW24" s="211"/>
      <c r="HX24" s="207"/>
      <c r="HY24" s="199"/>
      <c r="HZ24" s="199"/>
      <c r="IA24" s="199"/>
      <c r="IB24" s="199"/>
      <c r="IC24" s="234" t="str">
        <f>HX3</f>
        <v>Bactimo-Aedes</v>
      </c>
      <c r="ID24" s="217"/>
      <c r="IE24" s="199"/>
      <c r="IF24" s="214"/>
      <c r="IG24" s="208"/>
      <c r="IH24" s="208"/>
      <c r="II24" s="208"/>
      <c r="IJ24" s="208"/>
      <c r="IK24" s="208"/>
      <c r="IM24" s="212"/>
      <c r="IN24" s="211"/>
      <c r="IO24" s="207"/>
      <c r="IP24" s="199"/>
      <c r="IQ24" s="199"/>
      <c r="IR24" s="199"/>
      <c r="IS24" s="199"/>
      <c r="IT24" s="234" t="str">
        <f>IO3</f>
        <v>Bactimo-Aedes</v>
      </c>
      <c r="IU24" s="217"/>
      <c r="IV24" s="199"/>
      <c r="IW24" s="214"/>
      <c r="IX24" s="208"/>
      <c r="IY24" s="208"/>
      <c r="IZ24" s="208"/>
      <c r="JA24" s="208"/>
      <c r="JB24" s="208"/>
      <c r="JD24" s="212"/>
      <c r="JE24" s="211"/>
      <c r="JF24" s="207"/>
      <c r="JG24" s="199"/>
      <c r="JH24" s="199"/>
      <c r="JI24" s="199"/>
      <c r="JJ24" s="199"/>
      <c r="JK24" s="234" t="str">
        <f>JF3</f>
        <v>Bactimo-Aedes</v>
      </c>
      <c r="JL24" s="217"/>
      <c r="JM24" s="199"/>
      <c r="JN24" s="214"/>
      <c r="JO24" s="208"/>
      <c r="JP24" s="208"/>
      <c r="JQ24" s="208"/>
      <c r="JR24" s="208"/>
      <c r="JS24" s="208"/>
      <c r="JU24" s="212"/>
      <c r="JV24" s="211"/>
      <c r="JW24" s="207"/>
      <c r="JX24" s="199"/>
      <c r="JY24" s="199"/>
      <c r="JZ24" s="199"/>
      <c r="KA24" s="199"/>
      <c r="KB24" s="234" t="str">
        <f>JW3</f>
        <v>Bactimo-Aedes</v>
      </c>
      <c r="KC24" s="217"/>
      <c r="KD24" s="199"/>
      <c r="KE24" s="214"/>
      <c r="KF24" s="208"/>
      <c r="KG24" s="208"/>
      <c r="KH24" s="208"/>
      <c r="KI24" s="208"/>
      <c r="KJ24" s="208"/>
      <c r="KL24" s="212"/>
      <c r="KM24" s="211"/>
      <c r="KN24" s="207"/>
      <c r="KO24" s="199"/>
      <c r="KP24" s="199"/>
      <c r="KQ24" s="199"/>
      <c r="KR24" s="199"/>
      <c r="KS24" s="234" t="str">
        <f>KN3</f>
        <v>Bactimo-Aedes</v>
      </c>
      <c r="KT24" s="217"/>
      <c r="KU24" s="199"/>
      <c r="KV24" s="214"/>
      <c r="KW24" s="208"/>
      <c r="KX24" s="208"/>
      <c r="KY24" s="208"/>
      <c r="KZ24" s="208"/>
      <c r="LA24" s="208"/>
      <c r="LC24" s="212"/>
      <c r="LD24" s="211"/>
      <c r="LE24" s="207"/>
      <c r="LF24" s="199"/>
      <c r="LG24" s="199"/>
      <c r="LH24" s="199"/>
      <c r="LI24" s="199"/>
      <c r="LJ24" s="234" t="str">
        <f>LE3</f>
        <v>Bactimo-Aedes</v>
      </c>
      <c r="LK24" s="217"/>
      <c r="LL24" s="199"/>
      <c r="LM24" s="214"/>
      <c r="LN24" s="208"/>
      <c r="LO24" s="208"/>
      <c r="LP24" s="208"/>
      <c r="LQ24" s="208"/>
      <c r="LR24" s="208"/>
      <c r="LT24" s="212"/>
      <c r="LU24" s="211"/>
      <c r="LV24" s="207"/>
      <c r="LW24" s="199"/>
      <c r="LX24" s="199"/>
      <c r="LY24" s="199"/>
      <c r="LZ24" s="199"/>
      <c r="MA24" s="234" t="str">
        <f>LV3</f>
        <v>Bactimo-Aedes</v>
      </c>
      <c r="MB24" s="217"/>
      <c r="MC24" s="199"/>
      <c r="MD24" s="214"/>
      <c r="ME24" s="208"/>
      <c r="MF24" s="208"/>
      <c r="MG24" s="208"/>
      <c r="MH24" s="208"/>
      <c r="MI24" s="208"/>
    </row>
    <row r="25" spans="1:348" ht="14" customHeight="1" outlineLevel="1">
      <c r="A25" s="12"/>
      <c r="B25" s="12"/>
      <c r="C25" s="12"/>
      <c r="D25" s="12"/>
      <c r="E25" s="14"/>
      <c r="F25" s="13"/>
      <c r="G25" s="14"/>
      <c r="H25" s="14"/>
      <c r="I25" s="111"/>
      <c r="J25" s="83"/>
      <c r="K25" s="83"/>
      <c r="L25" s="84"/>
      <c r="M25" s="85" t="s">
        <v>17</v>
      </c>
      <c r="N25" s="84" t="s">
        <v>43</v>
      </c>
      <c r="O25" s="158"/>
      <c r="P25" s="159"/>
      <c r="Q25" s="160" t="s">
        <v>114</v>
      </c>
      <c r="R25" s="161" t="s">
        <v>44</v>
      </c>
      <c r="S25" s="61"/>
      <c r="T25" s="306"/>
      <c r="U25" s="306"/>
      <c r="V25" s="307"/>
      <c r="W25" s="308"/>
      <c r="X25" s="308"/>
      <c r="Y25" s="12"/>
      <c r="Z25" s="273"/>
      <c r="AA25" s="252"/>
      <c r="AB25" s="252"/>
      <c r="AC25" s="253"/>
      <c r="AD25" s="254" t="s">
        <v>17</v>
      </c>
      <c r="AE25" s="253" t="s">
        <v>43</v>
      </c>
      <c r="AF25" s="158"/>
      <c r="AG25" s="159"/>
      <c r="AH25" s="160" t="s">
        <v>114</v>
      </c>
      <c r="AI25" s="161" t="s">
        <v>44</v>
      </c>
      <c r="AJ25" s="238"/>
      <c r="AK25" s="306"/>
      <c r="AL25" s="306"/>
      <c r="AM25" s="307"/>
      <c r="AN25" s="308"/>
      <c r="AO25" s="308"/>
      <c r="AP25" s="12"/>
      <c r="AQ25" s="273"/>
      <c r="AR25" s="252"/>
      <c r="AS25" s="252"/>
      <c r="AT25" s="253"/>
      <c r="AU25" s="254" t="s">
        <v>17</v>
      </c>
      <c r="AV25" s="253" t="s">
        <v>43</v>
      </c>
      <c r="AW25" s="158"/>
      <c r="AX25" s="159"/>
      <c r="AY25" s="160" t="s">
        <v>114</v>
      </c>
      <c r="AZ25" s="161" t="s">
        <v>44</v>
      </c>
      <c r="BA25" s="238"/>
      <c r="BB25" s="306"/>
      <c r="BC25" s="306"/>
      <c r="BD25" s="307"/>
      <c r="BE25" s="308"/>
      <c r="BF25" s="308"/>
      <c r="BH25" s="273"/>
      <c r="BI25" s="252"/>
      <c r="BJ25" s="252"/>
      <c r="BK25" s="253"/>
      <c r="BL25" s="254" t="s">
        <v>17</v>
      </c>
      <c r="BM25" s="253" t="s">
        <v>43</v>
      </c>
      <c r="BN25" s="158"/>
      <c r="BO25" s="159"/>
      <c r="BP25" s="160" t="s">
        <v>114</v>
      </c>
      <c r="BQ25" s="161" t="s">
        <v>44</v>
      </c>
      <c r="BR25" s="238"/>
      <c r="BS25" s="306"/>
      <c r="BT25" s="306"/>
      <c r="BU25" s="307"/>
      <c r="BV25" s="308"/>
      <c r="BW25" s="308"/>
      <c r="BY25" s="273"/>
      <c r="BZ25" s="252"/>
      <c r="CA25" s="252"/>
      <c r="CB25" s="253"/>
      <c r="CC25" s="254" t="s">
        <v>17</v>
      </c>
      <c r="CD25" s="253" t="s">
        <v>43</v>
      </c>
      <c r="CE25" s="158"/>
      <c r="CF25" s="159"/>
      <c r="CG25" s="160" t="s">
        <v>114</v>
      </c>
      <c r="CH25" s="161" t="s">
        <v>44</v>
      </c>
      <c r="CI25" s="238"/>
      <c r="CJ25" s="306"/>
      <c r="CK25" s="306"/>
      <c r="CL25" s="307"/>
      <c r="CM25" s="308"/>
      <c r="CN25" s="308"/>
      <c r="CP25" s="273"/>
      <c r="CQ25" s="252"/>
      <c r="CR25" s="252"/>
      <c r="CS25" s="253"/>
      <c r="CT25" s="254" t="s">
        <v>17</v>
      </c>
      <c r="CU25" s="253" t="s">
        <v>43</v>
      </c>
      <c r="CV25" s="158"/>
      <c r="CW25" s="159"/>
      <c r="CX25" s="160" t="s">
        <v>114</v>
      </c>
      <c r="CY25" s="161" t="s">
        <v>44</v>
      </c>
      <c r="CZ25" s="238"/>
      <c r="DA25" s="306"/>
      <c r="DB25" s="306"/>
      <c r="DC25" s="307"/>
      <c r="DD25" s="308"/>
      <c r="DE25" s="308"/>
      <c r="DG25" s="273"/>
      <c r="DH25" s="252"/>
      <c r="DI25" s="252"/>
      <c r="DJ25" s="253"/>
      <c r="DK25" s="254" t="s">
        <v>17</v>
      </c>
      <c r="DL25" s="253" t="s">
        <v>43</v>
      </c>
      <c r="DM25" s="158"/>
      <c r="DN25" s="159"/>
      <c r="DO25" s="160" t="s">
        <v>114</v>
      </c>
      <c r="DP25" s="161" t="s">
        <v>44</v>
      </c>
      <c r="DQ25" s="238"/>
      <c r="DR25" s="306"/>
      <c r="DS25" s="306"/>
      <c r="DT25" s="307"/>
      <c r="DU25" s="308"/>
      <c r="DV25" s="308"/>
      <c r="DX25" s="273"/>
      <c r="DY25" s="252"/>
      <c r="DZ25" s="252"/>
      <c r="EA25" s="253"/>
      <c r="EB25" s="254" t="s">
        <v>17</v>
      </c>
      <c r="EC25" s="253" t="s">
        <v>43</v>
      </c>
      <c r="ED25" s="158"/>
      <c r="EE25" s="159"/>
      <c r="EF25" s="160" t="s">
        <v>114</v>
      </c>
      <c r="EG25" s="161" t="s">
        <v>44</v>
      </c>
      <c r="EH25" s="238"/>
      <c r="EI25" s="306"/>
      <c r="EJ25" s="306"/>
      <c r="EK25" s="307"/>
      <c r="EL25" s="308"/>
      <c r="EM25" s="308"/>
      <c r="EO25" s="273"/>
      <c r="EP25" s="252"/>
      <c r="EQ25" s="252"/>
      <c r="ER25" s="253"/>
      <c r="ES25" s="254" t="s">
        <v>17</v>
      </c>
      <c r="ET25" s="253" t="s">
        <v>43</v>
      </c>
      <c r="EU25" s="158"/>
      <c r="EV25" s="159"/>
      <c r="EW25" s="160" t="s">
        <v>114</v>
      </c>
      <c r="EX25" s="161" t="s">
        <v>44</v>
      </c>
      <c r="EY25" s="238"/>
      <c r="EZ25" s="306"/>
      <c r="FA25" s="306"/>
      <c r="FB25" s="307"/>
      <c r="FC25" s="308"/>
      <c r="FD25" s="308"/>
      <c r="FF25" s="273"/>
      <c r="FG25" s="252"/>
      <c r="FH25" s="252"/>
      <c r="FI25" s="253"/>
      <c r="FJ25" s="254" t="s">
        <v>17</v>
      </c>
      <c r="FK25" s="253" t="s">
        <v>43</v>
      </c>
      <c r="FL25" s="158"/>
      <c r="FM25" s="159"/>
      <c r="FN25" s="160" t="s">
        <v>114</v>
      </c>
      <c r="FO25" s="161" t="s">
        <v>44</v>
      </c>
      <c r="FP25" s="238"/>
      <c r="FQ25" s="306"/>
      <c r="FR25" s="306"/>
      <c r="FS25" s="307"/>
      <c r="FT25" s="308"/>
      <c r="FU25" s="308"/>
      <c r="FW25" s="273"/>
      <c r="FX25" s="252"/>
      <c r="FY25" s="252"/>
      <c r="FZ25" s="253"/>
      <c r="GA25" s="254" t="s">
        <v>17</v>
      </c>
      <c r="GB25" s="253" t="s">
        <v>43</v>
      </c>
      <c r="GC25" s="158"/>
      <c r="GD25" s="159"/>
      <c r="GE25" s="160" t="s">
        <v>114</v>
      </c>
      <c r="GF25" s="161" t="s">
        <v>44</v>
      </c>
      <c r="GG25" s="238"/>
      <c r="GH25" s="306"/>
      <c r="GI25" s="306"/>
      <c r="GJ25" s="307"/>
      <c r="GK25" s="308"/>
      <c r="GL25" s="308"/>
      <c r="GN25" s="273"/>
      <c r="GO25" s="252"/>
      <c r="GP25" s="252"/>
      <c r="GQ25" s="253"/>
      <c r="GR25" s="254" t="s">
        <v>17</v>
      </c>
      <c r="GS25" s="253" t="s">
        <v>43</v>
      </c>
      <c r="GT25" s="158"/>
      <c r="GU25" s="159"/>
      <c r="GV25" s="160" t="s">
        <v>114</v>
      </c>
      <c r="GW25" s="161" t="s">
        <v>44</v>
      </c>
      <c r="GX25" s="238"/>
      <c r="GY25" s="306"/>
      <c r="GZ25" s="306"/>
      <c r="HA25" s="307"/>
      <c r="HB25" s="308"/>
      <c r="HC25" s="308"/>
      <c r="HE25" s="273"/>
      <c r="HF25" s="252"/>
      <c r="HG25" s="252"/>
      <c r="HH25" s="253"/>
      <c r="HI25" s="254" t="s">
        <v>17</v>
      </c>
      <c r="HJ25" s="253" t="s">
        <v>43</v>
      </c>
      <c r="HK25" s="158"/>
      <c r="HL25" s="159"/>
      <c r="HM25" s="160" t="s">
        <v>114</v>
      </c>
      <c r="HN25" s="161" t="s">
        <v>44</v>
      </c>
      <c r="HO25" s="238"/>
      <c r="HP25" s="306"/>
      <c r="HQ25" s="306"/>
      <c r="HR25" s="307"/>
      <c r="HS25" s="308"/>
      <c r="HT25" s="308"/>
      <c r="HV25" s="273"/>
      <c r="HW25" s="252"/>
      <c r="HX25" s="252"/>
      <c r="HY25" s="253"/>
      <c r="HZ25" s="254" t="s">
        <v>17</v>
      </c>
      <c r="IA25" s="253" t="s">
        <v>43</v>
      </c>
      <c r="IB25" s="158"/>
      <c r="IC25" s="159"/>
      <c r="ID25" s="160" t="s">
        <v>114</v>
      </c>
      <c r="IE25" s="161" t="s">
        <v>44</v>
      </c>
      <c r="IF25" s="238"/>
      <c r="IG25" s="306"/>
      <c r="IH25" s="306"/>
      <c r="II25" s="307"/>
      <c r="IJ25" s="308"/>
      <c r="IK25" s="308"/>
      <c r="IM25" s="273"/>
      <c r="IN25" s="252"/>
      <c r="IO25" s="252"/>
      <c r="IP25" s="253"/>
      <c r="IQ25" s="254" t="s">
        <v>17</v>
      </c>
      <c r="IR25" s="253" t="s">
        <v>43</v>
      </c>
      <c r="IS25" s="158"/>
      <c r="IT25" s="159"/>
      <c r="IU25" s="160" t="s">
        <v>114</v>
      </c>
      <c r="IV25" s="161" t="s">
        <v>44</v>
      </c>
      <c r="IW25" s="238"/>
      <c r="IX25" s="306"/>
      <c r="IY25" s="306"/>
      <c r="IZ25" s="307"/>
      <c r="JA25" s="308"/>
      <c r="JB25" s="308"/>
      <c r="JD25" s="273"/>
      <c r="JE25" s="252"/>
      <c r="JF25" s="252"/>
      <c r="JG25" s="253"/>
      <c r="JH25" s="254" t="s">
        <v>17</v>
      </c>
      <c r="JI25" s="253" t="s">
        <v>43</v>
      </c>
      <c r="JJ25" s="158"/>
      <c r="JK25" s="159"/>
      <c r="JL25" s="160" t="s">
        <v>114</v>
      </c>
      <c r="JM25" s="161" t="s">
        <v>44</v>
      </c>
      <c r="JN25" s="238"/>
      <c r="JO25" s="306"/>
      <c r="JP25" s="306"/>
      <c r="JQ25" s="307"/>
      <c r="JR25" s="308"/>
      <c r="JS25" s="308"/>
      <c r="JU25" s="273"/>
      <c r="JV25" s="252"/>
      <c r="JW25" s="252"/>
      <c r="JX25" s="253"/>
      <c r="JY25" s="254" t="s">
        <v>17</v>
      </c>
      <c r="JZ25" s="253" t="s">
        <v>43</v>
      </c>
      <c r="KA25" s="158"/>
      <c r="KB25" s="159"/>
      <c r="KC25" s="160" t="s">
        <v>114</v>
      </c>
      <c r="KD25" s="161" t="s">
        <v>44</v>
      </c>
      <c r="KE25" s="238"/>
      <c r="KF25" s="306"/>
      <c r="KG25" s="306"/>
      <c r="KH25" s="307"/>
      <c r="KI25" s="308"/>
      <c r="KJ25" s="308"/>
      <c r="KL25" s="273"/>
      <c r="KM25" s="252"/>
      <c r="KN25" s="252"/>
      <c r="KO25" s="253"/>
      <c r="KP25" s="254" t="s">
        <v>17</v>
      </c>
      <c r="KQ25" s="253" t="s">
        <v>43</v>
      </c>
      <c r="KR25" s="158"/>
      <c r="KS25" s="159"/>
      <c r="KT25" s="160" t="s">
        <v>114</v>
      </c>
      <c r="KU25" s="161" t="s">
        <v>44</v>
      </c>
      <c r="KV25" s="238"/>
      <c r="KW25" s="306"/>
      <c r="KX25" s="306"/>
      <c r="KY25" s="307"/>
      <c r="KZ25" s="308"/>
      <c r="LA25" s="308"/>
      <c r="LC25" s="273"/>
      <c r="LD25" s="252"/>
      <c r="LE25" s="252"/>
      <c r="LF25" s="253"/>
      <c r="LG25" s="254" t="s">
        <v>17</v>
      </c>
      <c r="LH25" s="253" t="s">
        <v>43</v>
      </c>
      <c r="LI25" s="158"/>
      <c r="LJ25" s="159"/>
      <c r="LK25" s="160" t="s">
        <v>114</v>
      </c>
      <c r="LL25" s="161" t="s">
        <v>44</v>
      </c>
      <c r="LM25" s="238"/>
      <c r="LN25" s="306"/>
      <c r="LO25" s="306"/>
      <c r="LP25" s="307"/>
      <c r="LQ25" s="308"/>
      <c r="LR25" s="308"/>
      <c r="LT25" s="273"/>
      <c r="LU25" s="252"/>
      <c r="LV25" s="252"/>
      <c r="LW25" s="253"/>
      <c r="LX25" s="254" t="s">
        <v>17</v>
      </c>
      <c r="LY25" s="253" t="s">
        <v>43</v>
      </c>
      <c r="LZ25" s="158"/>
      <c r="MA25" s="159"/>
      <c r="MB25" s="160" t="s">
        <v>114</v>
      </c>
      <c r="MC25" s="161" t="s">
        <v>44</v>
      </c>
      <c r="MD25" s="238"/>
      <c r="ME25" s="306"/>
      <c r="MF25" s="306"/>
      <c r="MG25" s="307"/>
      <c r="MH25" s="308"/>
      <c r="MI25" s="308"/>
    </row>
    <row r="26" spans="1:348" ht="14" customHeight="1" outlineLevel="1">
      <c r="A26" s="12"/>
      <c r="B26" s="20"/>
      <c r="C26" s="20"/>
      <c r="D26" s="33"/>
      <c r="E26" s="22"/>
      <c r="F26" s="23"/>
      <c r="G26" s="32"/>
      <c r="H26" s="32"/>
      <c r="I26" s="87" t="s">
        <v>5</v>
      </c>
      <c r="J26" s="86" t="s">
        <v>112</v>
      </c>
      <c r="K26" s="86" t="s">
        <v>45</v>
      </c>
      <c r="L26" s="86" t="s">
        <v>46</v>
      </c>
      <c r="M26" s="86" t="s">
        <v>1</v>
      </c>
      <c r="N26" s="86" t="s">
        <v>0</v>
      </c>
      <c r="O26" s="162" t="s">
        <v>5</v>
      </c>
      <c r="P26" s="112" t="s">
        <v>47</v>
      </c>
      <c r="Q26" s="87" t="s">
        <v>1</v>
      </c>
      <c r="R26" s="163" t="s">
        <v>0</v>
      </c>
      <c r="S26" s="61"/>
      <c r="T26" s="309"/>
      <c r="U26" s="310"/>
      <c r="V26" s="309"/>
      <c r="W26" s="309"/>
      <c r="X26" s="309"/>
      <c r="Y26" s="12"/>
      <c r="Z26" s="256" t="s">
        <v>5</v>
      </c>
      <c r="AA26" s="255" t="s">
        <v>109</v>
      </c>
      <c r="AB26" s="255" t="s">
        <v>45</v>
      </c>
      <c r="AC26" s="255" t="s">
        <v>46</v>
      </c>
      <c r="AD26" s="255" t="s">
        <v>1</v>
      </c>
      <c r="AE26" s="255" t="s">
        <v>0</v>
      </c>
      <c r="AF26" s="162" t="s">
        <v>5</v>
      </c>
      <c r="AG26" s="274" t="s">
        <v>47</v>
      </c>
      <c r="AH26" s="256" t="s">
        <v>1</v>
      </c>
      <c r="AI26" s="163" t="s">
        <v>0</v>
      </c>
      <c r="AJ26" s="238"/>
      <c r="AK26" s="309"/>
      <c r="AL26" s="310"/>
      <c r="AM26" s="309"/>
      <c r="AN26" s="309"/>
      <c r="AO26" s="309"/>
      <c r="AP26" s="12"/>
      <c r="AQ26" s="256" t="s">
        <v>5</v>
      </c>
      <c r="AR26" s="255" t="s">
        <v>109</v>
      </c>
      <c r="AS26" s="255" t="s">
        <v>45</v>
      </c>
      <c r="AT26" s="255" t="s">
        <v>46</v>
      </c>
      <c r="AU26" s="255" t="s">
        <v>1</v>
      </c>
      <c r="AV26" s="255" t="s">
        <v>0</v>
      </c>
      <c r="AW26" s="162" t="s">
        <v>5</v>
      </c>
      <c r="AX26" s="274" t="s">
        <v>47</v>
      </c>
      <c r="AY26" s="256" t="s">
        <v>1</v>
      </c>
      <c r="AZ26" s="163" t="s">
        <v>0</v>
      </c>
      <c r="BA26" s="238"/>
      <c r="BB26" s="309"/>
      <c r="BC26" s="310"/>
      <c r="BD26" s="309"/>
      <c r="BE26" s="309"/>
      <c r="BF26" s="309"/>
      <c r="BH26" s="256" t="s">
        <v>5</v>
      </c>
      <c r="BI26" s="255" t="s">
        <v>109</v>
      </c>
      <c r="BJ26" s="255" t="s">
        <v>45</v>
      </c>
      <c r="BK26" s="255" t="s">
        <v>46</v>
      </c>
      <c r="BL26" s="255" t="s">
        <v>1</v>
      </c>
      <c r="BM26" s="255" t="s">
        <v>0</v>
      </c>
      <c r="BN26" s="162" t="s">
        <v>5</v>
      </c>
      <c r="BO26" s="274" t="s">
        <v>47</v>
      </c>
      <c r="BP26" s="256" t="s">
        <v>1</v>
      </c>
      <c r="BQ26" s="163" t="s">
        <v>0</v>
      </c>
      <c r="BR26" s="238"/>
      <c r="BS26" s="309"/>
      <c r="BT26" s="310"/>
      <c r="BU26" s="309"/>
      <c r="BV26" s="309"/>
      <c r="BW26" s="309"/>
      <c r="BY26" s="256" t="s">
        <v>5</v>
      </c>
      <c r="BZ26" s="255" t="s">
        <v>109</v>
      </c>
      <c r="CA26" s="255" t="s">
        <v>45</v>
      </c>
      <c r="CB26" s="255" t="s">
        <v>46</v>
      </c>
      <c r="CC26" s="255" t="s">
        <v>1</v>
      </c>
      <c r="CD26" s="255" t="s">
        <v>0</v>
      </c>
      <c r="CE26" s="162" t="s">
        <v>5</v>
      </c>
      <c r="CF26" s="274" t="s">
        <v>47</v>
      </c>
      <c r="CG26" s="256" t="s">
        <v>1</v>
      </c>
      <c r="CH26" s="163" t="s">
        <v>0</v>
      </c>
      <c r="CI26" s="238"/>
      <c r="CJ26" s="309"/>
      <c r="CK26" s="310"/>
      <c r="CL26" s="309"/>
      <c r="CM26" s="309"/>
      <c r="CN26" s="309"/>
      <c r="CP26" s="256" t="s">
        <v>5</v>
      </c>
      <c r="CQ26" s="255" t="s">
        <v>109</v>
      </c>
      <c r="CR26" s="255" t="s">
        <v>45</v>
      </c>
      <c r="CS26" s="255" t="s">
        <v>46</v>
      </c>
      <c r="CT26" s="255" t="s">
        <v>1</v>
      </c>
      <c r="CU26" s="255" t="s">
        <v>0</v>
      </c>
      <c r="CV26" s="162" t="s">
        <v>5</v>
      </c>
      <c r="CW26" s="274" t="s">
        <v>47</v>
      </c>
      <c r="CX26" s="256" t="s">
        <v>1</v>
      </c>
      <c r="CY26" s="163" t="s">
        <v>0</v>
      </c>
      <c r="CZ26" s="238"/>
      <c r="DA26" s="309"/>
      <c r="DB26" s="310"/>
      <c r="DC26" s="309"/>
      <c r="DD26" s="309"/>
      <c r="DE26" s="309"/>
      <c r="DG26" s="256" t="s">
        <v>5</v>
      </c>
      <c r="DH26" s="255" t="s">
        <v>109</v>
      </c>
      <c r="DI26" s="255" t="s">
        <v>45</v>
      </c>
      <c r="DJ26" s="255" t="s">
        <v>46</v>
      </c>
      <c r="DK26" s="255" t="s">
        <v>1</v>
      </c>
      <c r="DL26" s="255" t="s">
        <v>0</v>
      </c>
      <c r="DM26" s="162" t="s">
        <v>5</v>
      </c>
      <c r="DN26" s="274" t="s">
        <v>47</v>
      </c>
      <c r="DO26" s="256" t="s">
        <v>1</v>
      </c>
      <c r="DP26" s="163" t="s">
        <v>0</v>
      </c>
      <c r="DQ26" s="238"/>
      <c r="DR26" s="309"/>
      <c r="DS26" s="310"/>
      <c r="DT26" s="309"/>
      <c r="DU26" s="309"/>
      <c r="DV26" s="309"/>
      <c r="DX26" s="256" t="s">
        <v>5</v>
      </c>
      <c r="DY26" s="255" t="s">
        <v>109</v>
      </c>
      <c r="DZ26" s="255" t="s">
        <v>45</v>
      </c>
      <c r="EA26" s="255" t="s">
        <v>46</v>
      </c>
      <c r="EB26" s="255" t="s">
        <v>1</v>
      </c>
      <c r="EC26" s="255" t="s">
        <v>0</v>
      </c>
      <c r="ED26" s="162" t="s">
        <v>5</v>
      </c>
      <c r="EE26" s="274" t="s">
        <v>47</v>
      </c>
      <c r="EF26" s="256" t="s">
        <v>1</v>
      </c>
      <c r="EG26" s="163" t="s">
        <v>0</v>
      </c>
      <c r="EH26" s="238"/>
      <c r="EI26" s="309"/>
      <c r="EJ26" s="310"/>
      <c r="EK26" s="309"/>
      <c r="EL26" s="309"/>
      <c r="EM26" s="309"/>
      <c r="EO26" s="256" t="s">
        <v>5</v>
      </c>
      <c r="EP26" s="255" t="s">
        <v>109</v>
      </c>
      <c r="EQ26" s="255" t="s">
        <v>45</v>
      </c>
      <c r="ER26" s="255" t="s">
        <v>46</v>
      </c>
      <c r="ES26" s="255" t="s">
        <v>1</v>
      </c>
      <c r="ET26" s="255" t="s">
        <v>0</v>
      </c>
      <c r="EU26" s="162" t="s">
        <v>5</v>
      </c>
      <c r="EV26" s="274" t="s">
        <v>47</v>
      </c>
      <c r="EW26" s="256" t="s">
        <v>1</v>
      </c>
      <c r="EX26" s="163" t="s">
        <v>0</v>
      </c>
      <c r="EY26" s="238"/>
      <c r="EZ26" s="309"/>
      <c r="FA26" s="310"/>
      <c r="FB26" s="309"/>
      <c r="FC26" s="309"/>
      <c r="FD26" s="309"/>
      <c r="FF26" s="256" t="s">
        <v>5</v>
      </c>
      <c r="FG26" s="255" t="s">
        <v>109</v>
      </c>
      <c r="FH26" s="255" t="s">
        <v>45</v>
      </c>
      <c r="FI26" s="255" t="s">
        <v>46</v>
      </c>
      <c r="FJ26" s="255" t="s">
        <v>1</v>
      </c>
      <c r="FK26" s="255" t="s">
        <v>0</v>
      </c>
      <c r="FL26" s="162" t="s">
        <v>5</v>
      </c>
      <c r="FM26" s="274" t="s">
        <v>47</v>
      </c>
      <c r="FN26" s="256" t="s">
        <v>1</v>
      </c>
      <c r="FO26" s="163" t="s">
        <v>0</v>
      </c>
      <c r="FP26" s="238"/>
      <c r="FQ26" s="309"/>
      <c r="FR26" s="310"/>
      <c r="FS26" s="309"/>
      <c r="FT26" s="309"/>
      <c r="FU26" s="309"/>
      <c r="FW26" s="256" t="s">
        <v>5</v>
      </c>
      <c r="FX26" s="255" t="s">
        <v>109</v>
      </c>
      <c r="FY26" s="255" t="s">
        <v>45</v>
      </c>
      <c r="FZ26" s="255" t="s">
        <v>46</v>
      </c>
      <c r="GA26" s="255" t="s">
        <v>1</v>
      </c>
      <c r="GB26" s="255" t="s">
        <v>0</v>
      </c>
      <c r="GC26" s="162" t="s">
        <v>5</v>
      </c>
      <c r="GD26" s="274" t="s">
        <v>47</v>
      </c>
      <c r="GE26" s="256" t="s">
        <v>1</v>
      </c>
      <c r="GF26" s="163" t="s">
        <v>0</v>
      </c>
      <c r="GG26" s="238"/>
      <c r="GH26" s="309"/>
      <c r="GI26" s="310"/>
      <c r="GJ26" s="309"/>
      <c r="GK26" s="309"/>
      <c r="GL26" s="309"/>
      <c r="GN26" s="256" t="s">
        <v>5</v>
      </c>
      <c r="GO26" s="255" t="s">
        <v>109</v>
      </c>
      <c r="GP26" s="255" t="s">
        <v>45</v>
      </c>
      <c r="GQ26" s="255" t="s">
        <v>46</v>
      </c>
      <c r="GR26" s="255" t="s">
        <v>1</v>
      </c>
      <c r="GS26" s="255" t="s">
        <v>0</v>
      </c>
      <c r="GT26" s="162" t="s">
        <v>5</v>
      </c>
      <c r="GU26" s="274" t="s">
        <v>47</v>
      </c>
      <c r="GV26" s="256" t="s">
        <v>1</v>
      </c>
      <c r="GW26" s="163" t="s">
        <v>0</v>
      </c>
      <c r="GX26" s="238"/>
      <c r="GY26" s="309"/>
      <c r="GZ26" s="310"/>
      <c r="HA26" s="309"/>
      <c r="HB26" s="309"/>
      <c r="HC26" s="309"/>
      <c r="HE26" s="256" t="s">
        <v>5</v>
      </c>
      <c r="HF26" s="255" t="s">
        <v>109</v>
      </c>
      <c r="HG26" s="255" t="s">
        <v>45</v>
      </c>
      <c r="HH26" s="255" t="s">
        <v>46</v>
      </c>
      <c r="HI26" s="255" t="s">
        <v>1</v>
      </c>
      <c r="HJ26" s="255" t="s">
        <v>0</v>
      </c>
      <c r="HK26" s="162" t="s">
        <v>5</v>
      </c>
      <c r="HL26" s="274" t="s">
        <v>47</v>
      </c>
      <c r="HM26" s="256" t="s">
        <v>1</v>
      </c>
      <c r="HN26" s="163" t="s">
        <v>0</v>
      </c>
      <c r="HO26" s="238"/>
      <c r="HP26" s="309"/>
      <c r="HQ26" s="310"/>
      <c r="HR26" s="309"/>
      <c r="HS26" s="309"/>
      <c r="HT26" s="309"/>
      <c r="HV26" s="256" t="s">
        <v>5</v>
      </c>
      <c r="HW26" s="255" t="s">
        <v>109</v>
      </c>
      <c r="HX26" s="255" t="s">
        <v>45</v>
      </c>
      <c r="HY26" s="255" t="s">
        <v>46</v>
      </c>
      <c r="HZ26" s="255" t="s">
        <v>1</v>
      </c>
      <c r="IA26" s="255" t="s">
        <v>0</v>
      </c>
      <c r="IB26" s="162" t="s">
        <v>5</v>
      </c>
      <c r="IC26" s="274" t="s">
        <v>47</v>
      </c>
      <c r="ID26" s="256" t="s">
        <v>1</v>
      </c>
      <c r="IE26" s="163" t="s">
        <v>0</v>
      </c>
      <c r="IF26" s="238"/>
      <c r="IG26" s="309"/>
      <c r="IH26" s="310"/>
      <c r="II26" s="309"/>
      <c r="IJ26" s="309"/>
      <c r="IK26" s="309"/>
      <c r="IM26" s="256" t="s">
        <v>5</v>
      </c>
      <c r="IN26" s="255" t="s">
        <v>109</v>
      </c>
      <c r="IO26" s="255" t="s">
        <v>45</v>
      </c>
      <c r="IP26" s="255" t="s">
        <v>46</v>
      </c>
      <c r="IQ26" s="255" t="s">
        <v>1</v>
      </c>
      <c r="IR26" s="255" t="s">
        <v>0</v>
      </c>
      <c r="IS26" s="162" t="s">
        <v>5</v>
      </c>
      <c r="IT26" s="274" t="s">
        <v>47</v>
      </c>
      <c r="IU26" s="256" t="s">
        <v>1</v>
      </c>
      <c r="IV26" s="163" t="s">
        <v>0</v>
      </c>
      <c r="IW26" s="238"/>
      <c r="IX26" s="309"/>
      <c r="IY26" s="310"/>
      <c r="IZ26" s="309"/>
      <c r="JA26" s="309"/>
      <c r="JB26" s="309"/>
      <c r="JD26" s="256" t="s">
        <v>5</v>
      </c>
      <c r="JE26" s="255" t="s">
        <v>109</v>
      </c>
      <c r="JF26" s="255" t="s">
        <v>45</v>
      </c>
      <c r="JG26" s="255" t="s">
        <v>46</v>
      </c>
      <c r="JH26" s="255" t="s">
        <v>1</v>
      </c>
      <c r="JI26" s="255" t="s">
        <v>0</v>
      </c>
      <c r="JJ26" s="162" t="s">
        <v>5</v>
      </c>
      <c r="JK26" s="274" t="s">
        <v>47</v>
      </c>
      <c r="JL26" s="256" t="s">
        <v>1</v>
      </c>
      <c r="JM26" s="163" t="s">
        <v>0</v>
      </c>
      <c r="JN26" s="238"/>
      <c r="JO26" s="309"/>
      <c r="JP26" s="310"/>
      <c r="JQ26" s="309"/>
      <c r="JR26" s="309"/>
      <c r="JS26" s="309"/>
      <c r="JU26" s="256" t="s">
        <v>5</v>
      </c>
      <c r="JV26" s="255" t="s">
        <v>109</v>
      </c>
      <c r="JW26" s="255" t="s">
        <v>45</v>
      </c>
      <c r="JX26" s="255" t="s">
        <v>46</v>
      </c>
      <c r="JY26" s="255" t="s">
        <v>1</v>
      </c>
      <c r="JZ26" s="255" t="s">
        <v>0</v>
      </c>
      <c r="KA26" s="162" t="s">
        <v>5</v>
      </c>
      <c r="KB26" s="274" t="s">
        <v>47</v>
      </c>
      <c r="KC26" s="256" t="s">
        <v>1</v>
      </c>
      <c r="KD26" s="163" t="s">
        <v>0</v>
      </c>
      <c r="KE26" s="238"/>
      <c r="KF26" s="309"/>
      <c r="KG26" s="310"/>
      <c r="KH26" s="309"/>
      <c r="KI26" s="309"/>
      <c r="KJ26" s="309"/>
      <c r="KL26" s="256" t="s">
        <v>5</v>
      </c>
      <c r="KM26" s="255" t="s">
        <v>109</v>
      </c>
      <c r="KN26" s="255" t="s">
        <v>45</v>
      </c>
      <c r="KO26" s="255" t="s">
        <v>46</v>
      </c>
      <c r="KP26" s="255" t="s">
        <v>1</v>
      </c>
      <c r="KQ26" s="255" t="s">
        <v>0</v>
      </c>
      <c r="KR26" s="162" t="s">
        <v>5</v>
      </c>
      <c r="KS26" s="274" t="s">
        <v>47</v>
      </c>
      <c r="KT26" s="256" t="s">
        <v>1</v>
      </c>
      <c r="KU26" s="163" t="s">
        <v>0</v>
      </c>
      <c r="KV26" s="238"/>
      <c r="KW26" s="309"/>
      <c r="KX26" s="310"/>
      <c r="KY26" s="309"/>
      <c r="KZ26" s="309"/>
      <c r="LA26" s="309"/>
      <c r="LC26" s="256" t="s">
        <v>5</v>
      </c>
      <c r="LD26" s="255" t="s">
        <v>109</v>
      </c>
      <c r="LE26" s="255" t="s">
        <v>45</v>
      </c>
      <c r="LF26" s="255" t="s">
        <v>46</v>
      </c>
      <c r="LG26" s="255" t="s">
        <v>1</v>
      </c>
      <c r="LH26" s="255" t="s">
        <v>0</v>
      </c>
      <c r="LI26" s="162" t="s">
        <v>5</v>
      </c>
      <c r="LJ26" s="274" t="s">
        <v>47</v>
      </c>
      <c r="LK26" s="256" t="s">
        <v>1</v>
      </c>
      <c r="LL26" s="163" t="s">
        <v>0</v>
      </c>
      <c r="LM26" s="238"/>
      <c r="LN26" s="309"/>
      <c r="LO26" s="310"/>
      <c r="LP26" s="309"/>
      <c r="LQ26" s="309"/>
      <c r="LR26" s="309"/>
      <c r="LT26" s="256" t="s">
        <v>5</v>
      </c>
      <c r="LU26" s="255" t="s">
        <v>109</v>
      </c>
      <c r="LV26" s="255" t="s">
        <v>45</v>
      </c>
      <c r="LW26" s="255" t="s">
        <v>46</v>
      </c>
      <c r="LX26" s="255" t="s">
        <v>1</v>
      </c>
      <c r="LY26" s="255" t="s">
        <v>0</v>
      </c>
      <c r="LZ26" s="162" t="s">
        <v>5</v>
      </c>
      <c r="MA26" s="274" t="s">
        <v>47</v>
      </c>
      <c r="MB26" s="256" t="s">
        <v>1</v>
      </c>
      <c r="MC26" s="163" t="s">
        <v>0</v>
      </c>
      <c r="MD26" s="238"/>
      <c r="ME26" s="309"/>
      <c r="MF26" s="310"/>
      <c r="MG26" s="309"/>
      <c r="MH26" s="309"/>
      <c r="MI26" s="309"/>
    </row>
    <row r="27" spans="1:348" ht="14" customHeight="1" outlineLevel="1">
      <c r="A27" s="12"/>
      <c r="B27" s="54"/>
      <c r="C27" s="9"/>
      <c r="D27" s="9"/>
      <c r="E27" s="17"/>
      <c r="F27" s="17"/>
      <c r="I27" s="9">
        <v>10</v>
      </c>
      <c r="J27" s="212">
        <f>_xlfn.NORM.S.INV(I27/100)</f>
        <v>-1.2815515655446006</v>
      </c>
      <c r="K27" s="17">
        <f>(J27-J21)/I21</f>
        <v>-2.6646915065709509</v>
      </c>
      <c r="L27" s="17">
        <f>SQRT(1/P17+(K27-J18)^2/S17)/I21</f>
        <v>0.19328969551406866</v>
      </c>
      <c r="M27" s="17">
        <f>K27-_xlfn.T.INV.2T(0.05,O21)*L27</f>
        <v>-3.1615584868750899</v>
      </c>
      <c r="N27" s="17">
        <f>K27+_xlfn.T.INV.2T(0.05,O21)*L27</f>
        <v>-2.1678245262668119</v>
      </c>
      <c r="O27" s="151">
        <f>I27</f>
        <v>10</v>
      </c>
      <c r="P27" s="24">
        <f>10^K27</f>
        <v>2.1642553184567197E-3</v>
      </c>
      <c r="Q27" s="24">
        <f t="shared" ref="Q27:R30" si="281">10^M27</f>
        <v>6.893527510905209E-4</v>
      </c>
      <c r="R27" s="152">
        <f t="shared" si="281"/>
        <v>6.7947811567565996E-3</v>
      </c>
      <c r="S27" s="61"/>
      <c r="T27" s="260"/>
      <c r="U27" s="205"/>
      <c r="V27" s="205"/>
      <c r="W27" s="205"/>
      <c r="X27" s="205"/>
      <c r="Y27" s="12"/>
      <c r="Z27" s="219">
        <v>10</v>
      </c>
      <c r="AA27" s="212">
        <f>_xlfn.NORM.S.INV(Z27/100)</f>
        <v>-1.2815515655446006</v>
      </c>
      <c r="AB27" s="212">
        <f>(AA27-AA21)/Z21</f>
        <v>-2.6626492892983462</v>
      </c>
      <c r="AC27" s="212">
        <f>SQRT(1/AG17+(AB27-AA18)^2/AJ17)/Z21</f>
        <v>0.20091946603268754</v>
      </c>
      <c r="AD27" s="212">
        <f>AB27-_xlfn.T.INV.2T(0.05,AF21)*AC27</f>
        <v>-3.1791292191077205</v>
      </c>
      <c r="AE27" s="212">
        <f>AB27+_xlfn.T.INV.2T(0.05,AF21)*AC27</f>
        <v>-2.1461693594889719</v>
      </c>
      <c r="AF27" s="151">
        <f>Z27</f>
        <v>10</v>
      </c>
      <c r="AG27" s="205">
        <f>10^AB27</f>
        <v>2.1744564332786976E-3</v>
      </c>
      <c r="AH27" s="205">
        <f t="shared" ref="AH27:AH30" si="282">10^AD27</f>
        <v>6.6201949844326021E-4</v>
      </c>
      <c r="AI27" s="152">
        <f t="shared" ref="AI27:AI30" si="283">10^AE27</f>
        <v>7.1421775209727619E-3</v>
      </c>
      <c r="AJ27" s="238"/>
      <c r="AK27" s="260"/>
      <c r="AL27" s="205"/>
      <c r="AM27" s="205"/>
      <c r="AN27" s="205"/>
      <c r="AO27" s="205"/>
      <c r="AP27" s="12"/>
      <c r="AQ27" s="219">
        <v>10</v>
      </c>
      <c r="AR27" s="212">
        <f>_xlfn.NORM.S.INV(AQ27/100)</f>
        <v>-1.2815515655446006</v>
      </c>
      <c r="AS27" s="212">
        <f>(AR27-AR21)/AQ21</f>
        <v>-2.6629435471456069</v>
      </c>
      <c r="AT27" s="212">
        <f>SQRT(1/AX17+(AS27-AR18)^2/BA17)/AQ21</f>
        <v>0.201369405477962</v>
      </c>
      <c r="AU27" s="212">
        <f>AS27-_xlfn.T.INV.2T(0.05,AW21)*AT27</f>
        <v>-3.1805800831201401</v>
      </c>
      <c r="AV27" s="212">
        <f>AS27+_xlfn.T.INV.2T(0.05,AW21)*AT27</f>
        <v>-2.1453070111710737</v>
      </c>
      <c r="AW27" s="151">
        <f>AQ27</f>
        <v>10</v>
      </c>
      <c r="AX27" s="205">
        <f>10^AS27</f>
        <v>2.1729836212169553E-3</v>
      </c>
      <c r="AY27" s="205">
        <f t="shared" ref="AY27:AY30" si="284">10^AU27</f>
        <v>6.5981155498301099E-4</v>
      </c>
      <c r="AZ27" s="152">
        <f t="shared" ref="AZ27:AZ30" si="285">10^AV27</f>
        <v>7.156373334805774E-3</v>
      </c>
      <c r="BA27" s="238"/>
      <c r="BB27" s="260"/>
      <c r="BC27" s="205"/>
      <c r="BD27" s="205"/>
      <c r="BE27" s="205"/>
      <c r="BF27" s="205"/>
      <c r="BH27" s="219">
        <v>10</v>
      </c>
      <c r="BI27" s="212">
        <f>_xlfn.NORM.S.INV(BH27/100)</f>
        <v>-1.2815515655446006</v>
      </c>
      <c r="BJ27" s="212">
        <f>(BI27-BI21)/BH21</f>
        <v>-2.662928319414017</v>
      </c>
      <c r="BK27" s="212">
        <f>SQRT(1/BO17+(BJ27-BI18)^2/BR17)/BH21</f>
        <v>0.20134609327958475</v>
      </c>
      <c r="BL27" s="212">
        <f>BJ27-_xlfn.T.INV.2T(0.05,BN21)*BK27</f>
        <v>-3.1805049294748526</v>
      </c>
      <c r="BM27" s="212">
        <f>BJ27+_xlfn.T.INV.2T(0.05,BN21)*BK27</f>
        <v>-2.1453517093531813</v>
      </c>
      <c r="BN27" s="151">
        <f>BH27</f>
        <v>10</v>
      </c>
      <c r="BO27" s="205">
        <f>10^BJ27</f>
        <v>2.1730598141985204E-3</v>
      </c>
      <c r="BP27" s="205">
        <f t="shared" ref="BP27:BP30" si="286">10^BL27</f>
        <v>6.5992574371059583E-4</v>
      </c>
      <c r="BQ27" s="152">
        <f t="shared" ref="BQ27:BQ30" si="287">10^BM27</f>
        <v>7.1556368289753744E-3</v>
      </c>
      <c r="BR27" s="238"/>
      <c r="BS27" s="260"/>
      <c r="BT27" s="205"/>
      <c r="BU27" s="205"/>
      <c r="BV27" s="205"/>
      <c r="BW27" s="205"/>
      <c r="BY27" s="219">
        <v>10</v>
      </c>
      <c r="BZ27" s="212">
        <f>_xlfn.NORM.S.INV(BY27/100)</f>
        <v>-1.2815515655446006</v>
      </c>
      <c r="CA27" s="212">
        <f>(BZ27-BZ21)/BY21</f>
        <v>-2.6629298038792815</v>
      </c>
      <c r="CB27" s="212">
        <f>SQRT(1/CF17+(CA27-BZ18)^2/CI17)/BY21</f>
        <v>0.20134818774994284</v>
      </c>
      <c r="CC27" s="212">
        <f>CA27-_xlfn.T.INV.2T(0.05,CE21)*CB27</f>
        <v>-3.1805117979475748</v>
      </c>
      <c r="CD27" s="212">
        <f>CA27+_xlfn.T.INV.2T(0.05,CE21)*CB27</f>
        <v>-2.1453478098109882</v>
      </c>
      <c r="CE27" s="151">
        <f>BY27</f>
        <v>10</v>
      </c>
      <c r="CF27" s="205">
        <f>10^CA27</f>
        <v>2.1730523864589707E-3</v>
      </c>
      <c r="CG27" s="205">
        <f t="shared" ref="CG27:CG30" si="288">10^CC27</f>
        <v>6.5991530690719233E-4</v>
      </c>
      <c r="CH27" s="152">
        <f t="shared" ref="CH27:CH30" si="289">10^CD27</f>
        <v>7.1557010799252934E-3</v>
      </c>
      <c r="CI27" s="238"/>
      <c r="CJ27" s="260"/>
      <c r="CK27" s="205"/>
      <c r="CL27" s="205"/>
      <c r="CM27" s="205"/>
      <c r="CN27" s="205"/>
      <c r="CP27" s="219">
        <v>10</v>
      </c>
      <c r="CQ27" s="212">
        <f>_xlfn.NORM.S.INV(CP27/100)</f>
        <v>-1.2815515655446006</v>
      </c>
      <c r="CR27" s="212">
        <f>(CQ27-CQ21)/CP21</f>
        <v>-2.6629296952397321</v>
      </c>
      <c r="CS27" s="212">
        <f>SQRT(1/CW17+(CR27-CQ18)^2/CZ17)/CP21</f>
        <v>0.2013480293608281</v>
      </c>
      <c r="CT27" s="212">
        <f>CR27-_xlfn.T.INV.2T(0.05,CV21)*CS27</f>
        <v>-3.1805112821558441</v>
      </c>
      <c r="CU27" s="212">
        <f>CR27+_xlfn.T.INV.2T(0.05,CV21)*CS27</f>
        <v>-2.1453481083236201</v>
      </c>
      <c r="CV27" s="151">
        <f>CP27</f>
        <v>10</v>
      </c>
      <c r="CW27" s="205">
        <f>10^CR27</f>
        <v>2.1730529300520193E-3</v>
      </c>
      <c r="CX27" s="205">
        <f t="shared" ref="CX27:CX30" si="290">10^CT27</f>
        <v>6.5991609065894322E-4</v>
      </c>
      <c r="CY27" s="152">
        <f t="shared" ref="CY27:CY30" si="291">10^CU27</f>
        <v>7.1556961614505773E-3</v>
      </c>
      <c r="CZ27" s="238"/>
      <c r="DA27" s="260"/>
      <c r="DB27" s="205"/>
      <c r="DC27" s="205"/>
      <c r="DD27" s="205"/>
      <c r="DE27" s="205"/>
      <c r="DG27" s="219">
        <v>10</v>
      </c>
      <c r="DH27" s="212">
        <f>_xlfn.NORM.S.INV(DG27/100)</f>
        <v>-1.2815515655446006</v>
      </c>
      <c r="DI27" s="212">
        <f>(DH27-DH21)/DG21</f>
        <v>-2.6629297041708679</v>
      </c>
      <c r="DJ27" s="212">
        <f>SQRT(1/DN17+(DI27-DH18)^2/DQ17)/DG21</f>
        <v>0.201348042196274</v>
      </c>
      <c r="DK27" s="212">
        <f>DI27-_xlfn.T.INV.2T(0.05,DM21)*DJ27</f>
        <v>-3.1805113240815439</v>
      </c>
      <c r="DL27" s="212">
        <f>DI27+_xlfn.T.INV.2T(0.05,DM21)*DJ27</f>
        <v>-2.145348084260192</v>
      </c>
      <c r="DM27" s="151">
        <f>DG27</f>
        <v>10</v>
      </c>
      <c r="DN27" s="205">
        <f>10^DI27</f>
        <v>2.1730528853638382E-3</v>
      </c>
      <c r="DO27" s="205">
        <f t="shared" ref="DO27:DO30" si="292">10^DK27</f>
        <v>6.5991602695230213E-4</v>
      </c>
      <c r="DP27" s="152">
        <f t="shared" ref="DP27:DP30" si="293">10^DL27</f>
        <v>7.1556965579340562E-3</v>
      </c>
      <c r="DQ27" s="238"/>
      <c r="DR27" s="260"/>
      <c r="DS27" s="205"/>
      <c r="DT27" s="205"/>
      <c r="DU27" s="205"/>
      <c r="DV27" s="205"/>
      <c r="DX27" s="219">
        <v>10</v>
      </c>
      <c r="DY27" s="212">
        <f>_xlfn.NORM.S.INV(DX27/100)</f>
        <v>-1.2815515655446006</v>
      </c>
      <c r="DZ27" s="212">
        <f>(DY27-DY21)/DX21</f>
        <v>-2.6629297034721051</v>
      </c>
      <c r="EA27" s="212">
        <f>SQRT(1/EE17+(DZ27-DY18)^2/EH17)/DX21</f>
        <v>0.20134804118606633</v>
      </c>
      <c r="EB27" s="212">
        <f>DZ27-_xlfn.T.INV.2T(0.05,ED21)*EA27</f>
        <v>-3.1805113207859597</v>
      </c>
      <c r="EC27" s="212">
        <f>DZ27+_xlfn.T.INV.2T(0.05,ED21)*EA27</f>
        <v>-2.1453480861582506</v>
      </c>
      <c r="ED27" s="151">
        <f>DX27</f>
        <v>10</v>
      </c>
      <c r="EE27" s="205">
        <f>10^DZ27</f>
        <v>2.1730528888601951E-3</v>
      </c>
      <c r="EF27" s="205">
        <f t="shared" ref="EF27:EF30" si="294">10^EB27</f>
        <v>6.5991603195998433E-4</v>
      </c>
      <c r="EG27" s="152">
        <f t="shared" ref="EG27:EG30" si="295">10^EC27</f>
        <v>7.1556965266605004E-3</v>
      </c>
      <c r="EH27" s="238"/>
      <c r="EI27" s="260"/>
      <c r="EJ27" s="205"/>
      <c r="EK27" s="205"/>
      <c r="EL27" s="205"/>
      <c r="EM27" s="205"/>
      <c r="EO27" s="219">
        <v>10</v>
      </c>
      <c r="EP27" s="212">
        <f>_xlfn.NORM.S.INV(EO27/100)</f>
        <v>-1.2815515655446006</v>
      </c>
      <c r="EQ27" s="212">
        <f>(EP27-EP21)/EO21</f>
        <v>-2.6629297035279174</v>
      </c>
      <c r="ER27" s="212">
        <f>SQRT(1/EV17+(EQ27-EP18)^2/EY17)/EO21</f>
        <v>0.20134804126655195</v>
      </c>
      <c r="ES27" s="212">
        <f>EQ27-_xlfn.T.INV.2T(0.05,EU21)*ER27</f>
        <v>-3.1805113210486669</v>
      </c>
      <c r="ET27" s="212">
        <f>EQ27+_xlfn.T.INV.2T(0.05,EU21)*ER27</f>
        <v>-2.1453480860071679</v>
      </c>
      <c r="EU27" s="151">
        <f>EO27</f>
        <v>10</v>
      </c>
      <c r="EV27" s="205">
        <f>10^EQ27</f>
        <v>2.173052888580931E-3</v>
      </c>
      <c r="EW27" s="205">
        <f t="shared" ref="EW27:EW30" si="296">10^ES27</f>
        <v>6.5991603156079757E-4</v>
      </c>
      <c r="EX27" s="152">
        <f t="shared" ref="EX27:EX30" si="297">10^ET27</f>
        <v>7.1556965291498303E-3</v>
      </c>
      <c r="EY27" s="238"/>
      <c r="EZ27" s="260"/>
      <c r="FA27" s="205"/>
      <c r="FB27" s="205"/>
      <c r="FC27" s="205"/>
      <c r="FD27" s="205"/>
      <c r="FF27" s="219">
        <v>10</v>
      </c>
      <c r="FG27" s="212">
        <f>_xlfn.NORM.S.INV(FF27/100)</f>
        <v>-1.2815515655446006</v>
      </c>
      <c r="FH27" s="212">
        <f>(FG27-FG21)/FF21</f>
        <v>-2.6629297035234978</v>
      </c>
      <c r="FI27" s="212">
        <f>SQRT(1/FM17+(FH27-FG18)^2/FP17)/FF21</f>
        <v>0.20134804126017233</v>
      </c>
      <c r="FJ27" s="212">
        <f>FH27-_xlfn.T.INV.2T(0.05,FL21)*FI27</f>
        <v>-3.1805113210278479</v>
      </c>
      <c r="FK27" s="212">
        <f>FH27+_xlfn.T.INV.2T(0.05,FL21)*FI27</f>
        <v>-2.1453480860191476</v>
      </c>
      <c r="FL27" s="151">
        <f>FF27</f>
        <v>10</v>
      </c>
      <c r="FM27" s="205">
        <f>10^FH27</f>
        <v>2.1730528886030457E-3</v>
      </c>
      <c r="FN27" s="205">
        <f t="shared" ref="FN27:FN30" si="298">10^FJ27</f>
        <v>6.5991603159243231E-4</v>
      </c>
      <c r="FO27" s="152">
        <f t="shared" ref="FO27:FO30" si="299">10^FK27</f>
        <v>7.1556965289524474E-3</v>
      </c>
      <c r="FP27" s="238"/>
      <c r="FQ27" s="260"/>
      <c r="FR27" s="205"/>
      <c r="FS27" s="205"/>
      <c r="FT27" s="205"/>
      <c r="FU27" s="205"/>
      <c r="FW27" s="219">
        <v>10</v>
      </c>
      <c r="FX27" s="212">
        <f>_xlfn.NORM.S.INV(FW27/100)</f>
        <v>-1.2815515655446006</v>
      </c>
      <c r="FY27" s="212">
        <f>(FX27-FX21)/FW21</f>
        <v>-2.6629297035238486</v>
      </c>
      <c r="FZ27" s="212">
        <f>SQRT(1/GD17+(FY27-FX18)^2/GG17)/FW21</f>
        <v>0.20134804126067907</v>
      </c>
      <c r="GA27" s="212">
        <f>FY27-_xlfn.T.INV.2T(0.05,GC21)*FZ27</f>
        <v>-3.1805113210295017</v>
      </c>
      <c r="GB27" s="212">
        <f>FY27+_xlfn.T.INV.2T(0.05,GC21)*FZ27</f>
        <v>-2.1453480860181955</v>
      </c>
      <c r="GC27" s="151">
        <f>FW27</f>
        <v>10</v>
      </c>
      <c r="GD27" s="205">
        <f>10^FY27</f>
        <v>2.1730528886012897E-3</v>
      </c>
      <c r="GE27" s="205">
        <f t="shared" ref="GE27:GE30" si="300">10^GA27</f>
        <v>6.5991603158991902E-4</v>
      </c>
      <c r="GF27" s="152">
        <f t="shared" ref="GF27:GF30" si="301">10^GB27</f>
        <v>7.1556965289681328E-3</v>
      </c>
      <c r="GG27" s="238"/>
      <c r="GH27" s="260"/>
      <c r="GI27" s="205"/>
      <c r="GJ27" s="205"/>
      <c r="GK27" s="205"/>
      <c r="GL27" s="205"/>
      <c r="GN27" s="219">
        <v>10</v>
      </c>
      <c r="GO27" s="212">
        <f>_xlfn.NORM.S.INV(GN27/100)</f>
        <v>-1.2815515655446006</v>
      </c>
      <c r="GP27" s="212">
        <f>(GO27-GO21)/GN21</f>
        <v>-2.6629297035238215</v>
      </c>
      <c r="GQ27" s="212">
        <f>SQRT(1/GU17+(GP27-GO18)^2/GX17)/GN21</f>
        <v>0.20134804126063893</v>
      </c>
      <c r="GR27" s="212">
        <f>GP27-_xlfn.T.INV.2T(0.05,GT21)*GQ27</f>
        <v>-3.1805113210293712</v>
      </c>
      <c r="GS27" s="212">
        <f>GP27+_xlfn.T.INV.2T(0.05,GT21)*GQ27</f>
        <v>-2.1453480860182719</v>
      </c>
      <c r="GT27" s="151">
        <f>GN27</f>
        <v>10</v>
      </c>
      <c r="GU27" s="205">
        <f>10^GP27</f>
        <v>2.1730528886014264E-3</v>
      </c>
      <c r="GV27" s="205">
        <f t="shared" ref="GV27:GV30" si="302">10^GR27</f>
        <v>6.5991603159011765E-4</v>
      </c>
      <c r="GW27" s="152">
        <f t="shared" ref="GW27:GW30" si="303">10^GS27</f>
        <v>7.1556965289668734E-3</v>
      </c>
      <c r="GX27" s="238"/>
      <c r="GY27" s="260"/>
      <c r="GZ27" s="205"/>
      <c r="HA27" s="205"/>
      <c r="HB27" s="205"/>
      <c r="HC27" s="205"/>
      <c r="HE27" s="219">
        <v>10</v>
      </c>
      <c r="HF27" s="212">
        <f>_xlfn.NORM.S.INV(HE27/100)</f>
        <v>-1.2815515655446006</v>
      </c>
      <c r="HG27" s="212">
        <f>(HF27-HF21)/HE21</f>
        <v>-2.6629297035238229</v>
      </c>
      <c r="HH27" s="212">
        <f>SQRT(1/HL17+(HG27-HF18)^2/HO17)/HE21</f>
        <v>0.20134804126064196</v>
      </c>
      <c r="HI27" s="212">
        <f>HG27-_xlfn.T.INV.2T(0.05,HK21)*HH27</f>
        <v>-3.1805113210293805</v>
      </c>
      <c r="HJ27" s="212">
        <f>HG27+_xlfn.T.INV.2T(0.05,HK21)*HH27</f>
        <v>-2.1453480860182652</v>
      </c>
      <c r="HK27" s="151">
        <f>HE27</f>
        <v>10</v>
      </c>
      <c r="HL27" s="205">
        <f>10^HG27</f>
        <v>2.1730528886014185E-3</v>
      </c>
      <c r="HM27" s="205">
        <f t="shared" ref="HM27:HM30" si="304">10^HI27</f>
        <v>6.5991603159010366E-4</v>
      </c>
      <c r="HN27" s="152">
        <f t="shared" ref="HN27:HN30" si="305">10^HJ27</f>
        <v>7.1556965289669809E-3</v>
      </c>
      <c r="HO27" s="238"/>
      <c r="HP27" s="260"/>
      <c r="HQ27" s="205"/>
      <c r="HR27" s="205"/>
      <c r="HS27" s="205"/>
      <c r="HT27" s="205"/>
      <c r="HV27" s="219">
        <v>10</v>
      </c>
      <c r="HW27" s="212">
        <f>_xlfn.NORM.S.INV(HV27/100)</f>
        <v>-1.2815515655446006</v>
      </c>
      <c r="HX27" s="212">
        <f>(HW27-HW21)/HV21</f>
        <v>-2.6629297035238237</v>
      </c>
      <c r="HY27" s="212">
        <f>SQRT(1/IC17+(HX27-HW18)^2/IF17)/HV21</f>
        <v>0.20134804126064199</v>
      </c>
      <c r="HZ27" s="212">
        <f>HX27-_xlfn.T.INV.2T(0.05,IB21)*HY27</f>
        <v>-3.1805113210293814</v>
      </c>
      <c r="IA27" s="212">
        <f>HX27+_xlfn.T.INV.2T(0.05,IB21)*HY27</f>
        <v>-2.1453480860182661</v>
      </c>
      <c r="IB27" s="151">
        <f>HV27</f>
        <v>10</v>
      </c>
      <c r="IC27" s="205">
        <f>10^HX27</f>
        <v>2.1730528886014151E-3</v>
      </c>
      <c r="ID27" s="205">
        <f t="shared" ref="ID27:ID30" si="306">10^HZ27</f>
        <v>6.5991603159010193E-4</v>
      </c>
      <c r="IE27" s="152">
        <f t="shared" ref="IE27:IE30" si="307">10^IA27</f>
        <v>7.1556965289669696E-3</v>
      </c>
      <c r="IF27" s="238"/>
      <c r="IG27" s="260"/>
      <c r="IH27" s="205"/>
      <c r="II27" s="205"/>
      <c r="IJ27" s="205"/>
      <c r="IK27" s="205"/>
      <c r="IM27" s="219">
        <v>10</v>
      </c>
      <c r="IN27" s="212">
        <f>_xlfn.NORM.S.INV(IM27/100)</f>
        <v>-1.2815515655446006</v>
      </c>
      <c r="IO27" s="212">
        <f>(IN27-IN21)/IM21</f>
        <v>-2.6629297035238233</v>
      </c>
      <c r="IP27" s="212">
        <f>SQRT(1/IT17+(IO27-IN18)^2/IW17)/IM21</f>
        <v>0.20134804126064176</v>
      </c>
      <c r="IQ27" s="212">
        <f>IO27-_xlfn.T.INV.2T(0.05,IS21)*IP27</f>
        <v>-3.1805113210293801</v>
      </c>
      <c r="IR27" s="212">
        <f>IO27+_xlfn.T.INV.2T(0.05,IS21)*IP27</f>
        <v>-2.1453480860182665</v>
      </c>
      <c r="IS27" s="151">
        <f>IM27</f>
        <v>10</v>
      </c>
      <c r="IT27" s="205">
        <f>10^IO27</f>
        <v>2.1730528886014168E-3</v>
      </c>
      <c r="IU27" s="205">
        <f t="shared" ref="IU27:IU30" si="308">10^IQ27</f>
        <v>6.5991603159010421E-4</v>
      </c>
      <c r="IV27" s="152">
        <f t="shared" ref="IV27:IV30" si="309">10^IR27</f>
        <v>7.1556965289669627E-3</v>
      </c>
      <c r="IW27" s="238"/>
      <c r="IX27" s="260"/>
      <c r="IY27" s="205"/>
      <c r="IZ27" s="205"/>
      <c r="JA27" s="205"/>
      <c r="JB27" s="205"/>
      <c r="JD27" s="219">
        <v>10</v>
      </c>
      <c r="JE27" s="212">
        <f>_xlfn.NORM.S.INV(JD27/100)</f>
        <v>-1.2815515655446006</v>
      </c>
      <c r="JF27" s="212">
        <f>(JE27-JE21)/JD21</f>
        <v>-2.6629297035238233</v>
      </c>
      <c r="JG27" s="212">
        <f>SQRT(1/JK17+(JF27-JE18)^2/JN17)/JD21</f>
        <v>0.20134804126064201</v>
      </c>
      <c r="JH27" s="212">
        <f>JF27-_xlfn.T.INV.2T(0.05,JJ21)*JG27</f>
        <v>-3.1805113210293809</v>
      </c>
      <c r="JI27" s="212">
        <f>JF27+_xlfn.T.INV.2T(0.05,JJ21)*JG27</f>
        <v>-2.1453480860182657</v>
      </c>
      <c r="JJ27" s="151">
        <f>JD27</f>
        <v>10</v>
      </c>
      <c r="JK27" s="205">
        <f>10^JF27</f>
        <v>2.1730528886014168E-3</v>
      </c>
      <c r="JL27" s="205">
        <f t="shared" ref="JL27:JL30" si="310">10^JH27</f>
        <v>6.5991603159010301E-4</v>
      </c>
      <c r="JM27" s="152">
        <f t="shared" ref="JM27:JM30" si="311">10^JI27</f>
        <v>7.1556965289669757E-3</v>
      </c>
      <c r="JN27" s="238"/>
      <c r="JO27" s="260"/>
      <c r="JP27" s="205"/>
      <c r="JQ27" s="205"/>
      <c r="JR27" s="205"/>
      <c r="JS27" s="205"/>
      <c r="JU27" s="219">
        <v>10</v>
      </c>
      <c r="JV27" s="212">
        <f>_xlfn.NORM.S.INV(JU27/100)</f>
        <v>-1.2815515655446006</v>
      </c>
      <c r="JW27" s="212">
        <f>(JV27-JV21)/JU21</f>
        <v>-2.6629297035238237</v>
      </c>
      <c r="JX27" s="212">
        <f>SQRT(1/KB17+(JW27-JV18)^2/KE17)/JU21</f>
        <v>0.20134804126064196</v>
      </c>
      <c r="JY27" s="212">
        <f>JW27-_xlfn.T.INV.2T(0.05,KA21)*JX27</f>
        <v>-3.1805113210293814</v>
      </c>
      <c r="JZ27" s="212">
        <f>JW27+_xlfn.T.INV.2T(0.05,KA21)*JX27</f>
        <v>-2.1453480860182661</v>
      </c>
      <c r="KA27" s="151">
        <f>JU27</f>
        <v>10</v>
      </c>
      <c r="KB27" s="205">
        <f>10^JW27</f>
        <v>2.1730528886014151E-3</v>
      </c>
      <c r="KC27" s="205">
        <f t="shared" ref="KC27:KC30" si="312">10^JY27</f>
        <v>6.5991603159010193E-4</v>
      </c>
      <c r="KD27" s="152">
        <f t="shared" ref="KD27:KD30" si="313">10^JZ27</f>
        <v>7.1556965289669696E-3</v>
      </c>
      <c r="KE27" s="238"/>
      <c r="KF27" s="260"/>
      <c r="KG27" s="205"/>
      <c r="KH27" s="205"/>
      <c r="KI27" s="205"/>
      <c r="KJ27" s="205"/>
      <c r="KL27" s="219">
        <v>10</v>
      </c>
      <c r="KM27" s="212">
        <f>_xlfn.NORM.S.INV(KL27/100)</f>
        <v>-1.2815515655446006</v>
      </c>
      <c r="KN27" s="212">
        <f>(KM27-KM21)/KL21</f>
        <v>-2.6629297035238233</v>
      </c>
      <c r="KO27" s="212">
        <f>SQRT(1/KS17+(KN27-KM18)^2/KV17)/KL21</f>
        <v>0.20134804126064185</v>
      </c>
      <c r="KP27" s="212">
        <f>KN27-_xlfn.T.INV.2T(0.05,KR21)*KO27</f>
        <v>-3.1805113210293805</v>
      </c>
      <c r="KQ27" s="212">
        <f>KN27+_xlfn.T.INV.2T(0.05,KR21)*KO27</f>
        <v>-2.1453480860182661</v>
      </c>
      <c r="KR27" s="151">
        <f>KL27</f>
        <v>10</v>
      </c>
      <c r="KS27" s="205">
        <f>10^KN27</f>
        <v>2.1730528886014168E-3</v>
      </c>
      <c r="KT27" s="205">
        <f t="shared" ref="KT27:KT30" si="314">10^KP27</f>
        <v>6.5991603159010366E-4</v>
      </c>
      <c r="KU27" s="152">
        <f t="shared" ref="KU27:KU30" si="315">10^KQ27</f>
        <v>7.1556965289669696E-3</v>
      </c>
      <c r="KV27" s="238"/>
      <c r="KW27" s="260"/>
      <c r="KX27" s="205"/>
      <c r="KY27" s="205"/>
      <c r="KZ27" s="205"/>
      <c r="LA27" s="205"/>
      <c r="LC27" s="219">
        <v>10</v>
      </c>
      <c r="LD27" s="212">
        <f>_xlfn.NORM.S.INV(LC27/100)</f>
        <v>-1.2815515655446006</v>
      </c>
      <c r="LE27" s="212">
        <f>(LD27-LD21)/LC21</f>
        <v>-2.6629297035238233</v>
      </c>
      <c r="LF27" s="212">
        <f>SQRT(1/LJ17+(LE27-LD18)^2/LM17)/LC21</f>
        <v>0.2013480412606419</v>
      </c>
      <c r="LG27" s="212">
        <f>LE27-_xlfn.T.INV.2T(0.05,LI21)*LF27</f>
        <v>-3.1805113210293805</v>
      </c>
      <c r="LH27" s="212">
        <f>LE27+_xlfn.T.INV.2T(0.05,LI21)*LF27</f>
        <v>-2.1453480860182661</v>
      </c>
      <c r="LI27" s="151">
        <f>LC27</f>
        <v>10</v>
      </c>
      <c r="LJ27" s="205">
        <f>10^LE27</f>
        <v>2.1730528886014168E-3</v>
      </c>
      <c r="LK27" s="205">
        <f t="shared" ref="LK27:LK30" si="316">10^LG27</f>
        <v>6.5991603159010366E-4</v>
      </c>
      <c r="LL27" s="152">
        <f t="shared" ref="LL27:LL30" si="317">10^LH27</f>
        <v>7.1556965289669696E-3</v>
      </c>
      <c r="LM27" s="238"/>
      <c r="LN27" s="260"/>
      <c r="LO27" s="205"/>
      <c r="LP27" s="205"/>
      <c r="LQ27" s="205"/>
      <c r="LR27" s="205"/>
      <c r="LT27" s="219">
        <v>10</v>
      </c>
      <c r="LU27" s="212">
        <f>_xlfn.NORM.S.INV(LT27/100)</f>
        <v>-1.2815515655446006</v>
      </c>
      <c r="LV27" s="212">
        <f>(LU27-LU21)/LT21</f>
        <v>-2.6629297035238233</v>
      </c>
      <c r="LW27" s="212">
        <f>SQRT(1/MA17+(LV27-LU18)^2/MD17)/LT21</f>
        <v>0.20134804126064187</v>
      </c>
      <c r="LX27" s="212">
        <f>LV27-_xlfn.T.INV.2T(0.05,LZ21)*LW27</f>
        <v>-3.1805113210293805</v>
      </c>
      <c r="LY27" s="212">
        <f>LV27+_xlfn.T.INV.2T(0.05,LZ21)*LW27</f>
        <v>-2.1453480860182661</v>
      </c>
      <c r="LZ27" s="151">
        <f>LT27</f>
        <v>10</v>
      </c>
      <c r="MA27" s="205">
        <f>10^LV27</f>
        <v>2.1730528886014168E-3</v>
      </c>
      <c r="MB27" s="205">
        <f t="shared" ref="MB27:MB30" si="318">10^LX27</f>
        <v>6.5991603159010366E-4</v>
      </c>
      <c r="MC27" s="152">
        <f t="shared" ref="MC27:MC30" si="319">10^LY27</f>
        <v>7.1556965289669696E-3</v>
      </c>
      <c r="MD27" s="238"/>
      <c r="ME27" s="260"/>
      <c r="MF27" s="205"/>
      <c r="MG27" s="205"/>
      <c r="MH27" s="205"/>
      <c r="MI27" s="205"/>
    </row>
    <row r="28" spans="1:348" ht="14" customHeight="1" outlineLevel="1">
      <c r="A28" s="12"/>
      <c r="B28" s="54"/>
      <c r="C28" s="9"/>
      <c r="D28" s="9"/>
      <c r="E28" s="17"/>
      <c r="F28" s="17"/>
      <c r="I28" s="92">
        <v>50</v>
      </c>
      <c r="J28" s="262">
        <f t="shared" ref="J28:J30" si="320">_xlfn.NORM.S.INV(I28/100)</f>
        <v>0</v>
      </c>
      <c r="K28" s="93">
        <f>(J28-J21)/I21</f>
        <v>-1.5282667971764226</v>
      </c>
      <c r="L28" s="93">
        <f>SQRT(1/P17+(K28-J18)^2/S17)/I21</f>
        <v>0.11233253171109775</v>
      </c>
      <c r="M28" s="93">
        <f>K28-_xlfn.T.INV.2T(0.05,O21)*L28</f>
        <v>-1.8170267627440109</v>
      </c>
      <c r="N28" s="93">
        <f>K28+_xlfn.T.INV.2T(0.05,O21)*L28</f>
        <v>-1.2395068316088342</v>
      </c>
      <c r="O28" s="153">
        <f>I28</f>
        <v>50</v>
      </c>
      <c r="P28" s="88">
        <f>10^K28</f>
        <v>2.9630105841526193E-2</v>
      </c>
      <c r="Q28" s="88">
        <f t="shared" si="281"/>
        <v>1.5239588392331192E-2</v>
      </c>
      <c r="R28" s="154">
        <f t="shared" si="281"/>
        <v>5.7609375632601725E-2</v>
      </c>
      <c r="S28" s="61"/>
      <c r="T28" s="260"/>
      <c r="U28" s="205"/>
      <c r="V28" s="205"/>
      <c r="W28" s="205"/>
      <c r="X28" s="205"/>
      <c r="Y28" s="12"/>
      <c r="Z28" s="261">
        <v>50</v>
      </c>
      <c r="AA28" s="262">
        <f t="shared" ref="AA28:AA30" si="321">_xlfn.NORM.S.INV(Z28/100)</f>
        <v>0</v>
      </c>
      <c r="AB28" s="262">
        <f>(AA28-AA21)/Z21</f>
        <v>-1.5349701282346662</v>
      </c>
      <c r="AC28" s="262">
        <f>SQRT(1/AG17+(AB28-AA18)^2/AJ17)/Z21</f>
        <v>0.11522208657707129</v>
      </c>
      <c r="AD28" s="262">
        <f>AB28-_xlfn.T.INV.2T(0.05,AF21)*AC28</f>
        <v>-1.8311579310538004</v>
      </c>
      <c r="AE28" s="262">
        <f>AB28+_xlfn.T.INV.2T(0.05,AF21)*AC28</f>
        <v>-1.2387823254155319</v>
      </c>
      <c r="AF28" s="153">
        <f>Z28</f>
        <v>50</v>
      </c>
      <c r="AG28" s="259">
        <f>10^AB28</f>
        <v>2.917627688188806E-2</v>
      </c>
      <c r="AH28" s="259">
        <f t="shared" si="282"/>
        <v>1.4751699906149383E-2</v>
      </c>
      <c r="AI28" s="154">
        <f t="shared" si="283"/>
        <v>5.7705561942304827E-2</v>
      </c>
      <c r="AJ28" s="238"/>
      <c r="AK28" s="260"/>
      <c r="AL28" s="205"/>
      <c r="AM28" s="205"/>
      <c r="AN28" s="205"/>
      <c r="AO28" s="205"/>
      <c r="AP28" s="12"/>
      <c r="AQ28" s="261">
        <v>50</v>
      </c>
      <c r="AR28" s="262">
        <f t="shared" ref="AR28:AR30" si="322">_xlfn.NORM.S.INV(AQ28/100)</f>
        <v>0</v>
      </c>
      <c r="AS28" s="262">
        <f>(AR28-AR21)/AQ21</f>
        <v>-1.5353708703325306</v>
      </c>
      <c r="AT28" s="262">
        <f>SQRT(1/AX17+(AS28-AR18)^2/BA17)/AQ21</f>
        <v>0.11549753019571402</v>
      </c>
      <c r="AU28" s="262">
        <f>AS28-_xlfn.T.INV.2T(0.05,AW21)*AT28</f>
        <v>-1.8322667235144898</v>
      </c>
      <c r="AV28" s="262">
        <f>AS28+_xlfn.T.INV.2T(0.05,AW21)*AT28</f>
        <v>-1.2384750171505714</v>
      </c>
      <c r="AW28" s="153">
        <f>AQ28</f>
        <v>50</v>
      </c>
      <c r="AX28" s="259">
        <f>10^AS28</f>
        <v>2.9149367100340939E-2</v>
      </c>
      <c r="AY28" s="259">
        <f t="shared" si="284"/>
        <v>1.4714085540360699E-2</v>
      </c>
      <c r="AZ28" s="154">
        <f t="shared" si="285"/>
        <v>5.7746409045927705E-2</v>
      </c>
      <c r="BA28" s="238"/>
      <c r="BB28" s="260"/>
      <c r="BC28" s="205"/>
      <c r="BD28" s="205"/>
      <c r="BE28" s="205"/>
      <c r="BF28" s="205"/>
      <c r="BH28" s="261">
        <v>50</v>
      </c>
      <c r="BI28" s="262">
        <f t="shared" ref="BI28:BI30" si="323">_xlfn.NORM.S.INV(BH28/100)</f>
        <v>0</v>
      </c>
      <c r="BJ28" s="262">
        <f>(BI28-BI21)/BH21</f>
        <v>-1.5353764327183985</v>
      </c>
      <c r="BK28" s="262">
        <f>SQRT(1/BO17+(BJ28-BI18)^2/BR17)/BH21</f>
        <v>0.11549785964572695</v>
      </c>
      <c r="BL28" s="262">
        <f>BJ28-_xlfn.T.INV.2T(0.05,BN21)*BK28</f>
        <v>-1.8322731327785768</v>
      </c>
      <c r="BM28" s="262">
        <f>BJ28+_xlfn.T.INV.2T(0.05,BN21)*BK28</f>
        <v>-1.2384797326582202</v>
      </c>
      <c r="BN28" s="153">
        <f>BH28</f>
        <v>50</v>
      </c>
      <c r="BO28" s="259">
        <f>10^BJ28</f>
        <v>2.9148993761521209E-2</v>
      </c>
      <c r="BP28" s="259">
        <f t="shared" si="286"/>
        <v>1.4713868393313977E-2</v>
      </c>
      <c r="BQ28" s="154">
        <f t="shared" si="287"/>
        <v>5.7745782047044281E-2</v>
      </c>
      <c r="BR28" s="238"/>
      <c r="BS28" s="260"/>
      <c r="BT28" s="205"/>
      <c r="BU28" s="205"/>
      <c r="BV28" s="205"/>
      <c r="BW28" s="205"/>
      <c r="BY28" s="261">
        <v>50</v>
      </c>
      <c r="BZ28" s="262">
        <f t="shared" ref="BZ28:BZ30" si="324">_xlfn.NORM.S.INV(BY28/100)</f>
        <v>0</v>
      </c>
      <c r="CA28" s="262">
        <f>(BZ28-BZ21)/BY21</f>
        <v>-1.5353772438681668</v>
      </c>
      <c r="CB28" s="262">
        <f>SQRT(1/CF17+(CA28-BZ18)^2/CI17)/BY21</f>
        <v>0.11549865534517012</v>
      </c>
      <c r="CC28" s="262">
        <f>CA28-_xlfn.T.INV.2T(0.05,CE21)*CB28</f>
        <v>-1.8322759893388803</v>
      </c>
      <c r="CD28" s="262">
        <f>CA28+_xlfn.T.INV.2T(0.05,CE21)*CB28</f>
        <v>-1.2384784983974533</v>
      </c>
      <c r="CE28" s="153">
        <f>BY28</f>
        <v>50</v>
      </c>
      <c r="CF28" s="259">
        <f>10^CA28</f>
        <v>2.9148939318790666E-2</v>
      </c>
      <c r="CG28" s="259">
        <f t="shared" si="288"/>
        <v>1.4713771613557655E-2</v>
      </c>
      <c r="CH28" s="154">
        <f t="shared" si="289"/>
        <v>5.7745946160238155E-2</v>
      </c>
      <c r="CI28" s="238"/>
      <c r="CJ28" s="260"/>
      <c r="CK28" s="205"/>
      <c r="CL28" s="205"/>
      <c r="CM28" s="205"/>
      <c r="CN28" s="205"/>
      <c r="CP28" s="261">
        <v>50</v>
      </c>
      <c r="CQ28" s="262">
        <f t="shared" ref="CQ28:CQ30" si="325">_xlfn.NORM.S.INV(CP28/100)</f>
        <v>0</v>
      </c>
      <c r="CR28" s="262">
        <f>(CQ28-CQ21)/CP21</f>
        <v>-1.5353772212571344</v>
      </c>
      <c r="CS28" s="262">
        <f>SQRT(1/CW17+(CR28-CQ18)^2/CZ17)/CP21</f>
        <v>0.11549861965384171</v>
      </c>
      <c r="CT28" s="262">
        <f>CR28-_xlfn.T.INV.2T(0.05,CV21)*CS28</f>
        <v>-1.8322758749803674</v>
      </c>
      <c r="CU28" s="262">
        <f>CR28+_xlfn.T.INV.2T(0.05,CV21)*CS28</f>
        <v>-1.2384785675339014</v>
      </c>
      <c r="CV28" s="153">
        <f>CP28</f>
        <v>50</v>
      </c>
      <c r="CW28" s="259">
        <f>10^CR28</f>
        <v>2.9148940836396017E-2</v>
      </c>
      <c r="CX28" s="259">
        <f t="shared" si="290"/>
        <v>1.4713775487991545E-2</v>
      </c>
      <c r="CY28" s="154">
        <f t="shared" si="291"/>
        <v>5.7745936967514191E-2</v>
      </c>
      <c r="CZ28" s="238"/>
      <c r="DA28" s="260"/>
      <c r="DB28" s="205"/>
      <c r="DC28" s="205"/>
      <c r="DD28" s="205"/>
      <c r="DE28" s="205"/>
      <c r="DG28" s="261">
        <v>50</v>
      </c>
      <c r="DH28" s="262">
        <f t="shared" ref="DH28:DH30" si="326">_xlfn.NORM.S.INV(DG28/100)</f>
        <v>0</v>
      </c>
      <c r="DI28" s="262">
        <f>(DH28-DH21)/DG21</f>
        <v>-1.5353772244449735</v>
      </c>
      <c r="DJ28" s="262">
        <f>SQRT(1/DN17+(DI28-DH18)^2/DQ17)/DG21</f>
        <v>0.11549862340323666</v>
      </c>
      <c r="DK28" s="262">
        <f>DI28-_xlfn.T.INV.2T(0.05,DM21)*DJ28</f>
        <v>-1.832275887806333</v>
      </c>
      <c r="DL28" s="262">
        <f>DI28+_xlfn.T.INV.2T(0.05,DM21)*DJ28</f>
        <v>-1.238478561083614</v>
      </c>
      <c r="DM28" s="153">
        <f>DG28</f>
        <v>50</v>
      </c>
      <c r="DN28" s="259">
        <f>10^DI28</f>
        <v>2.91489406224349E-2</v>
      </c>
      <c r="DO28" s="259">
        <f t="shared" si="292"/>
        <v>1.4713775053451434E-2</v>
      </c>
      <c r="DP28" s="154">
        <f t="shared" si="293"/>
        <v>5.7745937825176251E-2</v>
      </c>
      <c r="DQ28" s="238"/>
      <c r="DR28" s="260"/>
      <c r="DS28" s="205"/>
      <c r="DT28" s="205"/>
      <c r="DU28" s="205"/>
      <c r="DV28" s="205"/>
      <c r="DX28" s="261">
        <v>50</v>
      </c>
      <c r="DY28" s="262">
        <f t="shared" ref="DY28:DY30" si="327">_xlfn.NORM.S.INV(DX28/100)</f>
        <v>0</v>
      </c>
      <c r="DZ28" s="262">
        <f>(DY28-DY21)/DX21</f>
        <v>-1.5353772242383432</v>
      </c>
      <c r="EA28" s="262">
        <f>SQRT(1/EE17+(DZ28-DY18)^2/EH17)/DX21</f>
        <v>0.11549862313613132</v>
      </c>
      <c r="EB28" s="262">
        <f>DZ28-_xlfn.T.INV.2T(0.05,ED21)*EA28</f>
        <v>-1.8322758869130866</v>
      </c>
      <c r="EC28" s="262">
        <f>DZ28+_xlfn.T.INV.2T(0.05,ED21)*EA28</f>
        <v>-1.2384785615635998</v>
      </c>
      <c r="ED28" s="153">
        <f>DX28</f>
        <v>50</v>
      </c>
      <c r="EE28" s="259">
        <f>10^DZ28</f>
        <v>2.9148940636303498E-2</v>
      </c>
      <c r="EF28" s="259">
        <f t="shared" si="294"/>
        <v>1.4713775083714364E-2</v>
      </c>
      <c r="EG28" s="154">
        <f t="shared" si="295"/>
        <v>5.7745937761354955E-2</v>
      </c>
      <c r="EH28" s="238"/>
      <c r="EI28" s="260"/>
      <c r="EJ28" s="205"/>
      <c r="EK28" s="205"/>
      <c r="EL28" s="205"/>
      <c r="EM28" s="205"/>
      <c r="EO28" s="261">
        <v>50</v>
      </c>
      <c r="EP28" s="262">
        <f t="shared" ref="EP28:EP30" si="328">_xlfn.NORM.S.INV(EO28/100)</f>
        <v>0</v>
      </c>
      <c r="EQ28" s="262">
        <f>(EP28-EP21)/EO21</f>
        <v>-1.5353772242562946</v>
      </c>
      <c r="ER28" s="262">
        <f>SQRT(1/EV17+(EQ28-EP18)^2/EY17)/EO21</f>
        <v>0.11549862315835338</v>
      </c>
      <c r="ES28" s="262">
        <f>EQ28-_xlfn.T.INV.2T(0.05,EU21)*ER28</f>
        <v>-1.8322758869881617</v>
      </c>
      <c r="ET28" s="262">
        <f>EQ28+_xlfn.T.INV.2T(0.05,EU21)*ER28</f>
        <v>-1.2384785615244276</v>
      </c>
      <c r="EU28" s="153">
        <f>EO28</f>
        <v>50</v>
      </c>
      <c r="EV28" s="259">
        <f>10^EQ28</f>
        <v>2.9148940635098628E-2</v>
      </c>
      <c r="EW28" s="259">
        <f t="shared" si="296"/>
        <v>1.471377508117085E-2</v>
      </c>
      <c r="EX28" s="154">
        <f t="shared" si="297"/>
        <v>5.7745937766563477E-2</v>
      </c>
      <c r="EY28" s="238"/>
      <c r="EZ28" s="260"/>
      <c r="FA28" s="205"/>
      <c r="FB28" s="205"/>
      <c r="FC28" s="205"/>
      <c r="FD28" s="205"/>
      <c r="FF28" s="261">
        <v>50</v>
      </c>
      <c r="FG28" s="262">
        <f t="shared" ref="FG28:FG30" si="329">_xlfn.NORM.S.INV(FF28/100)</f>
        <v>0</v>
      </c>
      <c r="FH28" s="262">
        <f>(FG28-FG21)/FF21</f>
        <v>-1.5353772242549208</v>
      </c>
      <c r="FI28" s="262">
        <f>SQRT(1/FM17+(FH28-FG18)^2/FP17)/FF21</f>
        <v>0.11549862315662324</v>
      </c>
      <c r="FJ28" s="262">
        <f>FH28-_xlfn.T.INV.2T(0.05,FL21)*FI28</f>
        <v>-1.8322758869823403</v>
      </c>
      <c r="FK28" s="262">
        <f>FH28+_xlfn.T.INV.2T(0.05,FL21)*FI28</f>
        <v>-1.2384785615275014</v>
      </c>
      <c r="FL28" s="153">
        <f>FF28</f>
        <v>50</v>
      </c>
      <c r="FM28" s="259">
        <f>10^FH28</f>
        <v>2.9148940635190836E-2</v>
      </c>
      <c r="FN28" s="259">
        <f t="shared" si="298"/>
        <v>1.4713775081368065E-2</v>
      </c>
      <c r="FO28" s="154">
        <f t="shared" si="299"/>
        <v>5.7745937766154783E-2</v>
      </c>
      <c r="FP28" s="238"/>
      <c r="FQ28" s="260"/>
      <c r="FR28" s="205"/>
      <c r="FS28" s="205"/>
      <c r="FT28" s="205"/>
      <c r="FU28" s="205"/>
      <c r="FW28" s="261">
        <v>50</v>
      </c>
      <c r="FX28" s="262">
        <f t="shared" ref="FX28:FX30" si="330">_xlfn.NORM.S.INV(FW28/100)</f>
        <v>0</v>
      </c>
      <c r="FY28" s="262">
        <f>(FX28-FX21)/FW21</f>
        <v>-1.5353772242550316</v>
      </c>
      <c r="FZ28" s="262">
        <f>SQRT(1/GD17+(FY28-FX18)^2/GG17)/FW21</f>
        <v>0.1154986231567617</v>
      </c>
      <c r="GA28" s="262">
        <f>FY28-_xlfn.T.INV.2T(0.05,GC21)*FZ28</f>
        <v>-1.8322758869828071</v>
      </c>
      <c r="GB28" s="262">
        <f>FY28+_xlfn.T.INV.2T(0.05,GC21)*FZ28</f>
        <v>-1.2384785615272562</v>
      </c>
      <c r="GC28" s="153">
        <f>FW28</f>
        <v>50</v>
      </c>
      <c r="GD28" s="259">
        <f>10^FY28</f>
        <v>2.9148940635183404E-2</v>
      </c>
      <c r="GE28" s="259">
        <f t="shared" si="300"/>
        <v>1.4713775081352251E-2</v>
      </c>
      <c r="GF28" s="154">
        <f t="shared" si="301"/>
        <v>5.7745937766187375E-2</v>
      </c>
      <c r="GG28" s="238"/>
      <c r="GH28" s="260"/>
      <c r="GI28" s="205"/>
      <c r="GJ28" s="205"/>
      <c r="GK28" s="205"/>
      <c r="GL28" s="205"/>
      <c r="GN28" s="261">
        <v>50</v>
      </c>
      <c r="GO28" s="262">
        <f t="shared" ref="GO28:GO30" si="331">_xlfn.NORM.S.INV(GN28/100)</f>
        <v>0</v>
      </c>
      <c r="GP28" s="262">
        <f>(GO28-GO21)/GN21</f>
        <v>-1.5353772242550232</v>
      </c>
      <c r="GQ28" s="262">
        <f>SQRT(1/GU17+(GP28-GO18)^2/GX17)/GN21</f>
        <v>0.11549862315675075</v>
      </c>
      <c r="GR28" s="262">
        <f>GP28-_xlfn.T.INV.2T(0.05,GT21)*GQ28</f>
        <v>-1.8322758869827704</v>
      </c>
      <c r="GS28" s="262">
        <f>GP28+_xlfn.T.INV.2T(0.05,GT21)*GQ28</f>
        <v>-1.238478561527276</v>
      </c>
      <c r="GT28" s="153">
        <f>GN28</f>
        <v>50</v>
      </c>
      <c r="GU28" s="259">
        <f>10^GP28</f>
        <v>2.914894063518397E-2</v>
      </c>
      <c r="GV28" s="259">
        <f t="shared" si="302"/>
        <v>1.4713775081353494E-2</v>
      </c>
      <c r="GW28" s="154">
        <f t="shared" si="303"/>
        <v>5.7745937766184752E-2</v>
      </c>
      <c r="GX28" s="238"/>
      <c r="GY28" s="260"/>
      <c r="GZ28" s="205"/>
      <c r="HA28" s="205"/>
      <c r="HB28" s="205"/>
      <c r="HC28" s="205"/>
      <c r="HE28" s="261">
        <v>50</v>
      </c>
      <c r="HF28" s="262">
        <f t="shared" ref="HF28:HF30" si="332">_xlfn.NORM.S.INV(HE28/100)</f>
        <v>0</v>
      </c>
      <c r="HG28" s="262">
        <f>(HF28-HF21)/HE21</f>
        <v>-1.5353772242550237</v>
      </c>
      <c r="HH28" s="262">
        <f>SQRT(1/HL17+(HG28-HF18)^2/HO17)/HE21</f>
        <v>0.11549862315675156</v>
      </c>
      <c r="HI28" s="262">
        <f>HG28-_xlfn.T.INV.2T(0.05,HK21)*HH28</f>
        <v>-1.8322758869827731</v>
      </c>
      <c r="HJ28" s="262">
        <f>HG28+_xlfn.T.INV.2T(0.05,HK21)*HH28</f>
        <v>-1.2384785615272742</v>
      </c>
      <c r="HK28" s="153">
        <f>HE28</f>
        <v>50</v>
      </c>
      <c r="HL28" s="259">
        <f>10^HG28</f>
        <v>2.9148940635183935E-2</v>
      </c>
      <c r="HM28" s="259">
        <f t="shared" si="304"/>
        <v>1.4713775081353402E-2</v>
      </c>
      <c r="HN28" s="154">
        <f t="shared" si="305"/>
        <v>5.7745937766184988E-2</v>
      </c>
      <c r="HO28" s="238"/>
      <c r="HP28" s="260"/>
      <c r="HQ28" s="205"/>
      <c r="HR28" s="205"/>
      <c r="HS28" s="205"/>
      <c r="HT28" s="205"/>
      <c r="HV28" s="261">
        <v>50</v>
      </c>
      <c r="HW28" s="262">
        <f t="shared" ref="HW28:HW30" si="333">_xlfn.NORM.S.INV(HV28/100)</f>
        <v>0</v>
      </c>
      <c r="HX28" s="262">
        <f>(HW28-HW21)/HV21</f>
        <v>-1.5353772242550237</v>
      </c>
      <c r="HY28" s="262">
        <f>SQRT(1/IC17+(HX28-HW18)^2/IF17)/HV21</f>
        <v>0.11549862315675161</v>
      </c>
      <c r="HZ28" s="262">
        <f>HX28-_xlfn.T.INV.2T(0.05,IB21)*HY28</f>
        <v>-1.8322758869827731</v>
      </c>
      <c r="IA28" s="262">
        <f>HX28+_xlfn.T.INV.2T(0.05,IB21)*HY28</f>
        <v>-1.2384785615272742</v>
      </c>
      <c r="IB28" s="153">
        <f>HV28</f>
        <v>50</v>
      </c>
      <c r="IC28" s="259">
        <f>10^HX28</f>
        <v>2.9148940635183935E-2</v>
      </c>
      <c r="ID28" s="259">
        <f t="shared" si="306"/>
        <v>1.4713775081353402E-2</v>
      </c>
      <c r="IE28" s="154">
        <f t="shared" si="307"/>
        <v>5.7745937766184988E-2</v>
      </c>
      <c r="IF28" s="238"/>
      <c r="IG28" s="260"/>
      <c r="IH28" s="205"/>
      <c r="II28" s="205"/>
      <c r="IJ28" s="205"/>
      <c r="IK28" s="205"/>
      <c r="IM28" s="261">
        <v>50</v>
      </c>
      <c r="IN28" s="262">
        <f t="shared" ref="IN28:IN30" si="334">_xlfn.NORM.S.INV(IM28/100)</f>
        <v>0</v>
      </c>
      <c r="IO28" s="262">
        <f>(IN28-IN21)/IM21</f>
        <v>-1.5353772242550239</v>
      </c>
      <c r="IP28" s="262">
        <f>SQRT(1/IT17+(IO28-IN18)^2/IW17)/IM21</f>
        <v>0.11549862315675152</v>
      </c>
      <c r="IQ28" s="262">
        <f>IO28-_xlfn.T.INV.2T(0.05,IS21)*IP28</f>
        <v>-1.8322758869827731</v>
      </c>
      <c r="IR28" s="262">
        <f>IO28+_xlfn.T.INV.2T(0.05,IS21)*IP28</f>
        <v>-1.2384785615272746</v>
      </c>
      <c r="IS28" s="153">
        <f>IM28</f>
        <v>50</v>
      </c>
      <c r="IT28" s="259">
        <f>10^IO28</f>
        <v>2.9148940635183921E-2</v>
      </c>
      <c r="IU28" s="259">
        <f t="shared" si="308"/>
        <v>1.4713775081353402E-2</v>
      </c>
      <c r="IV28" s="154">
        <f t="shared" si="309"/>
        <v>5.7745937766184904E-2</v>
      </c>
      <c r="IW28" s="238"/>
      <c r="IX28" s="260"/>
      <c r="IY28" s="205"/>
      <c r="IZ28" s="205"/>
      <c r="JA28" s="205"/>
      <c r="JB28" s="205"/>
      <c r="JD28" s="261">
        <v>50</v>
      </c>
      <c r="JE28" s="262">
        <f t="shared" ref="JE28:JE30" si="335">_xlfn.NORM.S.INV(JD28/100)</f>
        <v>0</v>
      </c>
      <c r="JF28" s="262">
        <f>(JE28-JE21)/JD21</f>
        <v>-1.5353772242550234</v>
      </c>
      <c r="JG28" s="262">
        <f>SQRT(1/JK17+(JF28-JE18)^2/JN17)/JD21</f>
        <v>0.11549862315675161</v>
      </c>
      <c r="JH28" s="262">
        <f>JF28-_xlfn.T.INV.2T(0.05,JJ21)*JG28</f>
        <v>-1.8322758869827731</v>
      </c>
      <c r="JI28" s="262">
        <f>JF28+_xlfn.T.INV.2T(0.05,JJ21)*JG28</f>
        <v>-1.2384785615272738</v>
      </c>
      <c r="JJ28" s="153">
        <f>JD28</f>
        <v>50</v>
      </c>
      <c r="JK28" s="259">
        <f>10^JF28</f>
        <v>2.9148940635183945E-2</v>
      </c>
      <c r="JL28" s="259">
        <f t="shared" si="310"/>
        <v>1.4713775081353402E-2</v>
      </c>
      <c r="JM28" s="154">
        <f t="shared" si="311"/>
        <v>5.7745937766185036E-2</v>
      </c>
      <c r="JN28" s="238"/>
      <c r="JO28" s="260"/>
      <c r="JP28" s="205"/>
      <c r="JQ28" s="205"/>
      <c r="JR28" s="205"/>
      <c r="JS28" s="205"/>
      <c r="JU28" s="261">
        <v>50</v>
      </c>
      <c r="JV28" s="262">
        <f t="shared" ref="JV28:JV30" si="336">_xlfn.NORM.S.INV(JU28/100)</f>
        <v>0</v>
      </c>
      <c r="JW28" s="262">
        <f>(JV28-JV21)/JU21</f>
        <v>-1.5353772242550234</v>
      </c>
      <c r="JX28" s="262">
        <f>SQRT(1/KB17+(JW28-JV18)^2/KE17)/JU21</f>
        <v>0.11549862315675158</v>
      </c>
      <c r="JY28" s="262">
        <f>JW28-_xlfn.T.INV.2T(0.05,KA21)*JX28</f>
        <v>-1.8322758869827729</v>
      </c>
      <c r="JZ28" s="262">
        <f>JW28+_xlfn.T.INV.2T(0.05,KA21)*JX28</f>
        <v>-1.238478561527274</v>
      </c>
      <c r="KA28" s="153">
        <f>JU28</f>
        <v>50</v>
      </c>
      <c r="KB28" s="259">
        <f>10^JW28</f>
        <v>2.9148940635183945E-2</v>
      </c>
      <c r="KC28" s="259">
        <f t="shared" si="312"/>
        <v>1.4713775081353414E-2</v>
      </c>
      <c r="KD28" s="154">
        <f t="shared" si="313"/>
        <v>5.7745937766185015E-2</v>
      </c>
      <c r="KE28" s="238"/>
      <c r="KF28" s="260"/>
      <c r="KG28" s="205"/>
      <c r="KH28" s="205"/>
      <c r="KI28" s="205"/>
      <c r="KJ28" s="205"/>
      <c r="KL28" s="261">
        <v>50</v>
      </c>
      <c r="KM28" s="262">
        <f t="shared" ref="KM28:KM30" si="337">_xlfn.NORM.S.INV(KL28/100)</f>
        <v>0</v>
      </c>
      <c r="KN28" s="262">
        <f>(KM28-KM21)/KL21</f>
        <v>-1.5353772242550234</v>
      </c>
      <c r="KO28" s="262">
        <f>SQRT(1/KS17+(KN28-KM18)^2/KV17)/KL21</f>
        <v>0.11549862315675154</v>
      </c>
      <c r="KP28" s="262">
        <f>KN28-_xlfn.T.INV.2T(0.05,KR21)*KO28</f>
        <v>-1.8322758869827729</v>
      </c>
      <c r="KQ28" s="262">
        <f>KN28+_xlfn.T.INV.2T(0.05,KR21)*KO28</f>
        <v>-1.238478561527274</v>
      </c>
      <c r="KR28" s="153">
        <f>KL28</f>
        <v>50</v>
      </c>
      <c r="KS28" s="259">
        <f>10^KN28</f>
        <v>2.9148940635183945E-2</v>
      </c>
      <c r="KT28" s="259">
        <f t="shared" si="314"/>
        <v>1.4713775081353414E-2</v>
      </c>
      <c r="KU28" s="154">
        <f t="shared" si="315"/>
        <v>5.7745937766185015E-2</v>
      </c>
      <c r="KV28" s="238"/>
      <c r="KW28" s="260"/>
      <c r="KX28" s="205"/>
      <c r="KY28" s="205"/>
      <c r="KZ28" s="205"/>
      <c r="LA28" s="205"/>
      <c r="LC28" s="261">
        <v>50</v>
      </c>
      <c r="LD28" s="262">
        <f t="shared" ref="LD28:LD30" si="338">_xlfn.NORM.S.INV(LC28/100)</f>
        <v>0</v>
      </c>
      <c r="LE28" s="262">
        <f>(LD28-LD21)/LC21</f>
        <v>-1.5353772242550237</v>
      </c>
      <c r="LF28" s="262">
        <f>SQRT(1/LJ17+(LE28-LD18)^2/LM17)/LC21</f>
        <v>0.11549862315675154</v>
      </c>
      <c r="LG28" s="262">
        <f>LE28-_xlfn.T.INV.2T(0.05,LI21)*LF28</f>
        <v>-1.8322758869827731</v>
      </c>
      <c r="LH28" s="262">
        <f>LE28+_xlfn.T.INV.2T(0.05,LI21)*LF28</f>
        <v>-1.2384785615272742</v>
      </c>
      <c r="LI28" s="153">
        <f>LC28</f>
        <v>50</v>
      </c>
      <c r="LJ28" s="259">
        <f>10^LE28</f>
        <v>2.9148940635183935E-2</v>
      </c>
      <c r="LK28" s="259">
        <f t="shared" si="316"/>
        <v>1.4713775081353402E-2</v>
      </c>
      <c r="LL28" s="154">
        <f t="shared" si="317"/>
        <v>5.7745937766184988E-2</v>
      </c>
      <c r="LM28" s="238"/>
      <c r="LN28" s="260"/>
      <c r="LO28" s="205"/>
      <c r="LP28" s="205"/>
      <c r="LQ28" s="205"/>
      <c r="LR28" s="205"/>
      <c r="LT28" s="261">
        <v>50</v>
      </c>
      <c r="LU28" s="262">
        <f t="shared" ref="LU28:LU30" si="339">_xlfn.NORM.S.INV(LT28/100)</f>
        <v>0</v>
      </c>
      <c r="LV28" s="262">
        <f>(LU28-LU21)/LT21</f>
        <v>-1.5353772242550237</v>
      </c>
      <c r="LW28" s="262">
        <f>SQRT(1/MA17+(LV28-LU18)^2/MD17)/LT21</f>
        <v>0.11549862315675154</v>
      </c>
      <c r="LX28" s="262">
        <f>LV28-_xlfn.T.INV.2T(0.05,LZ21)*LW28</f>
        <v>-1.8322758869827731</v>
      </c>
      <c r="LY28" s="262">
        <f>LV28+_xlfn.T.INV.2T(0.05,LZ21)*LW28</f>
        <v>-1.2384785615272742</v>
      </c>
      <c r="LZ28" s="153">
        <f>LT28</f>
        <v>50</v>
      </c>
      <c r="MA28" s="259">
        <f>10^LV28</f>
        <v>2.9148940635183935E-2</v>
      </c>
      <c r="MB28" s="259">
        <f t="shared" si="318"/>
        <v>1.4713775081353402E-2</v>
      </c>
      <c r="MC28" s="154">
        <f t="shared" si="319"/>
        <v>5.7745937766184988E-2</v>
      </c>
      <c r="MD28" s="238"/>
      <c r="ME28" s="260"/>
      <c r="MF28" s="205"/>
      <c r="MG28" s="205"/>
      <c r="MH28" s="205"/>
      <c r="MI28" s="205"/>
    </row>
    <row r="29" spans="1:348" ht="14" customHeight="1" outlineLevel="1">
      <c r="A29" s="12"/>
      <c r="B29" s="54"/>
      <c r="C29" s="9"/>
      <c r="D29" s="9"/>
      <c r="E29" s="17"/>
      <c r="F29" s="17"/>
      <c r="I29" s="9">
        <v>90</v>
      </c>
      <c r="J29" s="212">
        <f t="shared" si="320"/>
        <v>1.2815515655446006</v>
      </c>
      <c r="K29" s="17">
        <f>(J29-J21)/I21</f>
        <v>-0.39184208778189455</v>
      </c>
      <c r="L29" s="17">
        <f>SQRT(1/P17+(K29-J18)^2/S17)/I21</f>
        <v>0.17597774834081731</v>
      </c>
      <c r="M29" s="17">
        <f>K29-_xlfn.T.INV.2T(0.05,O21)*L29</f>
        <v>-0.84420729114297821</v>
      </c>
      <c r="N29" s="17">
        <f>K29+_xlfn.T.INV.2T(0.05,O21)*L29</f>
        <v>6.0523115579189102E-2</v>
      </c>
      <c r="O29" s="151">
        <f>I29</f>
        <v>90</v>
      </c>
      <c r="P29" s="24">
        <f>10^K29</f>
        <v>0.40565600772374888</v>
      </c>
      <c r="Q29" s="24">
        <f t="shared" si="281"/>
        <v>0.14315044712332545</v>
      </c>
      <c r="R29" s="152">
        <f t="shared" si="281"/>
        <v>1.1495374265970888</v>
      </c>
      <c r="S29" s="61"/>
      <c r="T29" s="260"/>
      <c r="U29" s="205"/>
      <c r="V29" s="205"/>
      <c r="W29" s="205"/>
      <c r="X29" s="205"/>
      <c r="Y29" s="12"/>
      <c r="Z29" s="219">
        <v>90</v>
      </c>
      <c r="AA29" s="212">
        <f t="shared" si="321"/>
        <v>1.2815515655446006</v>
      </c>
      <c r="AB29" s="212">
        <f>(AA29-AA21)/Z21</f>
        <v>-0.40729096717098595</v>
      </c>
      <c r="AC29" s="212">
        <f>SQRT(1/AG17+(AB29-AA18)^2/AJ17)/Z21</f>
        <v>0.18633732130200167</v>
      </c>
      <c r="AD29" s="212">
        <f>AB29-_xlfn.T.INV.2T(0.05,AF21)*AC29</f>
        <v>-0.8862863006110393</v>
      </c>
      <c r="AE29" s="212">
        <f>AB29+_xlfn.T.INV.2T(0.05,AF21)*AC29</f>
        <v>7.1704366269067343E-2</v>
      </c>
      <c r="AF29" s="151">
        <f>Z29</f>
        <v>90</v>
      </c>
      <c r="AG29" s="205">
        <f>10^AB29</f>
        <v>0.39147950708998713</v>
      </c>
      <c r="AH29" s="205">
        <f t="shared" si="282"/>
        <v>0.1299312747723087</v>
      </c>
      <c r="AI29" s="152">
        <f t="shared" si="283"/>
        <v>1.1795174390460272</v>
      </c>
      <c r="AJ29" s="238"/>
      <c r="AK29" s="260"/>
      <c r="AL29" s="205"/>
      <c r="AM29" s="205"/>
      <c r="AN29" s="205"/>
      <c r="AO29" s="205"/>
      <c r="AP29" s="12"/>
      <c r="AQ29" s="219">
        <v>90</v>
      </c>
      <c r="AR29" s="212">
        <f t="shared" si="322"/>
        <v>1.2815515655446006</v>
      </c>
      <c r="AS29" s="212">
        <f>(AR29-AR21)/AQ21</f>
        <v>-0.40779819351945479</v>
      </c>
      <c r="AT29" s="212">
        <f>SQRT(1/AX17+(AS29-AR18)^2/BA17)/AQ21</f>
        <v>0.18778878426657736</v>
      </c>
      <c r="AU29" s="212">
        <f>AS29-_xlfn.T.INV.2T(0.05,AW21)*AT29</f>
        <v>-0.89052463129134518</v>
      </c>
      <c r="AV29" s="212">
        <f>AS29+_xlfn.T.INV.2T(0.05,AW21)*AT29</f>
        <v>7.4928244252435605E-2</v>
      </c>
      <c r="AW29" s="151">
        <f>AQ29</f>
        <v>90</v>
      </c>
      <c r="AX29" s="205">
        <f>10^AS29</f>
        <v>0.39102255261113317</v>
      </c>
      <c r="AY29" s="205">
        <f t="shared" si="284"/>
        <v>0.12866942752653973</v>
      </c>
      <c r="AZ29" s="152">
        <f t="shared" si="285"/>
        <v>1.1883058749055917</v>
      </c>
      <c r="BA29" s="238"/>
      <c r="BB29" s="260"/>
      <c r="BC29" s="205"/>
      <c r="BD29" s="205"/>
      <c r="BE29" s="205"/>
      <c r="BF29" s="205"/>
      <c r="BH29" s="219">
        <v>90</v>
      </c>
      <c r="BI29" s="212">
        <f t="shared" si="323"/>
        <v>1.2815515655446006</v>
      </c>
      <c r="BJ29" s="212">
        <f>(BI29-BI21)/BH21</f>
        <v>-0.40782454602278012</v>
      </c>
      <c r="BK29" s="212">
        <f>SQRT(1/BO17+(BJ29-BI18)^2/BR17)/BH21</f>
        <v>0.18782790684265854</v>
      </c>
      <c r="BL29" s="212">
        <f>BJ29-_xlfn.T.INV.2T(0.05,BN21)*BK29</f>
        <v>-0.89065155157810816</v>
      </c>
      <c r="BM29" s="212">
        <f>BJ29+_xlfn.T.INV.2T(0.05,BN21)*BK29</f>
        <v>7.500245953254786E-2</v>
      </c>
      <c r="BN29" s="151">
        <f>BH29</f>
        <v>90</v>
      </c>
      <c r="BO29" s="205">
        <f>10^BJ29</f>
        <v>0.39099882651991347</v>
      </c>
      <c r="BP29" s="205">
        <f t="shared" si="286"/>
        <v>0.12863183005463408</v>
      </c>
      <c r="BQ29" s="152">
        <f t="shared" si="287"/>
        <v>1.1885089582805146</v>
      </c>
      <c r="BR29" s="238"/>
      <c r="BS29" s="260"/>
      <c r="BT29" s="205"/>
      <c r="BU29" s="205"/>
      <c r="BV29" s="205"/>
      <c r="BW29" s="205"/>
      <c r="BY29" s="219">
        <v>90</v>
      </c>
      <c r="BZ29" s="212">
        <f t="shared" si="324"/>
        <v>1.2815515655446006</v>
      </c>
      <c r="CA29" s="212">
        <f>(BZ29-BZ21)/BY21</f>
        <v>-0.40782468385705212</v>
      </c>
      <c r="CB29" s="212">
        <f>SQRT(1/CF17+(CA29-BZ18)^2/CI17)/BY21</f>
        <v>0.18783082366239359</v>
      </c>
      <c r="CC29" s="212">
        <f>CA29-_xlfn.T.INV.2T(0.05,CE21)*CB29</f>
        <v>-0.89065918733620886</v>
      </c>
      <c r="CD29" s="212">
        <f>CA29+_xlfn.T.INV.2T(0.05,CE21)*CB29</f>
        <v>7.5009819622104623E-2</v>
      </c>
      <c r="CE29" s="151">
        <f>BY29</f>
        <v>90</v>
      </c>
      <c r="CF29" s="205">
        <f>10^CA29</f>
        <v>0.39099870242662588</v>
      </c>
      <c r="CG29" s="205">
        <f t="shared" si="288"/>
        <v>0.12862956847189519</v>
      </c>
      <c r="CH29" s="152">
        <f t="shared" si="289"/>
        <v>1.1885291003888308</v>
      </c>
      <c r="CI29" s="238"/>
      <c r="CJ29" s="260"/>
      <c r="CK29" s="205"/>
      <c r="CL29" s="205"/>
      <c r="CM29" s="205"/>
      <c r="CN29" s="205"/>
      <c r="CP29" s="219">
        <v>90</v>
      </c>
      <c r="CQ29" s="212">
        <f t="shared" si="325"/>
        <v>1.2815515655446006</v>
      </c>
      <c r="CR29" s="212">
        <f>(CQ29-CQ21)/CP21</f>
        <v>-0.4078247472745366</v>
      </c>
      <c r="CS29" s="212">
        <f>SQRT(1/CW17+(CR29-CQ18)^2/CZ17)/CP21</f>
        <v>0.18783079373756953</v>
      </c>
      <c r="CT29" s="212">
        <f>CR29-_xlfn.T.INV.2T(0.05,CV21)*CS29</f>
        <v>-0.89065917382948423</v>
      </c>
      <c r="CU29" s="212">
        <f>CR29+_xlfn.T.INV.2T(0.05,CV21)*CS29</f>
        <v>7.5009679280410968E-2</v>
      </c>
      <c r="CV29" s="151">
        <f>CP29</f>
        <v>90</v>
      </c>
      <c r="CW29" s="205">
        <f>10^CR29</f>
        <v>0.39099864533137513</v>
      </c>
      <c r="CX29" s="205">
        <f t="shared" si="290"/>
        <v>0.12862957247232412</v>
      </c>
      <c r="CY29" s="152">
        <f t="shared" si="291"/>
        <v>1.1885287163172691</v>
      </c>
      <c r="CZ29" s="238"/>
      <c r="DA29" s="260"/>
      <c r="DB29" s="205"/>
      <c r="DC29" s="205"/>
      <c r="DD29" s="205"/>
      <c r="DE29" s="205"/>
      <c r="DG29" s="219">
        <v>90</v>
      </c>
      <c r="DH29" s="212">
        <f t="shared" si="326"/>
        <v>1.2815515655446006</v>
      </c>
      <c r="DI29" s="212">
        <f>(DH29-DH21)/DG21</f>
        <v>-0.40782474471907881</v>
      </c>
      <c r="DJ29" s="212">
        <f>SQRT(1/DN17+(DI29-DH18)^2/DQ17)/DG21</f>
        <v>0.18783080283710779</v>
      </c>
      <c r="DK29" s="212">
        <f>DI29-_xlfn.T.INV.2T(0.05,DM21)*DJ29</f>
        <v>-0.8906591946651341</v>
      </c>
      <c r="DL29" s="212">
        <f>DI29+_xlfn.T.INV.2T(0.05,DM21)*DJ29</f>
        <v>7.5009705226976475E-2</v>
      </c>
      <c r="DM29" s="151">
        <f>DG29</f>
        <v>90</v>
      </c>
      <c r="DN29" s="205">
        <f>10^DI29</f>
        <v>0.39099864763207332</v>
      </c>
      <c r="DO29" s="205">
        <f t="shared" si="292"/>
        <v>0.12862956630121028</v>
      </c>
      <c r="DP29" s="152">
        <f t="shared" si="293"/>
        <v>1.1885287873249386</v>
      </c>
      <c r="DQ29" s="238"/>
      <c r="DR29" s="260"/>
      <c r="DS29" s="205"/>
      <c r="DT29" s="205"/>
      <c r="DU29" s="205"/>
      <c r="DV29" s="205"/>
      <c r="DX29" s="219">
        <v>90</v>
      </c>
      <c r="DY29" s="212">
        <f t="shared" si="327"/>
        <v>1.2815515655446006</v>
      </c>
      <c r="DZ29" s="212">
        <f>(DY29-DY21)/DX21</f>
        <v>-0.40782474500458132</v>
      </c>
      <c r="EA29" s="212">
        <f>SQRT(1/EE17+(DZ29-DY18)^2/EH17)/DX21</f>
        <v>0.18783080233890151</v>
      </c>
      <c r="EB29" s="212">
        <f>DZ29-_xlfn.T.INV.2T(0.05,ED21)*EA29</f>
        <v>-0.89065919366995661</v>
      </c>
      <c r="EC29" s="212">
        <f>DZ29+_xlfn.T.INV.2T(0.05,ED21)*EA29</f>
        <v>7.5009703660793958E-2</v>
      </c>
      <c r="ED29" s="151">
        <f>DX29</f>
        <v>90</v>
      </c>
      <c r="EE29" s="205">
        <f>10^DZ29</f>
        <v>0.3909986473750332</v>
      </c>
      <c r="EF29" s="205">
        <f t="shared" si="294"/>
        <v>0.12862956659596247</v>
      </c>
      <c r="EG29" s="152">
        <f t="shared" si="295"/>
        <v>1.1885287830387847</v>
      </c>
      <c r="EH29" s="238"/>
      <c r="EI29" s="260"/>
      <c r="EJ29" s="205"/>
      <c r="EK29" s="205"/>
      <c r="EL29" s="205"/>
      <c r="EM29" s="205"/>
      <c r="EO29" s="219">
        <v>90</v>
      </c>
      <c r="EP29" s="212">
        <f t="shared" si="328"/>
        <v>1.2815515655446006</v>
      </c>
      <c r="EQ29" s="212">
        <f>(EP29-EP21)/EO21</f>
        <v>-0.40782474498467192</v>
      </c>
      <c r="ER29" s="212">
        <f>SQRT(1/EV17+(EQ29-EP18)^2/EY17)/EO21</f>
        <v>0.18783080238592403</v>
      </c>
      <c r="ES29" s="212">
        <f>EQ29-_xlfn.T.INV.2T(0.05,EU21)*ER29</f>
        <v>-0.89065919377092251</v>
      </c>
      <c r="ET29" s="212">
        <f>EQ29+_xlfn.T.INV.2T(0.05,EU21)*ER29</f>
        <v>7.500970380157862E-2</v>
      </c>
      <c r="EU29" s="151">
        <f>EO29</f>
        <v>90</v>
      </c>
      <c r="EV29" s="205">
        <f>10^EQ29</f>
        <v>0.39099864739295781</v>
      </c>
      <c r="EW29" s="205">
        <f t="shared" si="296"/>
        <v>0.12862956656605834</v>
      </c>
      <c r="EX29" s="152">
        <f t="shared" si="297"/>
        <v>1.1885287834240685</v>
      </c>
      <c r="EY29" s="238"/>
      <c r="EZ29" s="260"/>
      <c r="FA29" s="205"/>
      <c r="FB29" s="205"/>
      <c r="FC29" s="205"/>
      <c r="FD29" s="205"/>
      <c r="FF29" s="219">
        <v>90</v>
      </c>
      <c r="FG29" s="212">
        <f t="shared" si="329"/>
        <v>1.2815515655446006</v>
      </c>
      <c r="FH29" s="212">
        <f>(FG29-FG21)/FF21</f>
        <v>-0.4078247449863438</v>
      </c>
      <c r="FI29" s="212">
        <f>SQRT(1/FM17+(FH29-FG18)^2/FP17)/FF21</f>
        <v>0.18783080238244029</v>
      </c>
      <c r="FJ29" s="212">
        <f>FH29-_xlfn.T.INV.2T(0.05,FL21)*FI29</f>
        <v>-0.89065919376363911</v>
      </c>
      <c r="FK29" s="212">
        <f>FH29+_xlfn.T.INV.2T(0.05,FL21)*FI29</f>
        <v>7.500970379095151E-2</v>
      </c>
      <c r="FL29" s="151">
        <f>FF29</f>
        <v>90</v>
      </c>
      <c r="FM29" s="205">
        <f>10^FH29</f>
        <v>0.39099864739145263</v>
      </c>
      <c r="FN29" s="205">
        <f t="shared" si="298"/>
        <v>0.12862956656821553</v>
      </c>
      <c r="FO29" s="152">
        <f t="shared" si="299"/>
        <v>1.1885287833949854</v>
      </c>
      <c r="FP29" s="238"/>
      <c r="FQ29" s="260"/>
      <c r="FR29" s="205"/>
      <c r="FS29" s="205"/>
      <c r="FT29" s="205"/>
      <c r="FU29" s="205"/>
      <c r="FW29" s="219">
        <v>90</v>
      </c>
      <c r="FX29" s="212">
        <f t="shared" si="330"/>
        <v>1.2815515655446006</v>
      </c>
      <c r="FY29" s="212">
        <f>(FX29-FX21)/FW21</f>
        <v>-0.40782474498621429</v>
      </c>
      <c r="FZ29" s="212">
        <f>SQRT(1/GD17+(FY29-FX18)^2/GG17)/FW21</f>
        <v>0.18783080238272509</v>
      </c>
      <c r="GA29" s="212">
        <f>FY29-_xlfn.T.INV.2T(0.05,GC21)*FZ29</f>
        <v>-0.89065919376424163</v>
      </c>
      <c r="GB29" s="212">
        <f>FY29+_xlfn.T.INV.2T(0.05,GC21)*FZ29</f>
        <v>7.5009703791813098E-2</v>
      </c>
      <c r="GC29" s="151">
        <f>FW29</f>
        <v>90</v>
      </c>
      <c r="GD29" s="205">
        <f>10^FY29</f>
        <v>0.39099864739156925</v>
      </c>
      <c r="GE29" s="205">
        <f t="shared" si="300"/>
        <v>0.12862956656803709</v>
      </c>
      <c r="GF29" s="152">
        <f t="shared" si="301"/>
        <v>1.1885287833973432</v>
      </c>
      <c r="GG29" s="238"/>
      <c r="GH29" s="260"/>
      <c r="GI29" s="205"/>
      <c r="GJ29" s="205"/>
      <c r="GK29" s="205"/>
      <c r="GL29" s="205"/>
      <c r="GN29" s="219">
        <v>90</v>
      </c>
      <c r="GO29" s="212">
        <f t="shared" si="331"/>
        <v>1.2815515655446006</v>
      </c>
      <c r="GP29" s="212">
        <f>(GO29-GO21)/GN21</f>
        <v>-0.40782474498622479</v>
      </c>
      <c r="GQ29" s="212">
        <f>SQRT(1/GU17+(GP29-GO18)^2/GX17)/GN21</f>
        <v>0.18783080238270272</v>
      </c>
      <c r="GR29" s="212">
        <f>GP29-_xlfn.T.INV.2T(0.05,GT21)*GQ29</f>
        <v>-0.89065919376419467</v>
      </c>
      <c r="GS29" s="212">
        <f>GP29+_xlfn.T.INV.2T(0.05,GT21)*GQ29</f>
        <v>7.5009703791745097E-2</v>
      </c>
      <c r="GT29" s="151">
        <f>GN29</f>
        <v>90</v>
      </c>
      <c r="GU29" s="205">
        <f>10^GP29</f>
        <v>0.39099864739155976</v>
      </c>
      <c r="GV29" s="205">
        <f t="shared" si="302"/>
        <v>0.12862956656805102</v>
      </c>
      <c r="GW29" s="152">
        <f t="shared" si="303"/>
        <v>1.1885287833971572</v>
      </c>
      <c r="GX29" s="238"/>
      <c r="GY29" s="260"/>
      <c r="GZ29" s="205"/>
      <c r="HA29" s="205"/>
      <c r="HB29" s="205"/>
      <c r="HC29" s="205"/>
      <c r="HE29" s="219">
        <v>90</v>
      </c>
      <c r="HF29" s="212">
        <f t="shared" si="332"/>
        <v>1.2815515655446006</v>
      </c>
      <c r="HG29" s="212">
        <f>(HF29-HF21)/HE21</f>
        <v>-0.40782474498622423</v>
      </c>
      <c r="HH29" s="212">
        <f>SQRT(1/HL17+(HG29-HF18)^2/HO17)/HE21</f>
        <v>0.1878308023827045</v>
      </c>
      <c r="HI29" s="212">
        <f>HG29-_xlfn.T.INV.2T(0.05,HK21)*HH29</f>
        <v>-0.89065919376419878</v>
      </c>
      <c r="HJ29" s="212">
        <f>HG29+_xlfn.T.INV.2T(0.05,HK21)*HH29</f>
        <v>7.500970379175026E-2</v>
      </c>
      <c r="HK29" s="151">
        <f>HE29</f>
        <v>90</v>
      </c>
      <c r="HL29" s="205">
        <f>10^HG29</f>
        <v>0.39099864739156032</v>
      </c>
      <c r="HM29" s="205">
        <f t="shared" si="304"/>
        <v>0.12862956656804975</v>
      </c>
      <c r="HN29" s="152">
        <f t="shared" si="305"/>
        <v>1.1885287833971714</v>
      </c>
      <c r="HO29" s="238"/>
      <c r="HP29" s="260"/>
      <c r="HQ29" s="205"/>
      <c r="HR29" s="205"/>
      <c r="HS29" s="205"/>
      <c r="HT29" s="205"/>
      <c r="HV29" s="219">
        <v>90</v>
      </c>
      <c r="HW29" s="212">
        <f t="shared" si="333"/>
        <v>1.2815515655446006</v>
      </c>
      <c r="HX29" s="212">
        <f>(HW29-HW21)/HV21</f>
        <v>-0.40782474498622351</v>
      </c>
      <c r="HY29" s="212">
        <f>SQRT(1/IC17+(HX29-HW18)^2/IF17)/HV21</f>
        <v>0.18783080238270455</v>
      </c>
      <c r="HZ29" s="212">
        <f>HX29-_xlfn.T.INV.2T(0.05,IB21)*HY29</f>
        <v>-0.89065919376419811</v>
      </c>
      <c r="IA29" s="212">
        <f>HX29+_xlfn.T.INV.2T(0.05,IB21)*HY29</f>
        <v>7.5009703791751092E-2</v>
      </c>
      <c r="IB29" s="151">
        <f>HV29</f>
        <v>90</v>
      </c>
      <c r="IC29" s="205">
        <f>10^HX29</f>
        <v>0.39099864739156098</v>
      </c>
      <c r="ID29" s="205">
        <f t="shared" si="306"/>
        <v>0.12862956656805</v>
      </c>
      <c r="IE29" s="152">
        <f t="shared" si="307"/>
        <v>1.1885287833971736</v>
      </c>
      <c r="IF29" s="238"/>
      <c r="IG29" s="260"/>
      <c r="IH29" s="205"/>
      <c r="II29" s="205"/>
      <c r="IJ29" s="205"/>
      <c r="IK29" s="205"/>
      <c r="IM29" s="219">
        <v>90</v>
      </c>
      <c r="IN29" s="212">
        <f t="shared" si="334"/>
        <v>1.2815515655446006</v>
      </c>
      <c r="IO29" s="212">
        <f>(IN29-IN21)/IM21</f>
        <v>-0.4078247449862244</v>
      </c>
      <c r="IP29" s="212">
        <f>SQRT(1/IT17+(IO29-IN18)^2/IW17)/IM21</f>
        <v>0.18783080238270433</v>
      </c>
      <c r="IQ29" s="212">
        <f>IO29-_xlfn.T.INV.2T(0.05,IS21)*IP29</f>
        <v>-0.89065919376419844</v>
      </c>
      <c r="IR29" s="212">
        <f>IO29+_xlfn.T.INV.2T(0.05,IS21)*IP29</f>
        <v>7.5009703791749649E-2</v>
      </c>
      <c r="IS29" s="151">
        <f>IM29</f>
        <v>90</v>
      </c>
      <c r="IT29" s="205">
        <f>10^IO29</f>
        <v>0.39099864739156009</v>
      </c>
      <c r="IU29" s="205">
        <f t="shared" si="308"/>
        <v>0.12862956656804989</v>
      </c>
      <c r="IV29" s="152">
        <f t="shared" si="309"/>
        <v>1.1885287833971696</v>
      </c>
      <c r="IW29" s="238"/>
      <c r="IX29" s="260"/>
      <c r="IY29" s="205"/>
      <c r="IZ29" s="205"/>
      <c r="JA29" s="205"/>
      <c r="JB29" s="205"/>
      <c r="JD29" s="219">
        <v>90</v>
      </c>
      <c r="JE29" s="212">
        <f t="shared" si="335"/>
        <v>1.2815515655446006</v>
      </c>
      <c r="JF29" s="212">
        <f>(JE29-JE21)/JD21</f>
        <v>-0.40782474498622301</v>
      </c>
      <c r="JG29" s="212">
        <f>SQRT(1/JK17+(JF29-JE18)^2/JN17)/JD21</f>
        <v>0.18783080238270464</v>
      </c>
      <c r="JH29" s="212">
        <f>JF29-_xlfn.T.INV.2T(0.05,JJ21)*JG29</f>
        <v>-0.89065919376419789</v>
      </c>
      <c r="JI29" s="212">
        <f>JF29+_xlfn.T.INV.2T(0.05,JJ21)*JG29</f>
        <v>7.5009703791751814E-2</v>
      </c>
      <c r="JJ29" s="151">
        <f>JD29</f>
        <v>90</v>
      </c>
      <c r="JK29" s="205">
        <f>10^JF29</f>
        <v>0.39099864739156137</v>
      </c>
      <c r="JL29" s="205">
        <f t="shared" si="310"/>
        <v>0.12862956656805005</v>
      </c>
      <c r="JM29" s="152">
        <f t="shared" si="311"/>
        <v>1.1885287833971756</v>
      </c>
      <c r="JN29" s="238"/>
      <c r="JO29" s="260"/>
      <c r="JP29" s="205"/>
      <c r="JQ29" s="205"/>
      <c r="JR29" s="205"/>
      <c r="JS29" s="205"/>
      <c r="JU29" s="219">
        <v>90</v>
      </c>
      <c r="JV29" s="212">
        <f t="shared" si="336"/>
        <v>1.2815515655446006</v>
      </c>
      <c r="JW29" s="212">
        <f>(JV29-JV21)/JU21</f>
        <v>-0.40782474498622318</v>
      </c>
      <c r="JX29" s="212">
        <f>SQRT(1/KB17+(JW29-JV18)^2/KE17)/JU21</f>
        <v>0.1878308023827045</v>
      </c>
      <c r="JY29" s="212">
        <f>JW29-_xlfn.T.INV.2T(0.05,KA21)*JX29</f>
        <v>-0.89065919376419767</v>
      </c>
      <c r="JZ29" s="212">
        <f>JW29+_xlfn.T.INV.2T(0.05,KA21)*JX29</f>
        <v>7.5009703791751314E-2</v>
      </c>
      <c r="KA29" s="151">
        <f>JU29</f>
        <v>90</v>
      </c>
      <c r="KB29" s="205">
        <f>10^JW29</f>
        <v>0.3909986473915612</v>
      </c>
      <c r="KC29" s="205">
        <f t="shared" si="312"/>
        <v>0.12862956656805011</v>
      </c>
      <c r="KD29" s="152">
        <f t="shared" si="313"/>
        <v>1.1885287833971743</v>
      </c>
      <c r="KE29" s="238"/>
      <c r="KF29" s="260"/>
      <c r="KG29" s="205"/>
      <c r="KH29" s="205"/>
      <c r="KI29" s="205"/>
      <c r="KJ29" s="205"/>
      <c r="KL29" s="219">
        <v>90</v>
      </c>
      <c r="KM29" s="212">
        <f t="shared" si="337"/>
        <v>1.2815515655446006</v>
      </c>
      <c r="KN29" s="212">
        <f>(KM29-KM21)/KL21</f>
        <v>-0.4078247449862234</v>
      </c>
      <c r="KO29" s="212">
        <f>SQRT(1/KS17+(KN29-KM18)^2/KV17)/KL21</f>
        <v>0.18783080238270441</v>
      </c>
      <c r="KP29" s="212">
        <f>KN29-_xlfn.T.INV.2T(0.05,KR21)*KO29</f>
        <v>-0.89065919376419767</v>
      </c>
      <c r="KQ29" s="212">
        <f>KN29+_xlfn.T.INV.2T(0.05,KR21)*KO29</f>
        <v>7.500970379175087E-2</v>
      </c>
      <c r="KR29" s="151">
        <f>KL29</f>
        <v>90</v>
      </c>
      <c r="KS29" s="205">
        <f>10^KN29</f>
        <v>0.39099864739156104</v>
      </c>
      <c r="KT29" s="205">
        <f t="shared" si="314"/>
        <v>0.12862956656805011</v>
      </c>
      <c r="KU29" s="152">
        <f t="shared" si="315"/>
        <v>1.1885287833971729</v>
      </c>
      <c r="KV29" s="238"/>
      <c r="KW29" s="260"/>
      <c r="KX29" s="205"/>
      <c r="KY29" s="205"/>
      <c r="KZ29" s="205"/>
      <c r="LA29" s="205"/>
      <c r="LC29" s="219">
        <v>90</v>
      </c>
      <c r="LD29" s="212">
        <f t="shared" si="338"/>
        <v>1.2815515655446006</v>
      </c>
      <c r="LE29" s="212">
        <f>(LD29-LD21)/LC21</f>
        <v>-0.4078247449862239</v>
      </c>
      <c r="LF29" s="212">
        <f>SQRT(1/LJ17+(LE29-LD18)^2/LM17)/LC21</f>
        <v>0.18783080238270436</v>
      </c>
      <c r="LG29" s="212">
        <f>LE29-_xlfn.T.INV.2T(0.05,LI21)*LF29</f>
        <v>-0.890659193764198</v>
      </c>
      <c r="LH29" s="212">
        <f>LE29+_xlfn.T.INV.2T(0.05,LI21)*LF29</f>
        <v>7.5009703791750204E-2</v>
      </c>
      <c r="LI29" s="151">
        <f>LC29</f>
        <v>90</v>
      </c>
      <c r="LJ29" s="205">
        <f>10^LE29</f>
        <v>0.39099864739156059</v>
      </c>
      <c r="LK29" s="205">
        <f t="shared" si="316"/>
        <v>0.12862956656805</v>
      </c>
      <c r="LL29" s="152">
        <f t="shared" si="317"/>
        <v>1.1885287833971712</v>
      </c>
      <c r="LM29" s="238"/>
      <c r="LN29" s="260"/>
      <c r="LO29" s="205"/>
      <c r="LP29" s="205"/>
      <c r="LQ29" s="205"/>
      <c r="LR29" s="205"/>
      <c r="LT29" s="219">
        <v>90</v>
      </c>
      <c r="LU29" s="212">
        <f t="shared" si="339"/>
        <v>1.2815515655446006</v>
      </c>
      <c r="LV29" s="212">
        <f>(LU29-LU21)/LT21</f>
        <v>-0.4078247449862239</v>
      </c>
      <c r="LW29" s="212">
        <f>SQRT(1/MA17+(LV29-LU18)^2/MD17)/LT21</f>
        <v>0.18783080238270441</v>
      </c>
      <c r="LX29" s="212">
        <f>LV29-_xlfn.T.INV.2T(0.05,LZ21)*LW29</f>
        <v>-0.89065919376419811</v>
      </c>
      <c r="LY29" s="212">
        <f>LV29+_xlfn.T.INV.2T(0.05,LZ21)*LW29</f>
        <v>7.5009703791750371E-2</v>
      </c>
      <c r="LZ29" s="151">
        <f>LT29</f>
        <v>90</v>
      </c>
      <c r="MA29" s="205">
        <f>10^LV29</f>
        <v>0.39099864739156059</v>
      </c>
      <c r="MB29" s="205">
        <f t="shared" si="318"/>
        <v>0.12862956656805</v>
      </c>
      <c r="MC29" s="152">
        <f t="shared" si="319"/>
        <v>1.1885287833971716</v>
      </c>
      <c r="MD29" s="238"/>
      <c r="ME29" s="260"/>
      <c r="MF29" s="205"/>
      <c r="MG29" s="205"/>
      <c r="MH29" s="205"/>
      <c r="MI29" s="205"/>
    </row>
    <row r="30" spans="1:348" ht="14" customHeight="1" thickBot="1">
      <c r="A30" s="20"/>
      <c r="B30" s="22"/>
      <c r="C30" s="22"/>
      <c r="D30" s="22"/>
      <c r="E30" s="22"/>
      <c r="F30" s="22"/>
      <c r="G30" s="22"/>
      <c r="H30" s="22"/>
      <c r="I30" s="144">
        <v>99</v>
      </c>
      <c r="J30" s="262">
        <f t="shared" si="320"/>
        <v>2.3263478740408408</v>
      </c>
      <c r="K30" s="93">
        <f>(J30-J21)/I21</f>
        <v>0.53463826086857402</v>
      </c>
      <c r="L30" s="93">
        <f>SQRT(1/P17+(K30-J18)^2/S17)/I21</f>
        <v>0.27895121838870068</v>
      </c>
      <c r="M30" s="93">
        <f>K30-_xlfn.T.INV.2T(0.05,O21)*L30</f>
        <v>-0.18242867415003883</v>
      </c>
      <c r="N30" s="93">
        <f>K30+_xlfn.T.INV.2T(0.05,O21)*L30</f>
        <v>1.2517051958871868</v>
      </c>
      <c r="O30" s="155">
        <f>I30</f>
        <v>99</v>
      </c>
      <c r="P30" s="156">
        <f>10^K30</f>
        <v>3.4248240208493552</v>
      </c>
      <c r="Q30" s="156">
        <f t="shared" si="281"/>
        <v>0.65700901072808138</v>
      </c>
      <c r="R30" s="157">
        <f t="shared" si="281"/>
        <v>17.852752979427915</v>
      </c>
      <c r="S30" s="61"/>
      <c r="T30" s="311"/>
      <c r="U30" s="205"/>
      <c r="V30" s="205"/>
      <c r="W30" s="205"/>
      <c r="X30" s="205"/>
      <c r="Y30" s="20"/>
      <c r="Z30" s="144">
        <v>99</v>
      </c>
      <c r="AA30" s="262">
        <f t="shared" si="321"/>
        <v>2.3263478740408408</v>
      </c>
      <c r="AB30" s="262">
        <f>(AA30-AA21)/Z21</f>
        <v>0.51205949544328377</v>
      </c>
      <c r="AC30" s="262">
        <f>SQRT(1/AG17+(AB30-AA18)^2/AJ17)/Z21</f>
        <v>0.29685185137327141</v>
      </c>
      <c r="AD30" s="262">
        <f>AB30-_xlfn.T.INV.2T(0.05,AF21)*AC30</f>
        <v>-0.2510224815718588</v>
      </c>
      <c r="AE30" s="262">
        <f>AB30+_xlfn.T.INV.2T(0.05,AF21)*AC30</f>
        <v>1.2751414724584262</v>
      </c>
      <c r="AF30" s="155">
        <f>Z30</f>
        <v>99</v>
      </c>
      <c r="AG30" s="156">
        <f>10^AB30</f>
        <v>3.2513183522447879</v>
      </c>
      <c r="AH30" s="156">
        <f t="shared" si="282"/>
        <v>0.5610189337248801</v>
      </c>
      <c r="AI30" s="157">
        <f t="shared" si="283"/>
        <v>18.842627926043832</v>
      </c>
      <c r="AJ30" s="238"/>
      <c r="AK30" s="311"/>
      <c r="AL30" s="205"/>
      <c r="AM30" s="205"/>
      <c r="AN30" s="205"/>
      <c r="AO30" s="205"/>
      <c r="AP30" s="20"/>
      <c r="AQ30" s="144">
        <v>99</v>
      </c>
      <c r="AR30" s="262">
        <f t="shared" si="322"/>
        <v>2.3263478740408408</v>
      </c>
      <c r="AS30" s="262">
        <f>(AR30-AR21)/AQ21</f>
        <v>0.51146545686272415</v>
      </c>
      <c r="AT30" s="262">
        <f>SQRT(1/AX17+(AS30-AR18)^2/BA17)/AQ21</f>
        <v>0.29915991744384229</v>
      </c>
      <c r="AU30" s="262">
        <f>AS30-_xlfn.T.INV.2T(0.05,AW21)*AT30</f>
        <v>-0.25754959286887646</v>
      </c>
      <c r="AV30" s="262">
        <f>AS30+_xlfn.T.INV.2T(0.05,AW21)*AT30</f>
        <v>1.2804805065943248</v>
      </c>
      <c r="AW30" s="155">
        <f>AQ30</f>
        <v>99</v>
      </c>
      <c r="AX30" s="156">
        <f>10^AS30</f>
        <v>3.2468741598648476</v>
      </c>
      <c r="AY30" s="156">
        <f t="shared" si="284"/>
        <v>0.55265029620865935</v>
      </c>
      <c r="AZ30" s="157">
        <f t="shared" si="285"/>
        <v>19.075701003546982</v>
      </c>
      <c r="BA30" s="238"/>
      <c r="BB30" s="311"/>
      <c r="BC30" s="205"/>
      <c r="BD30" s="205"/>
      <c r="BE30" s="205"/>
      <c r="BF30" s="205"/>
      <c r="BH30" s="144">
        <v>99</v>
      </c>
      <c r="BI30" s="262">
        <f t="shared" si="323"/>
        <v>2.3263478740408408</v>
      </c>
      <c r="BJ30" s="262">
        <f>(BI30-BI21)/BH21</f>
        <v>0.51142215503128996</v>
      </c>
      <c r="BK30" s="262">
        <f>SQRT(1/BO17+(BJ30-BI18)^2/BR17)/BH21</f>
        <v>0.29921076818894138</v>
      </c>
      <c r="BL30" s="262">
        <f>BJ30-_xlfn.T.INV.2T(0.05,BN21)*BK30</f>
        <v>-0.2577236107019909</v>
      </c>
      <c r="BM30" s="262">
        <f>BJ30+_xlfn.T.INV.2T(0.05,BN21)*BK30</f>
        <v>1.2805679207645708</v>
      </c>
      <c r="BN30" s="155">
        <f>BH30</f>
        <v>99</v>
      </c>
      <c r="BO30" s="156">
        <f>10^BJ30</f>
        <v>3.2465504426763343</v>
      </c>
      <c r="BP30" s="156">
        <f t="shared" si="286"/>
        <v>0.55242889864047962</v>
      </c>
      <c r="BQ30" s="157">
        <f t="shared" si="287"/>
        <v>19.079540919710983</v>
      </c>
      <c r="BR30" s="238"/>
      <c r="BS30" s="311"/>
      <c r="BT30" s="205"/>
      <c r="BU30" s="205"/>
      <c r="BV30" s="205"/>
      <c r="BW30" s="205"/>
      <c r="BY30" s="144">
        <v>99</v>
      </c>
      <c r="BZ30" s="262">
        <f t="shared" si="324"/>
        <v>2.3263478740408408</v>
      </c>
      <c r="CA30" s="262">
        <f>(BZ30-BZ21)/BY21</f>
        <v>0.51142256612346293</v>
      </c>
      <c r="CB30" s="262">
        <f>SQRT(1/CF17+(CA30-BZ18)^2/CI17)/BY21</f>
        <v>0.29921578477560656</v>
      </c>
      <c r="CC30" s="262">
        <f>CA30-_xlfn.T.INV.2T(0.05,CE21)*CB30</f>
        <v>-0.25773609515637641</v>
      </c>
      <c r="CD30" s="262">
        <f>CA30+_xlfn.T.INV.2T(0.05,CE21)*CB30</f>
        <v>1.2805812274033022</v>
      </c>
      <c r="CE30" s="155">
        <f>BY30</f>
        <v>99</v>
      </c>
      <c r="CF30" s="156">
        <f>10^CA30</f>
        <v>3.2465535157803305</v>
      </c>
      <c r="CG30" s="156">
        <f t="shared" si="288"/>
        <v>0.55241301846114144</v>
      </c>
      <c r="CH30" s="157">
        <f t="shared" si="289"/>
        <v>19.080125519465916</v>
      </c>
      <c r="CI30" s="238"/>
      <c r="CJ30" s="311"/>
      <c r="CK30" s="205"/>
      <c r="CL30" s="205"/>
      <c r="CM30" s="205"/>
      <c r="CN30" s="205"/>
      <c r="CP30" s="144">
        <v>99</v>
      </c>
      <c r="CQ30" s="262">
        <f t="shared" si="325"/>
        <v>2.3263478740408408</v>
      </c>
      <c r="CR30" s="262">
        <f>(CQ30-CQ21)/CP21</f>
        <v>0.51142243257046505</v>
      </c>
      <c r="CS30" s="262">
        <f>SQRT(1/CW17+(CR30-CQ18)^2/CZ17)/CP21</f>
        <v>0.29921568952966177</v>
      </c>
      <c r="CT30" s="262">
        <f>CR30-_xlfn.T.INV.2T(0.05,CV21)*CS30</f>
        <v>-0.25773598387187857</v>
      </c>
      <c r="CU30" s="262">
        <f>CR30+_xlfn.T.INV.2T(0.05,CV21)*CS30</f>
        <v>1.2805808490128086</v>
      </c>
      <c r="CV30" s="155">
        <f>CP30</f>
        <v>99</v>
      </c>
      <c r="CW30" s="156">
        <f>10^CR30</f>
        <v>3.2465525174096252</v>
      </c>
      <c r="CX30" s="156">
        <f t="shared" si="290"/>
        <v>0.55241316001259055</v>
      </c>
      <c r="CY30" s="157">
        <f t="shared" si="291"/>
        <v>19.080108895411797</v>
      </c>
      <c r="CZ30" s="238"/>
      <c r="DA30" s="311"/>
      <c r="DB30" s="205"/>
      <c r="DC30" s="205"/>
      <c r="DD30" s="205"/>
      <c r="DE30" s="205"/>
      <c r="DG30" s="144">
        <v>99</v>
      </c>
      <c r="DH30" s="262">
        <f t="shared" si="326"/>
        <v>2.3263478740408408</v>
      </c>
      <c r="DI30" s="262">
        <f>(DH30-DH21)/DG21</f>
        <v>0.51142243980819679</v>
      </c>
      <c r="DJ30" s="262">
        <f>SQRT(1/DN17+(DI30-DH18)^2/DQ17)/DG21</f>
        <v>0.29921570719487095</v>
      </c>
      <c r="DK30" s="262">
        <f>DI30-_xlfn.T.INV.2T(0.05,DM21)*DJ30</f>
        <v>-0.25773602204401269</v>
      </c>
      <c r="DL30" s="262">
        <f>DI30+_xlfn.T.INV.2T(0.05,DM21)*DJ30</f>
        <v>1.2805809016604064</v>
      </c>
      <c r="DM30" s="155">
        <f>DG30</f>
        <v>99</v>
      </c>
      <c r="DN30" s="156">
        <f>10^DI30</f>
        <v>3.2465525715150245</v>
      </c>
      <c r="DO30" s="156">
        <f t="shared" si="292"/>
        <v>0.55241311145846617</v>
      </c>
      <c r="DP30" s="157">
        <f t="shared" si="293"/>
        <v>19.080111208409093</v>
      </c>
      <c r="DQ30" s="238"/>
      <c r="DR30" s="311"/>
      <c r="DS30" s="205"/>
      <c r="DT30" s="205"/>
      <c r="DU30" s="205"/>
      <c r="DV30" s="205"/>
      <c r="DX30" s="144">
        <v>99</v>
      </c>
      <c r="DY30" s="262">
        <f t="shared" si="327"/>
        <v>2.3263478740408408</v>
      </c>
      <c r="DZ30" s="262">
        <f>(DY30-DY21)/DX21</f>
        <v>0.51142243912147878</v>
      </c>
      <c r="EA30" s="262">
        <f>SQRT(1/EE17+(DZ30-DY18)^2/EH17)/DX21</f>
        <v>0.29921570612936793</v>
      </c>
      <c r="EB30" s="262">
        <f>DZ30-_xlfn.T.INV.2T(0.05,ED21)*EA30</f>
        <v>-0.25773601999176798</v>
      </c>
      <c r="EC30" s="262">
        <f>DZ30+_xlfn.T.INV.2T(0.05,ED21)*EA30</f>
        <v>1.2805808982347255</v>
      </c>
      <c r="ED30" s="155">
        <f>DX30</f>
        <v>99</v>
      </c>
      <c r="EE30" s="156">
        <f>10^DZ30</f>
        <v>3.2465525663814891</v>
      </c>
      <c r="EF30" s="156">
        <f t="shared" si="294"/>
        <v>0.55241311406887661</v>
      </c>
      <c r="EG30" s="157">
        <f t="shared" si="295"/>
        <v>19.080111057906674</v>
      </c>
      <c r="EH30" s="238"/>
      <c r="EI30" s="311"/>
      <c r="EJ30" s="205"/>
      <c r="EK30" s="205"/>
      <c r="EL30" s="205"/>
      <c r="EM30" s="205"/>
      <c r="EO30" s="144">
        <v>99</v>
      </c>
      <c r="EP30" s="262">
        <f t="shared" si="328"/>
        <v>2.3263478740408408</v>
      </c>
      <c r="EQ30" s="262">
        <f>(EP30-EP21)/EO21</f>
        <v>0.51142243917225461</v>
      </c>
      <c r="ER30" s="262">
        <f>SQRT(1/EV17+(EQ30-EP18)^2/EY17)/EO21</f>
        <v>0.29921570622518151</v>
      </c>
      <c r="ES30" s="262">
        <f>EQ30-_xlfn.T.INV.2T(0.05,EU21)*ER30</f>
        <v>-0.25773602018728881</v>
      </c>
      <c r="ET30" s="262">
        <f>EQ30+_xlfn.T.INV.2T(0.05,EU21)*ER30</f>
        <v>1.2805808985317979</v>
      </c>
      <c r="EU30" s="155">
        <f>EO30</f>
        <v>99</v>
      </c>
      <c r="EV30" s="156">
        <f>10^EQ30</f>
        <v>3.2465525667610615</v>
      </c>
      <c r="EW30" s="156">
        <f t="shared" si="296"/>
        <v>0.55241311382017844</v>
      </c>
      <c r="EX30" s="157">
        <f t="shared" si="297"/>
        <v>19.080111070958122</v>
      </c>
      <c r="EY30" s="238"/>
      <c r="EZ30" s="311"/>
      <c r="FA30" s="205"/>
      <c r="FB30" s="205"/>
      <c r="FC30" s="205"/>
      <c r="FD30" s="205"/>
      <c r="FF30" s="144">
        <v>99</v>
      </c>
      <c r="FG30" s="262">
        <f t="shared" si="329"/>
        <v>2.3263478740408408</v>
      </c>
      <c r="FH30" s="262">
        <f>(FG30-FG21)/FF21</f>
        <v>0.51142243916809949</v>
      </c>
      <c r="FI30" s="262">
        <f>SQRT(1/FM17+(FH30-FG18)^2/FP17)/FF21</f>
        <v>0.2992157062179498</v>
      </c>
      <c r="FJ30" s="262">
        <f>FH30-_xlfn.T.INV.2T(0.05,FL21)*FI30</f>
        <v>-0.25773602017285424</v>
      </c>
      <c r="FK30" s="262">
        <f>FH30+_xlfn.T.INV.2T(0.05,FL21)*FI30</f>
        <v>1.2805808985090532</v>
      </c>
      <c r="FL30" s="155">
        <f>FF30</f>
        <v>99</v>
      </c>
      <c r="FM30" s="156">
        <f>10^FH30</f>
        <v>3.2465525667300006</v>
      </c>
      <c r="FN30" s="156">
        <f t="shared" si="298"/>
        <v>0.55241311383853886</v>
      </c>
      <c r="FO30" s="157">
        <f t="shared" si="299"/>
        <v>19.080111069958871</v>
      </c>
      <c r="FP30" s="238"/>
      <c r="FQ30" s="311"/>
      <c r="FR30" s="205"/>
      <c r="FS30" s="205"/>
      <c r="FT30" s="205"/>
      <c r="FU30" s="205"/>
      <c r="FW30" s="144">
        <v>99</v>
      </c>
      <c r="FX30" s="262">
        <f t="shared" si="330"/>
        <v>2.3263478740408408</v>
      </c>
      <c r="FY30" s="262">
        <f>(FX30-FX21)/FW21</f>
        <v>0.511422439168425</v>
      </c>
      <c r="FZ30" s="262">
        <f>SQRT(1/GD17+(FY30-FX18)^2/GG17)/FW21</f>
        <v>0.29921570621853621</v>
      </c>
      <c r="GA30" s="262">
        <f>FY30-_xlfn.T.INV.2T(0.05,GC21)*FZ30</f>
        <v>-0.25773602017403618</v>
      </c>
      <c r="GB30" s="262">
        <f>FY30+_xlfn.T.INV.2T(0.05,GC21)*FZ30</f>
        <v>1.2805808985108862</v>
      </c>
      <c r="GC30" s="155">
        <f>FW30</f>
        <v>99</v>
      </c>
      <c r="GD30" s="156">
        <f>10^FY30</f>
        <v>3.2465525667324342</v>
      </c>
      <c r="GE30" s="156">
        <f t="shared" si="300"/>
        <v>0.5524131138370354</v>
      </c>
      <c r="GF30" s="157">
        <f t="shared" si="301"/>
        <v>19.080111070039401</v>
      </c>
      <c r="GG30" s="238"/>
      <c r="GH30" s="311"/>
      <c r="GI30" s="205"/>
      <c r="GJ30" s="205"/>
      <c r="GK30" s="205"/>
      <c r="GL30" s="205"/>
      <c r="GN30" s="144">
        <v>99</v>
      </c>
      <c r="GO30" s="262">
        <f t="shared" si="331"/>
        <v>2.3263478740408408</v>
      </c>
      <c r="GP30" s="262">
        <f>(GO30-GO21)/GN21</f>
        <v>0.51142243916839902</v>
      </c>
      <c r="GQ30" s="262">
        <f>SQRT(1/GU17+(GP30-GO18)^2/GX17)/GN21</f>
        <v>0.29921570621849009</v>
      </c>
      <c r="GR30" s="262">
        <f>GP30-_xlfn.T.INV.2T(0.05,GT21)*GQ30</f>
        <v>-0.25773602017394359</v>
      </c>
      <c r="GS30" s="262">
        <f>GP30+_xlfn.T.INV.2T(0.05,GT21)*GQ30</f>
        <v>1.2805808985107416</v>
      </c>
      <c r="GT30" s="155">
        <f>GN30</f>
        <v>99</v>
      </c>
      <c r="GU30" s="156">
        <f>10^GP30</f>
        <v>3.2465525667322397</v>
      </c>
      <c r="GV30" s="156">
        <f t="shared" si="302"/>
        <v>0.5524131138371533</v>
      </c>
      <c r="GW30" s="157">
        <f t="shared" si="303"/>
        <v>19.080111070033045</v>
      </c>
      <c r="GX30" s="238"/>
      <c r="GY30" s="311"/>
      <c r="GZ30" s="205"/>
      <c r="HA30" s="205"/>
      <c r="HB30" s="205"/>
      <c r="HC30" s="205"/>
      <c r="HE30" s="144">
        <v>99</v>
      </c>
      <c r="HF30" s="262">
        <f t="shared" si="332"/>
        <v>2.3263478740408408</v>
      </c>
      <c r="HG30" s="262">
        <f>(HF30-HF21)/HE21</f>
        <v>0.51142243916840047</v>
      </c>
      <c r="HH30" s="262">
        <f>SQRT(1/HL17+(HG30-HF18)^2/HO17)/HE21</f>
        <v>0.29921570621849364</v>
      </c>
      <c r="HI30" s="262">
        <f>HG30-_xlfn.T.INV.2T(0.05,HK21)*HH30</f>
        <v>-0.25773602017395125</v>
      </c>
      <c r="HJ30" s="262">
        <f>HG30+_xlfn.T.INV.2T(0.05,HK21)*HH30</f>
        <v>1.2805808985107521</v>
      </c>
      <c r="HK30" s="155">
        <f>HE30</f>
        <v>99</v>
      </c>
      <c r="HL30" s="156">
        <f>10^HG30</f>
        <v>3.2465525667322503</v>
      </c>
      <c r="HM30" s="156">
        <f t="shared" si="304"/>
        <v>0.55241311383714353</v>
      </c>
      <c r="HN30" s="157">
        <f t="shared" si="305"/>
        <v>19.080111070033503</v>
      </c>
      <c r="HO30" s="238"/>
      <c r="HP30" s="311"/>
      <c r="HQ30" s="205"/>
      <c r="HR30" s="205"/>
      <c r="HS30" s="205"/>
      <c r="HT30" s="205"/>
      <c r="HV30" s="144">
        <v>99</v>
      </c>
      <c r="HW30" s="262">
        <f t="shared" si="333"/>
        <v>2.3263478740408408</v>
      </c>
      <c r="HX30" s="262">
        <f>(HW30-HW21)/HV21</f>
        <v>0.5114224391684018</v>
      </c>
      <c r="HY30" s="262">
        <f>SQRT(1/IC17+(HX30-HW18)^2/IF17)/HV21</f>
        <v>0.29921570621849375</v>
      </c>
      <c r="HZ30" s="262">
        <f>HX30-_xlfn.T.INV.2T(0.05,IB21)*HY30</f>
        <v>-0.25773602017395025</v>
      </c>
      <c r="IA30" s="262">
        <f>HX30+_xlfn.T.INV.2T(0.05,IB21)*HY30</f>
        <v>1.2805808985107539</v>
      </c>
      <c r="IB30" s="155">
        <f>HV30</f>
        <v>99</v>
      </c>
      <c r="IC30" s="156">
        <f>10^HX30</f>
        <v>3.2465525667322606</v>
      </c>
      <c r="ID30" s="156">
        <f t="shared" si="306"/>
        <v>0.55241311383714475</v>
      </c>
      <c r="IE30" s="157">
        <f t="shared" si="307"/>
        <v>19.080111070033588</v>
      </c>
      <c r="IF30" s="238"/>
      <c r="IG30" s="311"/>
      <c r="IH30" s="205"/>
      <c r="II30" s="205"/>
      <c r="IJ30" s="205"/>
      <c r="IK30" s="205"/>
      <c r="IM30" s="144">
        <v>99</v>
      </c>
      <c r="IN30" s="262">
        <f t="shared" si="334"/>
        <v>2.3263478740408408</v>
      </c>
      <c r="IO30" s="262">
        <f>(IN30-IN21)/IM21</f>
        <v>0.51142243916840024</v>
      </c>
      <c r="IP30" s="262">
        <f>SQRT(1/IT17+(IO30-IN18)^2/IW17)/IM21</f>
        <v>0.29921570621849336</v>
      </c>
      <c r="IQ30" s="262">
        <f>IO30-_xlfn.T.INV.2T(0.05,IS21)*IP30</f>
        <v>-0.25773602017395081</v>
      </c>
      <c r="IR30" s="262">
        <f>IO30+_xlfn.T.INV.2T(0.05,IS21)*IP30</f>
        <v>1.2805808985107512</v>
      </c>
      <c r="IS30" s="155">
        <f>IM30</f>
        <v>99</v>
      </c>
      <c r="IT30" s="156">
        <f>10^IO30</f>
        <v>3.246552566732249</v>
      </c>
      <c r="IU30" s="156">
        <f t="shared" si="308"/>
        <v>0.55241311383714409</v>
      </c>
      <c r="IV30" s="157">
        <f t="shared" si="309"/>
        <v>19.080111070033468</v>
      </c>
      <c r="IW30" s="238"/>
      <c r="IX30" s="311"/>
      <c r="IY30" s="205"/>
      <c r="IZ30" s="205"/>
      <c r="JA30" s="205"/>
      <c r="JB30" s="205"/>
      <c r="JD30" s="144">
        <v>99</v>
      </c>
      <c r="JE30" s="262">
        <f t="shared" si="335"/>
        <v>2.3263478740408408</v>
      </c>
      <c r="JF30" s="262">
        <f>(JE30-JE21)/JD21</f>
        <v>0.51142243916840247</v>
      </c>
      <c r="JG30" s="262">
        <f>SQRT(1/JK17+(JF30-JE18)^2/JN17)/JD21</f>
        <v>0.29921570621849386</v>
      </c>
      <c r="JH30" s="262">
        <f>JF30-_xlfn.T.INV.2T(0.05,JJ21)*JG30</f>
        <v>-0.25773602017394981</v>
      </c>
      <c r="JI30" s="262">
        <f>JF30+_xlfn.T.INV.2T(0.05,JJ21)*JG30</f>
        <v>1.2805808985107547</v>
      </c>
      <c r="JJ30" s="155">
        <f>JD30</f>
        <v>99</v>
      </c>
      <c r="JK30" s="156">
        <f>10^JF30</f>
        <v>3.2465525667322654</v>
      </c>
      <c r="JL30" s="156">
        <f t="shared" si="310"/>
        <v>0.55241311383714531</v>
      </c>
      <c r="JM30" s="157">
        <f t="shared" si="311"/>
        <v>19.08011107003362</v>
      </c>
      <c r="JN30" s="238"/>
      <c r="JO30" s="311"/>
      <c r="JP30" s="205"/>
      <c r="JQ30" s="205"/>
      <c r="JR30" s="205"/>
      <c r="JS30" s="205"/>
      <c r="JU30" s="144">
        <v>99</v>
      </c>
      <c r="JV30" s="262">
        <f t="shared" si="336"/>
        <v>2.3263478740408408</v>
      </c>
      <c r="JW30" s="262">
        <f>(JV30-JV21)/JU21</f>
        <v>0.51142243916840224</v>
      </c>
      <c r="JX30" s="262">
        <f>SQRT(1/KB17+(JW30-JV18)^2/KE17)/JU21</f>
        <v>0.29921570621849364</v>
      </c>
      <c r="JY30" s="262">
        <f>JW30-_xlfn.T.INV.2T(0.05,KA21)*JX30</f>
        <v>-0.25773602017394948</v>
      </c>
      <c r="JZ30" s="262">
        <f>JW30+_xlfn.T.INV.2T(0.05,KA21)*JX30</f>
        <v>1.2805808985107539</v>
      </c>
      <c r="KA30" s="155">
        <f>JU30</f>
        <v>99</v>
      </c>
      <c r="KB30" s="156">
        <f>10^JW30</f>
        <v>3.2465525667322641</v>
      </c>
      <c r="KC30" s="156">
        <f t="shared" si="312"/>
        <v>0.55241311383714575</v>
      </c>
      <c r="KD30" s="157">
        <f t="shared" si="313"/>
        <v>19.080111070033588</v>
      </c>
      <c r="KE30" s="238"/>
      <c r="KF30" s="311"/>
      <c r="KG30" s="205"/>
      <c r="KH30" s="205"/>
      <c r="KI30" s="205"/>
      <c r="KJ30" s="205"/>
      <c r="KL30" s="144">
        <v>99</v>
      </c>
      <c r="KM30" s="262">
        <f t="shared" si="337"/>
        <v>2.3263478740408408</v>
      </c>
      <c r="KN30" s="262">
        <f>(KM30-KM21)/KL21</f>
        <v>0.51142243916840169</v>
      </c>
      <c r="KO30" s="262">
        <f>SQRT(1/KS17+(KN30-KM18)^2/KV17)/KL21</f>
        <v>0.29921570621849347</v>
      </c>
      <c r="KP30" s="262">
        <f>KN30-_xlfn.T.INV.2T(0.05,KR21)*KO30</f>
        <v>-0.25773602017394959</v>
      </c>
      <c r="KQ30" s="262">
        <f>KN30+_xlfn.T.INV.2T(0.05,KR21)*KO30</f>
        <v>1.280580898510753</v>
      </c>
      <c r="KR30" s="155">
        <f>KL30</f>
        <v>99</v>
      </c>
      <c r="KS30" s="156">
        <f>10^KN30</f>
        <v>3.2465525667322597</v>
      </c>
      <c r="KT30" s="156">
        <f t="shared" si="314"/>
        <v>0.55241311383714564</v>
      </c>
      <c r="KU30" s="157">
        <f t="shared" si="315"/>
        <v>19.080111070033546</v>
      </c>
      <c r="KV30" s="238"/>
      <c r="KW30" s="311"/>
      <c r="KX30" s="205"/>
      <c r="KY30" s="205"/>
      <c r="KZ30" s="205"/>
      <c r="LA30" s="205"/>
      <c r="LC30" s="144">
        <v>99</v>
      </c>
      <c r="LD30" s="262">
        <f t="shared" si="338"/>
        <v>2.3263478740408408</v>
      </c>
      <c r="LE30" s="262">
        <f>(LD30-LD21)/LC21</f>
        <v>0.51142243916840102</v>
      </c>
      <c r="LF30" s="262">
        <f>SQRT(1/LJ17+(LE30-LD18)^2/LM17)/LC21</f>
        <v>0.29921570621849342</v>
      </c>
      <c r="LG30" s="262">
        <f>LE30-_xlfn.T.INV.2T(0.05,LI21)*LF30</f>
        <v>-0.25773602017395014</v>
      </c>
      <c r="LH30" s="262">
        <f>LE30+_xlfn.T.INV.2T(0.05,LI21)*LF30</f>
        <v>1.2805808985107521</v>
      </c>
      <c r="LI30" s="155">
        <f>LC30</f>
        <v>99</v>
      </c>
      <c r="LJ30" s="156">
        <f>10^LE30</f>
        <v>3.2465525667322548</v>
      </c>
      <c r="LK30" s="156">
        <f t="shared" si="316"/>
        <v>0.55241311383714498</v>
      </c>
      <c r="LL30" s="157">
        <f t="shared" si="317"/>
        <v>19.080111070033503</v>
      </c>
      <c r="LM30" s="238"/>
      <c r="LN30" s="311"/>
      <c r="LO30" s="205"/>
      <c r="LP30" s="205"/>
      <c r="LQ30" s="205"/>
      <c r="LR30" s="205"/>
      <c r="LT30" s="144">
        <v>99</v>
      </c>
      <c r="LU30" s="262">
        <f t="shared" si="339"/>
        <v>2.3263478740408408</v>
      </c>
      <c r="LV30" s="262">
        <f>(LU30-LU21)/LT21</f>
        <v>0.51142243916840102</v>
      </c>
      <c r="LW30" s="262">
        <f>SQRT(1/MA17+(LV30-LU18)^2/MD17)/LT21</f>
        <v>0.29921570621849353</v>
      </c>
      <c r="LX30" s="262">
        <f>LV30-_xlfn.T.INV.2T(0.05,LZ21)*LW30</f>
        <v>-0.25773602017395048</v>
      </c>
      <c r="LY30" s="262">
        <f>LV30+_xlfn.T.INV.2T(0.05,LZ21)*LW30</f>
        <v>1.2805808985107525</v>
      </c>
      <c r="LZ30" s="155">
        <f>LT30</f>
        <v>99</v>
      </c>
      <c r="MA30" s="156">
        <f>10^LV30</f>
        <v>3.2465525667322548</v>
      </c>
      <c r="MB30" s="156">
        <f t="shared" si="318"/>
        <v>0.55241311383714442</v>
      </c>
      <c r="MC30" s="157">
        <f t="shared" si="319"/>
        <v>19.080111070033528</v>
      </c>
      <c r="MD30" s="238"/>
      <c r="ME30" s="311"/>
      <c r="MF30" s="205"/>
      <c r="MG30" s="205"/>
      <c r="MH30" s="205"/>
      <c r="MI30" s="205"/>
    </row>
    <row r="31" spans="1:348" ht="14" customHeight="1">
      <c r="A31" s="20"/>
      <c r="B31" s="22"/>
      <c r="C31" s="22"/>
      <c r="D31" s="22"/>
      <c r="E31" s="22"/>
      <c r="F31" s="22"/>
      <c r="G31" s="22"/>
      <c r="H31" s="22"/>
      <c r="J31" s="29"/>
      <c r="K31" s="15"/>
      <c r="L31" s="15"/>
      <c r="M31" s="17"/>
      <c r="N31" s="17"/>
      <c r="O31" s="17"/>
      <c r="P31" s="24"/>
      <c r="Q31" s="24"/>
      <c r="R31" s="24"/>
      <c r="S31" s="61"/>
      <c r="T31" s="20"/>
      <c r="U31" s="20"/>
      <c r="V31" s="20"/>
      <c r="W31" s="20"/>
      <c r="X31" s="20"/>
      <c r="Y31" s="20"/>
      <c r="Z31" s="199"/>
      <c r="AA31" s="225"/>
      <c r="AB31" s="211"/>
      <c r="AC31" s="211"/>
      <c r="AD31" s="212"/>
      <c r="AE31" s="212"/>
      <c r="AF31" s="212"/>
      <c r="AG31" s="205"/>
      <c r="AH31" s="205"/>
      <c r="AI31" s="205"/>
      <c r="AJ31" s="238"/>
      <c r="AK31" s="214"/>
      <c r="AL31" s="214"/>
      <c r="AM31" s="214"/>
      <c r="AN31" s="214"/>
      <c r="AO31" s="214"/>
      <c r="AP31" s="20"/>
      <c r="AQ31" s="199"/>
      <c r="AR31" s="225"/>
      <c r="AS31" s="211"/>
      <c r="AT31" s="211"/>
      <c r="AU31" s="212"/>
      <c r="AV31" s="212"/>
      <c r="AW31" s="212"/>
      <c r="AX31" s="205"/>
      <c r="AY31" s="205"/>
      <c r="AZ31" s="205"/>
      <c r="BA31" s="238"/>
      <c r="BB31" s="214"/>
      <c r="BC31" s="214"/>
      <c r="BD31" s="214"/>
      <c r="BE31" s="214"/>
      <c r="BF31" s="214"/>
      <c r="BH31" s="199"/>
      <c r="BI31" s="225"/>
      <c r="BJ31" s="211"/>
      <c r="BK31" s="211"/>
      <c r="BL31" s="212"/>
      <c r="BM31" s="212"/>
      <c r="BN31" s="212"/>
      <c r="BO31" s="205"/>
      <c r="BP31" s="205"/>
      <c r="BQ31" s="205"/>
      <c r="BR31" s="238"/>
      <c r="BS31" s="214"/>
      <c r="BT31" s="214"/>
      <c r="BU31" s="214"/>
      <c r="BV31" s="214"/>
      <c r="BW31" s="214"/>
      <c r="BY31" s="199"/>
      <c r="BZ31" s="225"/>
      <c r="CA31" s="211"/>
      <c r="CB31" s="211"/>
      <c r="CC31" s="212"/>
      <c r="CD31" s="212"/>
      <c r="CE31" s="212"/>
      <c r="CF31" s="205"/>
      <c r="CG31" s="205"/>
      <c r="CH31" s="205"/>
      <c r="CI31" s="238"/>
      <c r="CJ31" s="214"/>
      <c r="CK31" s="214"/>
      <c r="CL31" s="214"/>
      <c r="CM31" s="214"/>
      <c r="CN31" s="214"/>
      <c r="CP31" s="199"/>
      <c r="CQ31" s="225"/>
      <c r="CR31" s="211"/>
      <c r="CS31" s="211"/>
      <c r="CT31" s="212"/>
      <c r="CU31" s="212"/>
      <c r="CV31" s="212"/>
      <c r="CW31" s="205"/>
      <c r="CX31" s="205"/>
      <c r="CY31" s="205"/>
      <c r="CZ31" s="238"/>
      <c r="DA31" s="214"/>
      <c r="DB31" s="214"/>
      <c r="DC31" s="214"/>
      <c r="DD31" s="214"/>
      <c r="DE31" s="214"/>
      <c r="DG31" s="199"/>
      <c r="DH31" s="225"/>
      <c r="DI31" s="211"/>
      <c r="DJ31" s="211"/>
      <c r="DK31" s="212"/>
      <c r="DL31" s="212"/>
      <c r="DM31" s="212"/>
      <c r="DN31" s="205"/>
      <c r="DO31" s="205"/>
      <c r="DP31" s="205"/>
      <c r="DQ31" s="238"/>
      <c r="DR31" s="214"/>
      <c r="DS31" s="214"/>
      <c r="DT31" s="214"/>
      <c r="DU31" s="214"/>
      <c r="DV31" s="214"/>
      <c r="DX31" s="199"/>
      <c r="DY31" s="225"/>
      <c r="DZ31" s="211"/>
      <c r="EA31" s="211"/>
      <c r="EB31" s="212"/>
      <c r="EC31" s="212"/>
      <c r="ED31" s="212"/>
      <c r="EE31" s="205"/>
      <c r="EF31" s="205"/>
      <c r="EG31" s="205"/>
      <c r="EH31" s="238"/>
      <c r="EI31" s="214"/>
      <c r="EJ31" s="214"/>
      <c r="EK31" s="214"/>
      <c r="EL31" s="214"/>
      <c r="EM31" s="214"/>
      <c r="EO31" s="199"/>
      <c r="EP31" s="225"/>
      <c r="EQ31" s="211"/>
      <c r="ER31" s="211"/>
      <c r="ES31" s="212"/>
      <c r="ET31" s="212"/>
      <c r="EU31" s="212"/>
      <c r="EV31" s="205"/>
      <c r="EW31" s="205"/>
      <c r="EX31" s="205"/>
      <c r="EY31" s="238"/>
      <c r="EZ31" s="214"/>
      <c r="FA31" s="214"/>
      <c r="FB31" s="214"/>
      <c r="FC31" s="214"/>
      <c r="FD31" s="214"/>
      <c r="FF31" s="199"/>
      <c r="FG31" s="225"/>
      <c r="FH31" s="211"/>
      <c r="FI31" s="211"/>
      <c r="FJ31" s="212"/>
      <c r="FK31" s="212"/>
      <c r="FL31" s="212"/>
      <c r="FM31" s="205"/>
      <c r="FN31" s="205"/>
      <c r="FO31" s="205"/>
      <c r="FP31" s="238"/>
      <c r="FQ31" s="214"/>
      <c r="FR31" s="214"/>
      <c r="FS31" s="214"/>
      <c r="FT31" s="214"/>
      <c r="FU31" s="214"/>
      <c r="FW31" s="199"/>
      <c r="FX31" s="225"/>
      <c r="FY31" s="211"/>
      <c r="FZ31" s="211"/>
      <c r="GA31" s="212"/>
      <c r="GB31" s="212"/>
      <c r="GC31" s="212"/>
      <c r="GD31" s="205"/>
      <c r="GE31" s="205"/>
      <c r="GF31" s="205"/>
      <c r="GG31" s="238"/>
      <c r="GH31" s="214"/>
      <c r="GI31" s="214"/>
      <c r="GJ31" s="214"/>
      <c r="GK31" s="214"/>
      <c r="GL31" s="214"/>
      <c r="GN31" s="199"/>
      <c r="GO31" s="225"/>
      <c r="GP31" s="211"/>
      <c r="GQ31" s="211"/>
      <c r="GR31" s="212"/>
      <c r="GS31" s="212"/>
      <c r="GT31" s="212"/>
      <c r="GU31" s="205"/>
      <c r="GV31" s="205"/>
      <c r="GW31" s="205"/>
      <c r="GX31" s="238"/>
      <c r="GY31" s="214"/>
      <c r="GZ31" s="214"/>
      <c r="HA31" s="214"/>
      <c r="HB31" s="214"/>
      <c r="HC31" s="214"/>
      <c r="HE31" s="199"/>
      <c r="HF31" s="225"/>
      <c r="HG31" s="211"/>
      <c r="HH31" s="211"/>
      <c r="HI31" s="212"/>
      <c r="HJ31" s="212"/>
      <c r="HK31" s="212"/>
      <c r="HL31" s="205"/>
      <c r="HM31" s="205"/>
      <c r="HN31" s="205"/>
      <c r="HO31" s="238"/>
      <c r="HP31" s="214"/>
      <c r="HQ31" s="214"/>
      <c r="HR31" s="214"/>
      <c r="HS31" s="214"/>
      <c r="HT31" s="214"/>
      <c r="HV31" s="199"/>
      <c r="HW31" s="225"/>
      <c r="HX31" s="211"/>
      <c r="HY31" s="211"/>
      <c r="HZ31" s="212"/>
      <c r="IA31" s="212"/>
      <c r="IB31" s="212"/>
      <c r="IC31" s="205"/>
      <c r="ID31" s="205"/>
      <c r="IE31" s="205"/>
      <c r="IF31" s="238"/>
      <c r="IG31" s="214"/>
      <c r="IH31" s="214"/>
      <c r="II31" s="214"/>
      <c r="IJ31" s="214"/>
      <c r="IK31" s="214"/>
      <c r="IM31" s="199"/>
      <c r="IN31" s="225"/>
      <c r="IO31" s="211"/>
      <c r="IP31" s="211"/>
      <c r="IQ31" s="212"/>
      <c r="IR31" s="212"/>
      <c r="IS31" s="212"/>
      <c r="IT31" s="205"/>
      <c r="IU31" s="205"/>
      <c r="IV31" s="205"/>
      <c r="IW31" s="238"/>
      <c r="IX31" s="214"/>
      <c r="IY31" s="214"/>
      <c r="IZ31" s="214"/>
      <c r="JA31" s="214"/>
      <c r="JB31" s="214"/>
      <c r="JD31" s="199"/>
      <c r="JE31" s="225"/>
      <c r="JF31" s="211"/>
      <c r="JG31" s="211"/>
      <c r="JH31" s="212"/>
      <c r="JI31" s="212"/>
      <c r="JJ31" s="212"/>
      <c r="JK31" s="205"/>
      <c r="JL31" s="205"/>
      <c r="JM31" s="205"/>
      <c r="JN31" s="238"/>
      <c r="JO31" s="214"/>
      <c r="JP31" s="214"/>
      <c r="JQ31" s="214"/>
      <c r="JR31" s="214"/>
      <c r="JS31" s="214"/>
      <c r="JU31" s="199"/>
      <c r="JV31" s="225"/>
      <c r="JW31" s="211"/>
      <c r="JX31" s="211"/>
      <c r="JY31" s="212"/>
      <c r="JZ31" s="212"/>
      <c r="KA31" s="212"/>
      <c r="KB31" s="205"/>
      <c r="KC31" s="205"/>
      <c r="KD31" s="205"/>
      <c r="KE31" s="238"/>
      <c r="KF31" s="214"/>
      <c r="KG31" s="214"/>
      <c r="KH31" s="214"/>
      <c r="KI31" s="214"/>
      <c r="KJ31" s="214"/>
      <c r="KL31" s="199"/>
      <c r="KM31" s="225"/>
      <c r="KN31" s="211"/>
      <c r="KO31" s="211"/>
      <c r="KP31" s="212"/>
      <c r="KQ31" s="212"/>
      <c r="KR31" s="212"/>
      <c r="KS31" s="205"/>
      <c r="KT31" s="205"/>
      <c r="KU31" s="205"/>
      <c r="KV31" s="238"/>
      <c r="KW31" s="214"/>
      <c r="KX31" s="214"/>
      <c r="KY31" s="214"/>
      <c r="KZ31" s="214"/>
      <c r="LA31" s="214"/>
      <c r="LC31" s="199"/>
      <c r="LD31" s="225"/>
      <c r="LE31" s="211"/>
      <c r="LF31" s="211"/>
      <c r="LG31" s="212"/>
      <c r="LH31" s="212"/>
      <c r="LI31" s="212"/>
      <c r="LJ31" s="205"/>
      <c r="LK31" s="205"/>
      <c r="LL31" s="205"/>
      <c r="LM31" s="238"/>
      <c r="LN31" s="214"/>
      <c r="LO31" s="214"/>
      <c r="LP31" s="214"/>
      <c r="LQ31" s="214"/>
      <c r="LR31" s="214"/>
      <c r="LT31" s="199"/>
      <c r="LU31" s="225"/>
      <c r="LV31" s="211"/>
      <c r="LW31" s="211"/>
      <c r="LX31" s="212"/>
      <c r="LY31" s="212"/>
      <c r="LZ31" s="212"/>
      <c r="MA31" s="205"/>
      <c r="MB31" s="205"/>
      <c r="MC31" s="205"/>
      <c r="MD31" s="238"/>
      <c r="ME31" s="214"/>
      <c r="MF31" s="214"/>
      <c r="MG31" s="214"/>
      <c r="MH31" s="214"/>
      <c r="MI31" s="214"/>
    </row>
    <row r="32" spans="1:348" ht="14" customHeight="1">
      <c r="A32" s="20"/>
      <c r="B32" s="20"/>
      <c r="C32" s="20"/>
      <c r="D32" s="20"/>
      <c r="E32" s="20"/>
      <c r="F32" s="20"/>
      <c r="J32" s="29"/>
      <c r="K32" s="15"/>
      <c r="L32" s="15"/>
      <c r="M32" s="17"/>
      <c r="N32" s="17"/>
      <c r="O32" s="17"/>
      <c r="P32" s="76"/>
      <c r="Q32" s="24"/>
      <c r="R32" s="24"/>
      <c r="S32" s="61"/>
      <c r="T32" s="20"/>
      <c r="U32" s="20"/>
      <c r="V32" s="20"/>
      <c r="W32" s="20"/>
      <c r="X32" s="20"/>
      <c r="Y32" s="20"/>
      <c r="Z32" s="199"/>
      <c r="AA32" s="225"/>
      <c r="AB32" s="211"/>
      <c r="AC32" s="211"/>
      <c r="AD32" s="212"/>
      <c r="AE32" s="212"/>
      <c r="AF32" s="212"/>
      <c r="AG32" s="250"/>
      <c r="AH32" s="205"/>
      <c r="AI32" s="205"/>
      <c r="AJ32" s="238"/>
      <c r="AK32" s="214"/>
      <c r="AL32" s="214"/>
      <c r="AM32" s="214"/>
      <c r="AN32" s="214"/>
      <c r="AO32" s="214"/>
      <c r="AP32" s="20"/>
      <c r="AQ32" s="199"/>
      <c r="AR32" s="225"/>
      <c r="AS32" s="211"/>
      <c r="AT32" s="211"/>
      <c r="AU32" s="212"/>
      <c r="AV32" s="212"/>
      <c r="AW32" s="212"/>
      <c r="AX32" s="250"/>
      <c r="AY32" s="205"/>
      <c r="AZ32" s="205"/>
      <c r="BA32" s="238"/>
      <c r="BB32" s="214"/>
      <c r="BC32" s="214"/>
      <c r="BD32" s="214"/>
      <c r="BE32" s="214"/>
      <c r="BF32" s="214"/>
      <c r="BH32" s="199"/>
      <c r="BI32" s="225"/>
      <c r="BJ32" s="211"/>
      <c r="BK32" s="211"/>
      <c r="BL32" s="212"/>
      <c r="BM32" s="212"/>
      <c r="BN32" s="212"/>
      <c r="BO32" s="250"/>
      <c r="BP32" s="205"/>
      <c r="BQ32" s="205"/>
      <c r="BR32" s="238"/>
      <c r="BS32" s="214"/>
      <c r="BT32" s="214"/>
      <c r="BU32" s="214"/>
      <c r="BV32" s="214"/>
      <c r="BW32" s="214"/>
      <c r="BY32" s="199"/>
      <c r="BZ32" s="225"/>
      <c r="CA32" s="211"/>
      <c r="CB32" s="211"/>
      <c r="CC32" s="212"/>
      <c r="CD32" s="212"/>
      <c r="CE32" s="212"/>
      <c r="CF32" s="250"/>
      <c r="CG32" s="205"/>
      <c r="CH32" s="205"/>
      <c r="CI32" s="238"/>
      <c r="CJ32" s="214"/>
      <c r="CK32" s="214"/>
      <c r="CL32" s="214"/>
      <c r="CM32" s="214"/>
      <c r="CN32" s="214"/>
      <c r="CP32" s="199"/>
      <c r="CQ32" s="225"/>
      <c r="CR32" s="211"/>
      <c r="CS32" s="211"/>
      <c r="CT32" s="212"/>
      <c r="CU32" s="212"/>
      <c r="CV32" s="212"/>
      <c r="CW32" s="250"/>
      <c r="CX32" s="205"/>
      <c r="CY32" s="205"/>
      <c r="CZ32" s="238"/>
      <c r="DA32" s="214"/>
      <c r="DB32" s="214"/>
      <c r="DC32" s="214"/>
      <c r="DD32" s="214"/>
      <c r="DE32" s="214"/>
      <c r="DG32" s="199"/>
      <c r="DH32" s="225"/>
      <c r="DI32" s="211"/>
      <c r="DJ32" s="211"/>
      <c r="DK32" s="212"/>
      <c r="DL32" s="212"/>
      <c r="DM32" s="212"/>
      <c r="DN32" s="250"/>
      <c r="DO32" s="205"/>
      <c r="DP32" s="205"/>
      <c r="DQ32" s="238"/>
      <c r="DR32" s="214"/>
      <c r="DS32" s="214"/>
      <c r="DT32" s="214"/>
      <c r="DU32" s="214"/>
      <c r="DV32" s="214"/>
      <c r="DX32" s="199"/>
      <c r="DY32" s="225"/>
      <c r="DZ32" s="211"/>
      <c r="EA32" s="211"/>
      <c r="EB32" s="212"/>
      <c r="EC32" s="212"/>
      <c r="ED32" s="212"/>
      <c r="EE32" s="250"/>
      <c r="EF32" s="205"/>
      <c r="EG32" s="205"/>
      <c r="EH32" s="238"/>
      <c r="EI32" s="214"/>
      <c r="EJ32" s="214"/>
      <c r="EK32" s="214"/>
      <c r="EL32" s="214"/>
      <c r="EM32" s="214"/>
      <c r="EO32" s="199"/>
      <c r="EP32" s="225"/>
      <c r="EQ32" s="211"/>
      <c r="ER32" s="211"/>
      <c r="ES32" s="212"/>
      <c r="ET32" s="212"/>
      <c r="EU32" s="212"/>
      <c r="EV32" s="250"/>
      <c r="EW32" s="205"/>
      <c r="EX32" s="205"/>
      <c r="EY32" s="238"/>
      <c r="EZ32" s="214"/>
      <c r="FA32" s="214"/>
      <c r="FB32" s="214"/>
      <c r="FC32" s="214"/>
      <c r="FD32" s="214"/>
      <c r="FF32" s="199"/>
      <c r="FG32" s="225"/>
      <c r="FH32" s="211"/>
      <c r="FI32" s="211"/>
      <c r="FJ32" s="212"/>
      <c r="FK32" s="212"/>
      <c r="FL32" s="212"/>
      <c r="FM32" s="250"/>
      <c r="FN32" s="205"/>
      <c r="FO32" s="205"/>
      <c r="FP32" s="238"/>
      <c r="FQ32" s="214"/>
      <c r="FR32" s="214"/>
      <c r="FS32" s="214"/>
      <c r="FT32" s="214"/>
      <c r="FU32" s="214"/>
      <c r="FW32" s="199"/>
      <c r="FX32" s="225"/>
      <c r="FY32" s="211"/>
      <c r="FZ32" s="211"/>
      <c r="GA32" s="212"/>
      <c r="GB32" s="212"/>
      <c r="GC32" s="212"/>
      <c r="GD32" s="250"/>
      <c r="GE32" s="205"/>
      <c r="GF32" s="205"/>
      <c r="GG32" s="238"/>
      <c r="GH32" s="214"/>
      <c r="GI32" s="214"/>
      <c r="GJ32" s="214"/>
      <c r="GK32" s="214"/>
      <c r="GL32" s="214"/>
      <c r="GN32" s="199"/>
      <c r="GO32" s="225"/>
      <c r="GP32" s="211"/>
      <c r="GQ32" s="211"/>
      <c r="GR32" s="212"/>
      <c r="GS32" s="212"/>
      <c r="GT32" s="212"/>
      <c r="GU32" s="250"/>
      <c r="GV32" s="205"/>
      <c r="GW32" s="205"/>
      <c r="GX32" s="238"/>
      <c r="GY32" s="214"/>
      <c r="GZ32" s="214"/>
      <c r="HA32" s="214"/>
      <c r="HB32" s="214"/>
      <c r="HC32" s="214"/>
      <c r="HE32" s="199"/>
      <c r="HF32" s="225"/>
      <c r="HG32" s="211"/>
      <c r="HH32" s="211"/>
      <c r="HI32" s="212"/>
      <c r="HJ32" s="212"/>
      <c r="HK32" s="212"/>
      <c r="HL32" s="250"/>
      <c r="HM32" s="205"/>
      <c r="HN32" s="205"/>
      <c r="HO32" s="238"/>
      <c r="HP32" s="214"/>
      <c r="HQ32" s="214"/>
      <c r="HR32" s="214"/>
      <c r="HS32" s="214"/>
      <c r="HT32" s="214"/>
      <c r="HV32" s="199"/>
      <c r="HW32" s="225"/>
      <c r="HX32" s="211"/>
      <c r="HY32" s="211"/>
      <c r="HZ32" s="212"/>
      <c r="IA32" s="212"/>
      <c r="IB32" s="212"/>
      <c r="IC32" s="250"/>
      <c r="ID32" s="205"/>
      <c r="IE32" s="205"/>
      <c r="IF32" s="238"/>
      <c r="IG32" s="214"/>
      <c r="IH32" s="214"/>
      <c r="II32" s="214"/>
      <c r="IJ32" s="214"/>
      <c r="IK32" s="214"/>
      <c r="IM32" s="199"/>
      <c r="IN32" s="225"/>
      <c r="IO32" s="211"/>
      <c r="IP32" s="211"/>
      <c r="IQ32" s="212"/>
      <c r="IR32" s="212"/>
      <c r="IS32" s="212"/>
      <c r="IT32" s="250"/>
      <c r="IU32" s="205"/>
      <c r="IV32" s="205"/>
      <c r="IW32" s="238"/>
      <c r="IX32" s="214"/>
      <c r="IY32" s="214"/>
      <c r="IZ32" s="214"/>
      <c r="JA32" s="214"/>
      <c r="JB32" s="214"/>
      <c r="JD32" s="199"/>
      <c r="JE32" s="225"/>
      <c r="JF32" s="211"/>
      <c r="JG32" s="211"/>
      <c r="JH32" s="212"/>
      <c r="JI32" s="212"/>
      <c r="JJ32" s="212"/>
      <c r="JK32" s="250"/>
      <c r="JL32" s="205"/>
      <c r="JM32" s="205"/>
      <c r="JN32" s="238"/>
      <c r="JO32" s="214"/>
      <c r="JP32" s="214"/>
      <c r="JQ32" s="214"/>
      <c r="JR32" s="214"/>
      <c r="JS32" s="214"/>
      <c r="JU32" s="199"/>
      <c r="JV32" s="225"/>
      <c r="JW32" s="211"/>
      <c r="JX32" s="211"/>
      <c r="JY32" s="212"/>
      <c r="JZ32" s="212"/>
      <c r="KA32" s="212"/>
      <c r="KB32" s="250"/>
      <c r="KC32" s="205"/>
      <c r="KD32" s="205"/>
      <c r="KE32" s="238"/>
      <c r="KF32" s="214"/>
      <c r="KG32" s="214"/>
      <c r="KH32" s="214"/>
      <c r="KI32" s="214"/>
      <c r="KJ32" s="214"/>
      <c r="KL32" s="199"/>
      <c r="KM32" s="225"/>
      <c r="KN32" s="211"/>
      <c r="KO32" s="211"/>
      <c r="KP32" s="212"/>
      <c r="KQ32" s="212"/>
      <c r="KR32" s="212"/>
      <c r="KS32" s="250"/>
      <c r="KT32" s="205"/>
      <c r="KU32" s="205"/>
      <c r="KV32" s="238"/>
      <c r="KW32" s="214"/>
      <c r="KX32" s="214"/>
      <c r="KY32" s="214"/>
      <c r="KZ32" s="214"/>
      <c r="LA32" s="214"/>
      <c r="LC32" s="199"/>
      <c r="LD32" s="225"/>
      <c r="LE32" s="211"/>
      <c r="LF32" s="211"/>
      <c r="LG32" s="212"/>
      <c r="LH32" s="212"/>
      <c r="LI32" s="212"/>
      <c r="LJ32" s="250"/>
      <c r="LK32" s="205"/>
      <c r="LL32" s="205"/>
      <c r="LM32" s="238"/>
      <c r="LN32" s="214"/>
      <c r="LO32" s="214"/>
      <c r="LP32" s="214"/>
      <c r="LQ32" s="214"/>
      <c r="LR32" s="214"/>
      <c r="LT32" s="199"/>
      <c r="LU32" s="225"/>
      <c r="LV32" s="211"/>
      <c r="LW32" s="211"/>
      <c r="LX32" s="212"/>
      <c r="LY32" s="212"/>
      <c r="LZ32" s="212"/>
      <c r="MA32" s="250"/>
      <c r="MB32" s="205"/>
      <c r="MC32" s="205"/>
      <c r="MD32" s="238"/>
      <c r="ME32" s="214"/>
      <c r="MF32" s="214"/>
      <c r="MG32" s="214"/>
      <c r="MH32" s="214"/>
      <c r="MI32" s="214"/>
    </row>
    <row r="33" spans="1:347" ht="15.75" customHeight="1" outlineLevel="1">
      <c r="A33" s="12"/>
      <c r="B33" s="40" t="s">
        <v>129</v>
      </c>
      <c r="C33" s="9"/>
      <c r="D33" s="58" t="s">
        <v>126</v>
      </c>
      <c r="E33" s="12"/>
      <c r="F33" s="12"/>
      <c r="G33" s="30"/>
      <c r="H33" s="30"/>
      <c r="I33" s="40" t="s">
        <v>26</v>
      </c>
      <c r="J33" s="12"/>
      <c r="K33" s="60" t="str">
        <f>D33</f>
        <v>Vectobac-Aedes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229" t="s">
        <v>26</v>
      </c>
      <c r="AA33" s="210"/>
      <c r="AB33" s="237" t="str">
        <f>K33</f>
        <v>Vectobac-Aedes</v>
      </c>
      <c r="AC33" s="199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12"/>
      <c r="AQ33" s="229" t="s">
        <v>26</v>
      </c>
      <c r="AR33" s="210"/>
      <c r="AS33" s="237" t="str">
        <f>AB33</f>
        <v>Vectobac-Aedes</v>
      </c>
      <c r="AT33" s="199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H33" s="229" t="s">
        <v>26</v>
      </c>
      <c r="BI33" s="210"/>
      <c r="BJ33" s="237" t="str">
        <f>AS33</f>
        <v>Vectobac-Aedes</v>
      </c>
      <c r="BK33" s="199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Y33" s="229" t="s">
        <v>26</v>
      </c>
      <c r="BZ33" s="210"/>
      <c r="CA33" s="237" t="str">
        <f>BJ33</f>
        <v>Vectobac-Aedes</v>
      </c>
      <c r="CB33" s="199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P33" s="229" t="s">
        <v>26</v>
      </c>
      <c r="CQ33" s="210"/>
      <c r="CR33" s="237" t="str">
        <f>CA33</f>
        <v>Vectobac-Aedes</v>
      </c>
      <c r="CS33" s="199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G33" s="229" t="s">
        <v>26</v>
      </c>
      <c r="DH33" s="210"/>
      <c r="DI33" s="237" t="str">
        <f>CR33</f>
        <v>Vectobac-Aedes</v>
      </c>
      <c r="DJ33" s="199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X33" s="229" t="s">
        <v>26</v>
      </c>
      <c r="DY33" s="210"/>
      <c r="DZ33" s="237" t="str">
        <f>DI33</f>
        <v>Vectobac-Aedes</v>
      </c>
      <c r="EA33" s="199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O33" s="229" t="s">
        <v>26</v>
      </c>
      <c r="EP33" s="210"/>
      <c r="EQ33" s="237" t="str">
        <f>DZ33</f>
        <v>Vectobac-Aedes</v>
      </c>
      <c r="ER33" s="199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F33" s="229" t="s">
        <v>26</v>
      </c>
      <c r="FG33" s="210"/>
      <c r="FH33" s="237" t="str">
        <f>EQ33</f>
        <v>Vectobac-Aedes</v>
      </c>
      <c r="FI33" s="199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W33" s="229" t="s">
        <v>26</v>
      </c>
      <c r="FX33" s="210"/>
      <c r="FY33" s="237" t="str">
        <f>FH33</f>
        <v>Vectobac-Aedes</v>
      </c>
      <c r="FZ33" s="199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N33" s="229" t="s">
        <v>26</v>
      </c>
      <c r="GO33" s="210"/>
      <c r="GP33" s="237" t="str">
        <f>FY33</f>
        <v>Vectobac-Aedes</v>
      </c>
      <c r="GQ33" s="199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E33" s="229" t="s">
        <v>26</v>
      </c>
      <c r="HF33" s="210"/>
      <c r="HG33" s="237" t="str">
        <f>GP33</f>
        <v>Vectobac-Aedes</v>
      </c>
      <c r="HH33" s="199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V33" s="229" t="s">
        <v>26</v>
      </c>
      <c r="HW33" s="210"/>
      <c r="HX33" s="237" t="str">
        <f>HG33</f>
        <v>Vectobac-Aedes</v>
      </c>
      <c r="HY33" s="199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M33" s="229" t="s">
        <v>26</v>
      </c>
      <c r="IN33" s="210"/>
      <c r="IO33" s="237" t="str">
        <f>HX33</f>
        <v>Vectobac-Aedes</v>
      </c>
      <c r="IP33" s="199"/>
      <c r="IQ33" s="210"/>
      <c r="IR33" s="210"/>
      <c r="IS33" s="210"/>
      <c r="IT33" s="210"/>
      <c r="IU33" s="210"/>
      <c r="IV33" s="210"/>
      <c r="IW33" s="210"/>
      <c r="IX33" s="210"/>
      <c r="IY33" s="210"/>
      <c r="IZ33" s="210"/>
      <c r="JA33" s="210"/>
      <c r="JB33" s="210"/>
      <c r="JD33" s="229" t="s">
        <v>26</v>
      </c>
      <c r="JE33" s="210"/>
      <c r="JF33" s="237" t="str">
        <f>IO33</f>
        <v>Vectobac-Aedes</v>
      </c>
      <c r="JG33" s="199"/>
      <c r="JH33" s="210"/>
      <c r="JI33" s="210"/>
      <c r="JJ33" s="210"/>
      <c r="JK33" s="210"/>
      <c r="JL33" s="210"/>
      <c r="JM33" s="210"/>
      <c r="JN33" s="210"/>
      <c r="JO33" s="210"/>
      <c r="JP33" s="210"/>
      <c r="JQ33" s="210"/>
      <c r="JR33" s="210"/>
      <c r="JS33" s="210"/>
      <c r="JU33" s="229" t="s">
        <v>26</v>
      </c>
      <c r="JV33" s="210"/>
      <c r="JW33" s="237" t="str">
        <f>JF33</f>
        <v>Vectobac-Aedes</v>
      </c>
      <c r="JX33" s="199"/>
      <c r="JY33" s="210"/>
      <c r="JZ33" s="210"/>
      <c r="KA33" s="210"/>
      <c r="KB33" s="210"/>
      <c r="KC33" s="210"/>
      <c r="KD33" s="210"/>
      <c r="KE33" s="210"/>
      <c r="KF33" s="210"/>
      <c r="KG33" s="210"/>
      <c r="KH33" s="210"/>
      <c r="KI33" s="210"/>
      <c r="KJ33" s="210"/>
      <c r="KL33" s="229" t="s">
        <v>26</v>
      </c>
      <c r="KM33" s="210"/>
      <c r="KN33" s="237" t="str">
        <f>JW33</f>
        <v>Vectobac-Aedes</v>
      </c>
      <c r="KO33" s="199"/>
      <c r="KP33" s="210"/>
      <c r="KQ33" s="210"/>
      <c r="KR33" s="210"/>
      <c r="KS33" s="210"/>
      <c r="KT33" s="210"/>
      <c r="KU33" s="210"/>
      <c r="KV33" s="210"/>
      <c r="KW33" s="210"/>
      <c r="KX33" s="210"/>
      <c r="KY33" s="210"/>
      <c r="KZ33" s="210"/>
      <c r="LA33" s="210"/>
      <c r="LC33" s="229" t="s">
        <v>26</v>
      </c>
      <c r="LD33" s="210"/>
      <c r="LE33" s="237" t="str">
        <f>KN33</f>
        <v>Vectobac-Aedes</v>
      </c>
      <c r="LF33" s="199"/>
      <c r="LG33" s="210"/>
      <c r="LH33" s="210"/>
      <c r="LI33" s="210"/>
      <c r="LJ33" s="210"/>
      <c r="LK33" s="210"/>
      <c r="LL33" s="210"/>
      <c r="LM33" s="210"/>
      <c r="LN33" s="210"/>
      <c r="LO33" s="210"/>
      <c r="LP33" s="210"/>
      <c r="LQ33" s="210"/>
      <c r="LR33" s="210"/>
      <c r="LT33" s="229" t="s">
        <v>26</v>
      </c>
      <c r="LU33" s="210"/>
      <c r="LV33" s="237" t="str">
        <f>LE33</f>
        <v>Vectobac-Aedes</v>
      </c>
      <c r="LW33" s="199"/>
      <c r="LX33" s="210"/>
      <c r="LY33" s="210"/>
      <c r="LZ33" s="210"/>
      <c r="MA33" s="210"/>
      <c r="MB33" s="210"/>
      <c r="MC33" s="210"/>
      <c r="MD33" s="210"/>
      <c r="ME33" s="210"/>
      <c r="MF33" s="210"/>
      <c r="MG33" s="210"/>
      <c r="MH33" s="210"/>
      <c r="MI33" s="210"/>
    </row>
    <row r="34" spans="1:347" s="44" customFormat="1" ht="15" customHeight="1" outlineLevel="1">
      <c r="A34" s="12"/>
      <c r="B34" s="39" t="s">
        <v>15</v>
      </c>
      <c r="C34" s="12"/>
      <c r="D34" s="12"/>
      <c r="E34" s="12"/>
      <c r="F34" s="12"/>
      <c r="G34" s="12" t="s">
        <v>111</v>
      </c>
      <c r="H34" s="12"/>
      <c r="I34" s="228" t="s">
        <v>72</v>
      </c>
      <c r="J34" s="237"/>
      <c r="K34" s="237"/>
      <c r="L34" s="218"/>
      <c r="M34" s="237"/>
      <c r="N34" s="237"/>
      <c r="O34" s="237"/>
      <c r="P34" s="237"/>
      <c r="Q34" s="242"/>
      <c r="R34" s="242"/>
      <c r="S34" s="237"/>
      <c r="T34" s="237"/>
      <c r="U34" s="237"/>
      <c r="V34" s="237"/>
      <c r="W34" s="237"/>
      <c r="X34" s="237"/>
      <c r="Y34" s="237"/>
      <c r="Z34" s="228" t="s">
        <v>74</v>
      </c>
      <c r="AA34" s="237"/>
      <c r="AB34" s="237"/>
      <c r="AC34" s="218"/>
      <c r="AD34" s="237"/>
      <c r="AE34" s="237"/>
      <c r="AF34" s="237"/>
      <c r="AG34" s="237"/>
      <c r="AH34" s="242"/>
      <c r="AI34" s="242"/>
      <c r="AJ34" s="237"/>
      <c r="AK34" s="237"/>
      <c r="AL34" s="237"/>
      <c r="AM34" s="237"/>
      <c r="AN34" s="237"/>
      <c r="AO34" s="237"/>
      <c r="AP34" s="241"/>
      <c r="AQ34" s="228" t="s">
        <v>75</v>
      </c>
      <c r="AR34" s="237"/>
      <c r="AS34" s="237"/>
      <c r="AT34" s="218"/>
      <c r="AU34" s="237"/>
      <c r="AV34" s="237"/>
      <c r="AW34" s="237"/>
      <c r="AX34" s="237"/>
      <c r="AY34" s="242"/>
      <c r="AZ34" s="242"/>
      <c r="BA34" s="237"/>
      <c r="BB34" s="237"/>
      <c r="BC34" s="237"/>
      <c r="BD34" s="237"/>
      <c r="BE34" s="237"/>
      <c r="BF34" s="237"/>
      <c r="BG34" s="241"/>
      <c r="BH34" s="228" t="s">
        <v>89</v>
      </c>
      <c r="BI34" s="237"/>
      <c r="BJ34" s="237"/>
      <c r="BK34" s="218"/>
      <c r="BL34" s="237"/>
      <c r="BM34" s="237"/>
      <c r="BN34" s="237"/>
      <c r="BO34" s="237"/>
      <c r="BP34" s="242"/>
      <c r="BQ34" s="242"/>
      <c r="BR34" s="237"/>
      <c r="BS34" s="237"/>
      <c r="BT34" s="237"/>
      <c r="BU34" s="237"/>
      <c r="BV34" s="237"/>
      <c r="BW34" s="237"/>
      <c r="BX34" s="241"/>
      <c r="BY34" s="228" t="s">
        <v>76</v>
      </c>
      <c r="BZ34" s="237"/>
      <c r="CA34" s="237"/>
      <c r="CB34" s="218"/>
      <c r="CC34" s="237"/>
      <c r="CD34" s="237"/>
      <c r="CE34" s="237"/>
      <c r="CF34" s="237"/>
      <c r="CG34" s="242"/>
      <c r="CH34" s="242"/>
      <c r="CI34" s="237"/>
      <c r="CJ34" s="237"/>
      <c r="CK34" s="237"/>
      <c r="CL34" s="237"/>
      <c r="CM34" s="237"/>
      <c r="CN34" s="237"/>
      <c r="CO34" s="241"/>
      <c r="CP34" s="228" t="s">
        <v>77</v>
      </c>
      <c r="CQ34" s="237"/>
      <c r="CR34" s="237"/>
      <c r="CS34" s="218"/>
      <c r="CT34" s="237"/>
      <c r="CU34" s="237"/>
      <c r="CV34" s="237"/>
      <c r="CW34" s="237"/>
      <c r="CX34" s="242"/>
      <c r="CY34" s="242"/>
      <c r="CZ34" s="237"/>
      <c r="DA34" s="237"/>
      <c r="DB34" s="237"/>
      <c r="DC34" s="237"/>
      <c r="DD34" s="237"/>
      <c r="DE34" s="237"/>
      <c r="DF34" s="241"/>
      <c r="DG34" s="228" t="s">
        <v>78</v>
      </c>
      <c r="DH34" s="237"/>
      <c r="DI34" s="237"/>
      <c r="DJ34" s="218"/>
      <c r="DK34" s="237"/>
      <c r="DL34" s="237"/>
      <c r="DM34" s="237"/>
      <c r="DN34" s="237"/>
      <c r="DO34" s="242"/>
      <c r="DP34" s="242"/>
      <c r="DQ34" s="237"/>
      <c r="DR34" s="237"/>
      <c r="DS34" s="237"/>
      <c r="DT34" s="237"/>
      <c r="DU34" s="237"/>
      <c r="DV34" s="237"/>
      <c r="DW34" s="241"/>
      <c r="DX34" s="228" t="s">
        <v>90</v>
      </c>
      <c r="DY34" s="237"/>
      <c r="DZ34" s="237"/>
      <c r="EA34" s="218"/>
      <c r="EB34" s="237"/>
      <c r="EC34" s="237"/>
      <c r="ED34" s="237"/>
      <c r="EE34" s="237"/>
      <c r="EF34" s="242"/>
      <c r="EG34" s="242"/>
      <c r="EH34" s="237"/>
      <c r="EI34" s="237"/>
      <c r="EJ34" s="237"/>
      <c r="EK34" s="237"/>
      <c r="EL34" s="237"/>
      <c r="EM34" s="237"/>
      <c r="EN34" s="241"/>
      <c r="EO34" s="228" t="s">
        <v>91</v>
      </c>
      <c r="EP34" s="237"/>
      <c r="EQ34" s="237"/>
      <c r="ER34" s="218"/>
      <c r="ES34" s="237"/>
      <c r="ET34" s="237"/>
      <c r="EU34" s="237"/>
      <c r="EV34" s="237"/>
      <c r="EW34" s="242"/>
      <c r="EX34" s="242"/>
      <c r="EY34" s="237"/>
      <c r="EZ34" s="237"/>
      <c r="FA34" s="237"/>
      <c r="FB34" s="237"/>
      <c r="FC34" s="237"/>
      <c r="FD34" s="237"/>
      <c r="FE34" s="241"/>
      <c r="FF34" s="228" t="s">
        <v>79</v>
      </c>
      <c r="FG34" s="237"/>
      <c r="FH34" s="237"/>
      <c r="FI34" s="218"/>
      <c r="FJ34" s="237"/>
      <c r="FK34" s="237"/>
      <c r="FL34" s="237"/>
      <c r="FM34" s="237"/>
      <c r="FN34" s="242"/>
      <c r="FO34" s="242"/>
      <c r="FP34" s="237"/>
      <c r="FQ34" s="237"/>
      <c r="FR34" s="237"/>
      <c r="FS34" s="237"/>
      <c r="FT34" s="237"/>
      <c r="FU34" s="237"/>
      <c r="FV34" s="241"/>
      <c r="FW34" s="228" t="s">
        <v>92</v>
      </c>
      <c r="FX34" s="237"/>
      <c r="FY34" s="237"/>
      <c r="FZ34" s="218"/>
      <c r="GA34" s="237"/>
      <c r="GB34" s="237"/>
      <c r="GC34" s="237"/>
      <c r="GD34" s="237"/>
      <c r="GE34" s="242"/>
      <c r="GF34" s="242"/>
      <c r="GG34" s="237"/>
      <c r="GH34" s="237"/>
      <c r="GI34" s="237"/>
      <c r="GJ34" s="237"/>
      <c r="GK34" s="237"/>
      <c r="GL34" s="237"/>
      <c r="GM34" s="241"/>
      <c r="GN34" s="228" t="s">
        <v>93</v>
      </c>
      <c r="GO34" s="237"/>
      <c r="GP34" s="237"/>
      <c r="GQ34" s="218"/>
      <c r="GR34" s="237"/>
      <c r="GS34" s="237"/>
      <c r="GT34" s="237"/>
      <c r="GU34" s="237"/>
      <c r="GV34" s="242"/>
      <c r="GW34" s="242"/>
      <c r="GX34" s="237"/>
      <c r="GY34" s="237"/>
      <c r="GZ34" s="237"/>
      <c r="HA34" s="237"/>
      <c r="HB34" s="237"/>
      <c r="HC34" s="237"/>
      <c r="HD34" s="241"/>
      <c r="HE34" s="228" t="s">
        <v>84</v>
      </c>
      <c r="HF34" s="237"/>
      <c r="HG34" s="237"/>
      <c r="HH34" s="218"/>
      <c r="HI34" s="237"/>
      <c r="HJ34" s="237"/>
      <c r="HK34" s="237"/>
      <c r="HL34" s="237"/>
      <c r="HM34" s="242"/>
      <c r="HN34" s="242"/>
      <c r="HO34" s="237"/>
      <c r="HP34" s="237"/>
      <c r="HQ34" s="237"/>
      <c r="HR34" s="237"/>
      <c r="HS34" s="237"/>
      <c r="HT34" s="237"/>
      <c r="HU34" s="241"/>
      <c r="HV34" s="228" t="s">
        <v>94</v>
      </c>
      <c r="HW34" s="237"/>
      <c r="HX34" s="237"/>
      <c r="HY34" s="218"/>
      <c r="HZ34" s="237"/>
      <c r="IA34" s="237"/>
      <c r="IB34" s="237"/>
      <c r="IC34" s="237"/>
      <c r="ID34" s="242"/>
      <c r="IE34" s="242"/>
      <c r="IF34" s="237"/>
      <c r="IG34" s="237"/>
      <c r="IH34" s="237"/>
      <c r="II34" s="237"/>
      <c r="IJ34" s="237"/>
      <c r="IK34" s="237"/>
      <c r="IL34" s="241"/>
      <c r="IM34" s="228" t="s">
        <v>83</v>
      </c>
      <c r="IN34" s="237"/>
      <c r="IO34" s="237"/>
      <c r="IP34" s="218"/>
      <c r="IQ34" s="237"/>
      <c r="IR34" s="237"/>
      <c r="IS34" s="237"/>
      <c r="IT34" s="237"/>
      <c r="IU34" s="242"/>
      <c r="IV34" s="242"/>
      <c r="IW34" s="237"/>
      <c r="IX34" s="237"/>
      <c r="IY34" s="237"/>
      <c r="IZ34" s="237"/>
      <c r="JA34" s="237"/>
      <c r="JB34" s="237"/>
      <c r="JC34" s="241"/>
      <c r="JD34" s="228" t="s">
        <v>82</v>
      </c>
      <c r="JE34" s="237"/>
      <c r="JF34" s="237"/>
      <c r="JG34" s="218"/>
      <c r="JH34" s="237"/>
      <c r="JI34" s="237"/>
      <c r="JJ34" s="237"/>
      <c r="JK34" s="237"/>
      <c r="JL34" s="242"/>
      <c r="JM34" s="242"/>
      <c r="JN34" s="237"/>
      <c r="JO34" s="237"/>
      <c r="JP34" s="237"/>
      <c r="JQ34" s="237"/>
      <c r="JR34" s="237"/>
      <c r="JS34" s="237"/>
      <c r="JT34" s="241"/>
      <c r="JU34" s="228" t="s">
        <v>81</v>
      </c>
      <c r="JV34" s="237"/>
      <c r="JW34" s="237"/>
      <c r="JX34" s="218"/>
      <c r="JY34" s="237"/>
      <c r="JZ34" s="237"/>
      <c r="KA34" s="237"/>
      <c r="KB34" s="237"/>
      <c r="KC34" s="242"/>
      <c r="KD34" s="242"/>
      <c r="KE34" s="237"/>
      <c r="KF34" s="237"/>
      <c r="KG34" s="237"/>
      <c r="KH34" s="237"/>
      <c r="KI34" s="237"/>
      <c r="KJ34" s="237"/>
      <c r="KK34" s="241"/>
      <c r="KL34" s="228" t="s">
        <v>95</v>
      </c>
      <c r="KM34" s="237"/>
      <c r="KN34" s="237"/>
      <c r="KO34" s="218"/>
      <c r="KP34" s="237"/>
      <c r="KQ34" s="237"/>
      <c r="KR34" s="237"/>
      <c r="KS34" s="237"/>
      <c r="KT34" s="242"/>
      <c r="KU34" s="242"/>
      <c r="KV34" s="237"/>
      <c r="KW34" s="237"/>
      <c r="KX34" s="237"/>
      <c r="KY34" s="237"/>
      <c r="KZ34" s="237"/>
      <c r="LA34" s="237"/>
      <c r="LB34" s="241"/>
      <c r="LC34" s="228" t="s">
        <v>80</v>
      </c>
      <c r="LD34" s="237"/>
      <c r="LE34" s="237"/>
      <c r="LF34" s="218"/>
      <c r="LG34" s="237"/>
      <c r="LH34" s="237"/>
      <c r="LI34" s="237"/>
      <c r="LJ34" s="237"/>
      <c r="LK34" s="242"/>
      <c r="LL34" s="242"/>
      <c r="LM34" s="237"/>
      <c r="LN34" s="237"/>
      <c r="LO34" s="237"/>
      <c r="LP34" s="237"/>
      <c r="LQ34" s="237"/>
      <c r="LR34" s="237"/>
      <c r="LS34" s="241"/>
      <c r="LT34" s="228" t="s">
        <v>96</v>
      </c>
      <c r="LU34" s="237"/>
      <c r="LV34" s="237"/>
      <c r="LW34" s="218"/>
      <c r="LX34" s="237"/>
      <c r="LY34" s="237"/>
      <c r="LZ34" s="237"/>
      <c r="MA34" s="237"/>
      <c r="MB34" s="242"/>
      <c r="MC34" s="242"/>
      <c r="MD34" s="237"/>
      <c r="ME34" s="237"/>
      <c r="MF34" s="237"/>
      <c r="MG34" s="237"/>
      <c r="MH34" s="237"/>
      <c r="MI34" s="237"/>
    </row>
    <row r="35" spans="1:347" s="44" customFormat="1" ht="24" customHeight="1" outlineLevel="1">
      <c r="A35" s="198" t="s">
        <v>103</v>
      </c>
      <c r="B35" s="96" t="s">
        <v>29</v>
      </c>
      <c r="C35" s="97" t="s">
        <v>9</v>
      </c>
      <c r="D35" s="97" t="s">
        <v>8</v>
      </c>
      <c r="E35" s="98" t="s">
        <v>32</v>
      </c>
      <c r="F35" s="99" t="s">
        <v>33</v>
      </c>
      <c r="G35" s="99" t="s">
        <v>34</v>
      </c>
      <c r="H35" s="36"/>
      <c r="I35" s="100" t="s">
        <v>98</v>
      </c>
      <c r="J35" s="100" t="s">
        <v>7</v>
      </c>
      <c r="K35" s="101" t="s">
        <v>13</v>
      </c>
      <c r="L35" s="101" t="s">
        <v>12</v>
      </c>
      <c r="M35" s="101" t="s">
        <v>14</v>
      </c>
      <c r="N35" s="101" t="s">
        <v>10</v>
      </c>
      <c r="O35" s="101" t="s">
        <v>11</v>
      </c>
      <c r="P35" s="101" t="s">
        <v>30</v>
      </c>
      <c r="Q35" s="265" t="s">
        <v>120</v>
      </c>
      <c r="R35" s="265" t="s">
        <v>119</v>
      </c>
      <c r="S35" s="102" t="s">
        <v>35</v>
      </c>
      <c r="T35" s="102" t="s">
        <v>36</v>
      </c>
      <c r="U35" s="102" t="s">
        <v>37</v>
      </c>
      <c r="V35" s="103" t="s">
        <v>87</v>
      </c>
      <c r="W35" s="104" t="s">
        <v>23</v>
      </c>
      <c r="X35" s="104" t="s">
        <v>28</v>
      </c>
      <c r="Y35" s="42"/>
      <c r="Z35" s="264" t="s">
        <v>98</v>
      </c>
      <c r="AA35" s="264" t="s">
        <v>7</v>
      </c>
      <c r="AB35" s="265" t="s">
        <v>13</v>
      </c>
      <c r="AC35" s="265" t="s">
        <v>12</v>
      </c>
      <c r="AD35" s="265" t="s">
        <v>14</v>
      </c>
      <c r="AE35" s="265" t="s">
        <v>10</v>
      </c>
      <c r="AF35" s="265" t="s">
        <v>11</v>
      </c>
      <c r="AG35" s="265" t="s">
        <v>30</v>
      </c>
      <c r="AH35" s="265" t="s">
        <v>120</v>
      </c>
      <c r="AI35" s="265" t="s">
        <v>119</v>
      </c>
      <c r="AJ35" s="266" t="s">
        <v>35</v>
      </c>
      <c r="AK35" s="266" t="s">
        <v>36</v>
      </c>
      <c r="AL35" s="266" t="s">
        <v>37</v>
      </c>
      <c r="AM35" s="267" t="s">
        <v>87</v>
      </c>
      <c r="AN35" s="268" t="s">
        <v>23</v>
      </c>
      <c r="AO35" s="268" t="s">
        <v>28</v>
      </c>
      <c r="AP35" s="42"/>
      <c r="AQ35" s="264" t="s">
        <v>98</v>
      </c>
      <c r="AR35" s="264" t="s">
        <v>7</v>
      </c>
      <c r="AS35" s="265" t="s">
        <v>13</v>
      </c>
      <c r="AT35" s="265" t="s">
        <v>12</v>
      </c>
      <c r="AU35" s="265" t="s">
        <v>14</v>
      </c>
      <c r="AV35" s="265" t="s">
        <v>10</v>
      </c>
      <c r="AW35" s="265" t="s">
        <v>11</v>
      </c>
      <c r="AX35" s="265" t="s">
        <v>30</v>
      </c>
      <c r="AY35" s="265" t="s">
        <v>120</v>
      </c>
      <c r="AZ35" s="265" t="s">
        <v>119</v>
      </c>
      <c r="BA35" s="266" t="s">
        <v>35</v>
      </c>
      <c r="BB35" s="266" t="s">
        <v>36</v>
      </c>
      <c r="BC35" s="266" t="s">
        <v>37</v>
      </c>
      <c r="BD35" s="267" t="s">
        <v>87</v>
      </c>
      <c r="BE35" s="268" t="s">
        <v>23</v>
      </c>
      <c r="BF35" s="268" t="s">
        <v>28</v>
      </c>
      <c r="BH35" s="264" t="s">
        <v>98</v>
      </c>
      <c r="BI35" s="264" t="s">
        <v>7</v>
      </c>
      <c r="BJ35" s="265" t="s">
        <v>13</v>
      </c>
      <c r="BK35" s="265" t="s">
        <v>12</v>
      </c>
      <c r="BL35" s="265" t="s">
        <v>14</v>
      </c>
      <c r="BM35" s="265" t="s">
        <v>10</v>
      </c>
      <c r="BN35" s="265" t="s">
        <v>11</v>
      </c>
      <c r="BO35" s="265" t="s">
        <v>30</v>
      </c>
      <c r="BP35" s="265" t="s">
        <v>120</v>
      </c>
      <c r="BQ35" s="265" t="s">
        <v>119</v>
      </c>
      <c r="BR35" s="266" t="s">
        <v>35</v>
      </c>
      <c r="BS35" s="266" t="s">
        <v>36</v>
      </c>
      <c r="BT35" s="266" t="s">
        <v>37</v>
      </c>
      <c r="BU35" s="267" t="s">
        <v>87</v>
      </c>
      <c r="BV35" s="268" t="s">
        <v>23</v>
      </c>
      <c r="BW35" s="268" t="s">
        <v>28</v>
      </c>
      <c r="BY35" s="264" t="s">
        <v>98</v>
      </c>
      <c r="BZ35" s="264" t="s">
        <v>7</v>
      </c>
      <c r="CA35" s="265" t="s">
        <v>13</v>
      </c>
      <c r="CB35" s="265" t="s">
        <v>12</v>
      </c>
      <c r="CC35" s="265" t="s">
        <v>14</v>
      </c>
      <c r="CD35" s="265" t="s">
        <v>10</v>
      </c>
      <c r="CE35" s="265" t="s">
        <v>11</v>
      </c>
      <c r="CF35" s="265" t="s">
        <v>30</v>
      </c>
      <c r="CG35" s="265" t="s">
        <v>120</v>
      </c>
      <c r="CH35" s="265" t="s">
        <v>119</v>
      </c>
      <c r="CI35" s="266" t="s">
        <v>35</v>
      </c>
      <c r="CJ35" s="266" t="s">
        <v>36</v>
      </c>
      <c r="CK35" s="266" t="s">
        <v>37</v>
      </c>
      <c r="CL35" s="267" t="s">
        <v>87</v>
      </c>
      <c r="CM35" s="268" t="s">
        <v>23</v>
      </c>
      <c r="CN35" s="268" t="s">
        <v>28</v>
      </c>
      <c r="CP35" s="264" t="s">
        <v>98</v>
      </c>
      <c r="CQ35" s="264" t="s">
        <v>7</v>
      </c>
      <c r="CR35" s="265" t="s">
        <v>13</v>
      </c>
      <c r="CS35" s="265" t="s">
        <v>12</v>
      </c>
      <c r="CT35" s="265" t="s">
        <v>14</v>
      </c>
      <c r="CU35" s="265" t="s">
        <v>10</v>
      </c>
      <c r="CV35" s="265" t="s">
        <v>11</v>
      </c>
      <c r="CW35" s="265" t="s">
        <v>30</v>
      </c>
      <c r="CX35" s="265" t="s">
        <v>120</v>
      </c>
      <c r="CY35" s="265" t="s">
        <v>119</v>
      </c>
      <c r="CZ35" s="266" t="s">
        <v>35</v>
      </c>
      <c r="DA35" s="266" t="s">
        <v>36</v>
      </c>
      <c r="DB35" s="266" t="s">
        <v>37</v>
      </c>
      <c r="DC35" s="267" t="s">
        <v>87</v>
      </c>
      <c r="DD35" s="268" t="s">
        <v>23</v>
      </c>
      <c r="DE35" s="268" t="s">
        <v>28</v>
      </c>
      <c r="DG35" s="264" t="s">
        <v>98</v>
      </c>
      <c r="DH35" s="264" t="s">
        <v>7</v>
      </c>
      <c r="DI35" s="265" t="s">
        <v>13</v>
      </c>
      <c r="DJ35" s="265" t="s">
        <v>12</v>
      </c>
      <c r="DK35" s="265" t="s">
        <v>14</v>
      </c>
      <c r="DL35" s="265" t="s">
        <v>10</v>
      </c>
      <c r="DM35" s="265" t="s">
        <v>11</v>
      </c>
      <c r="DN35" s="265" t="s">
        <v>30</v>
      </c>
      <c r="DO35" s="265" t="s">
        <v>120</v>
      </c>
      <c r="DP35" s="265" t="s">
        <v>119</v>
      </c>
      <c r="DQ35" s="266" t="s">
        <v>35</v>
      </c>
      <c r="DR35" s="266" t="s">
        <v>36</v>
      </c>
      <c r="DS35" s="266" t="s">
        <v>37</v>
      </c>
      <c r="DT35" s="267" t="s">
        <v>87</v>
      </c>
      <c r="DU35" s="268" t="s">
        <v>23</v>
      </c>
      <c r="DV35" s="268" t="s">
        <v>28</v>
      </c>
      <c r="DX35" s="264" t="s">
        <v>98</v>
      </c>
      <c r="DY35" s="264" t="s">
        <v>7</v>
      </c>
      <c r="DZ35" s="265" t="s">
        <v>13</v>
      </c>
      <c r="EA35" s="265" t="s">
        <v>12</v>
      </c>
      <c r="EB35" s="265" t="s">
        <v>14</v>
      </c>
      <c r="EC35" s="265" t="s">
        <v>10</v>
      </c>
      <c r="ED35" s="265" t="s">
        <v>11</v>
      </c>
      <c r="EE35" s="265" t="s">
        <v>30</v>
      </c>
      <c r="EF35" s="265" t="s">
        <v>120</v>
      </c>
      <c r="EG35" s="265" t="s">
        <v>119</v>
      </c>
      <c r="EH35" s="266" t="s">
        <v>35</v>
      </c>
      <c r="EI35" s="266" t="s">
        <v>36</v>
      </c>
      <c r="EJ35" s="266" t="s">
        <v>37</v>
      </c>
      <c r="EK35" s="267" t="s">
        <v>87</v>
      </c>
      <c r="EL35" s="268" t="s">
        <v>23</v>
      </c>
      <c r="EM35" s="268" t="s">
        <v>28</v>
      </c>
      <c r="EO35" s="264" t="s">
        <v>98</v>
      </c>
      <c r="EP35" s="264" t="s">
        <v>7</v>
      </c>
      <c r="EQ35" s="265" t="s">
        <v>13</v>
      </c>
      <c r="ER35" s="265" t="s">
        <v>12</v>
      </c>
      <c r="ES35" s="265" t="s">
        <v>14</v>
      </c>
      <c r="ET35" s="265" t="s">
        <v>10</v>
      </c>
      <c r="EU35" s="265" t="s">
        <v>11</v>
      </c>
      <c r="EV35" s="265" t="s">
        <v>30</v>
      </c>
      <c r="EW35" s="265" t="s">
        <v>120</v>
      </c>
      <c r="EX35" s="265" t="s">
        <v>119</v>
      </c>
      <c r="EY35" s="266" t="s">
        <v>35</v>
      </c>
      <c r="EZ35" s="266" t="s">
        <v>36</v>
      </c>
      <c r="FA35" s="266" t="s">
        <v>37</v>
      </c>
      <c r="FB35" s="267" t="s">
        <v>87</v>
      </c>
      <c r="FC35" s="268" t="s">
        <v>23</v>
      </c>
      <c r="FD35" s="268" t="s">
        <v>28</v>
      </c>
      <c r="FF35" s="264" t="s">
        <v>98</v>
      </c>
      <c r="FG35" s="264" t="s">
        <v>7</v>
      </c>
      <c r="FH35" s="265" t="s">
        <v>13</v>
      </c>
      <c r="FI35" s="265" t="s">
        <v>12</v>
      </c>
      <c r="FJ35" s="265" t="s">
        <v>14</v>
      </c>
      <c r="FK35" s="265" t="s">
        <v>10</v>
      </c>
      <c r="FL35" s="265" t="s">
        <v>11</v>
      </c>
      <c r="FM35" s="265" t="s">
        <v>30</v>
      </c>
      <c r="FN35" s="265" t="s">
        <v>120</v>
      </c>
      <c r="FO35" s="265" t="s">
        <v>119</v>
      </c>
      <c r="FP35" s="266" t="s">
        <v>35</v>
      </c>
      <c r="FQ35" s="266" t="s">
        <v>36</v>
      </c>
      <c r="FR35" s="266" t="s">
        <v>37</v>
      </c>
      <c r="FS35" s="267" t="s">
        <v>87</v>
      </c>
      <c r="FT35" s="268" t="s">
        <v>23</v>
      </c>
      <c r="FU35" s="268" t="s">
        <v>28</v>
      </c>
      <c r="FW35" s="264" t="s">
        <v>98</v>
      </c>
      <c r="FX35" s="264" t="s">
        <v>7</v>
      </c>
      <c r="FY35" s="265" t="s">
        <v>13</v>
      </c>
      <c r="FZ35" s="265" t="s">
        <v>12</v>
      </c>
      <c r="GA35" s="265" t="s">
        <v>14</v>
      </c>
      <c r="GB35" s="265" t="s">
        <v>10</v>
      </c>
      <c r="GC35" s="265" t="s">
        <v>11</v>
      </c>
      <c r="GD35" s="265" t="s">
        <v>30</v>
      </c>
      <c r="GE35" s="265" t="s">
        <v>120</v>
      </c>
      <c r="GF35" s="265" t="s">
        <v>119</v>
      </c>
      <c r="GG35" s="266" t="s">
        <v>35</v>
      </c>
      <c r="GH35" s="266" t="s">
        <v>36</v>
      </c>
      <c r="GI35" s="266" t="s">
        <v>37</v>
      </c>
      <c r="GJ35" s="267" t="s">
        <v>87</v>
      </c>
      <c r="GK35" s="268" t="s">
        <v>23</v>
      </c>
      <c r="GL35" s="268" t="s">
        <v>28</v>
      </c>
      <c r="GN35" s="264" t="s">
        <v>98</v>
      </c>
      <c r="GO35" s="264" t="s">
        <v>7</v>
      </c>
      <c r="GP35" s="265" t="s">
        <v>13</v>
      </c>
      <c r="GQ35" s="265" t="s">
        <v>12</v>
      </c>
      <c r="GR35" s="265" t="s">
        <v>14</v>
      </c>
      <c r="GS35" s="265" t="s">
        <v>10</v>
      </c>
      <c r="GT35" s="265" t="s">
        <v>11</v>
      </c>
      <c r="GU35" s="265" t="s">
        <v>30</v>
      </c>
      <c r="GV35" s="265" t="s">
        <v>120</v>
      </c>
      <c r="GW35" s="265" t="s">
        <v>119</v>
      </c>
      <c r="GX35" s="266" t="s">
        <v>35</v>
      </c>
      <c r="GY35" s="266" t="s">
        <v>36</v>
      </c>
      <c r="GZ35" s="266" t="s">
        <v>37</v>
      </c>
      <c r="HA35" s="267" t="s">
        <v>87</v>
      </c>
      <c r="HB35" s="268" t="s">
        <v>23</v>
      </c>
      <c r="HC35" s="268" t="s">
        <v>28</v>
      </c>
      <c r="HE35" s="264" t="s">
        <v>98</v>
      </c>
      <c r="HF35" s="264" t="s">
        <v>7</v>
      </c>
      <c r="HG35" s="265" t="s">
        <v>13</v>
      </c>
      <c r="HH35" s="265" t="s">
        <v>12</v>
      </c>
      <c r="HI35" s="265" t="s">
        <v>14</v>
      </c>
      <c r="HJ35" s="265" t="s">
        <v>10</v>
      </c>
      <c r="HK35" s="265" t="s">
        <v>11</v>
      </c>
      <c r="HL35" s="265" t="s">
        <v>30</v>
      </c>
      <c r="HM35" s="265" t="s">
        <v>120</v>
      </c>
      <c r="HN35" s="265" t="s">
        <v>119</v>
      </c>
      <c r="HO35" s="266" t="s">
        <v>35</v>
      </c>
      <c r="HP35" s="266" t="s">
        <v>36</v>
      </c>
      <c r="HQ35" s="266" t="s">
        <v>37</v>
      </c>
      <c r="HR35" s="267" t="s">
        <v>87</v>
      </c>
      <c r="HS35" s="268" t="s">
        <v>23</v>
      </c>
      <c r="HT35" s="268" t="s">
        <v>28</v>
      </c>
      <c r="HV35" s="264" t="s">
        <v>98</v>
      </c>
      <c r="HW35" s="264" t="s">
        <v>7</v>
      </c>
      <c r="HX35" s="265" t="s">
        <v>13</v>
      </c>
      <c r="HY35" s="265" t="s">
        <v>12</v>
      </c>
      <c r="HZ35" s="265" t="s">
        <v>14</v>
      </c>
      <c r="IA35" s="265" t="s">
        <v>10</v>
      </c>
      <c r="IB35" s="265" t="s">
        <v>11</v>
      </c>
      <c r="IC35" s="265" t="s">
        <v>30</v>
      </c>
      <c r="ID35" s="265" t="s">
        <v>120</v>
      </c>
      <c r="IE35" s="265" t="s">
        <v>119</v>
      </c>
      <c r="IF35" s="266" t="s">
        <v>35</v>
      </c>
      <c r="IG35" s="266" t="s">
        <v>36</v>
      </c>
      <c r="IH35" s="266" t="s">
        <v>37</v>
      </c>
      <c r="II35" s="267" t="s">
        <v>87</v>
      </c>
      <c r="IJ35" s="268" t="s">
        <v>23</v>
      </c>
      <c r="IK35" s="268" t="s">
        <v>28</v>
      </c>
      <c r="IM35" s="264" t="s">
        <v>98</v>
      </c>
      <c r="IN35" s="264" t="s">
        <v>7</v>
      </c>
      <c r="IO35" s="265" t="s">
        <v>13</v>
      </c>
      <c r="IP35" s="265" t="s">
        <v>12</v>
      </c>
      <c r="IQ35" s="265" t="s">
        <v>14</v>
      </c>
      <c r="IR35" s="265" t="s">
        <v>10</v>
      </c>
      <c r="IS35" s="265" t="s">
        <v>11</v>
      </c>
      <c r="IT35" s="265" t="s">
        <v>30</v>
      </c>
      <c r="IU35" s="265" t="s">
        <v>120</v>
      </c>
      <c r="IV35" s="265" t="s">
        <v>119</v>
      </c>
      <c r="IW35" s="266" t="s">
        <v>35</v>
      </c>
      <c r="IX35" s="266" t="s">
        <v>36</v>
      </c>
      <c r="IY35" s="266" t="s">
        <v>37</v>
      </c>
      <c r="IZ35" s="267" t="s">
        <v>87</v>
      </c>
      <c r="JA35" s="268" t="s">
        <v>23</v>
      </c>
      <c r="JB35" s="268" t="s">
        <v>28</v>
      </c>
      <c r="JD35" s="264" t="s">
        <v>98</v>
      </c>
      <c r="JE35" s="264" t="s">
        <v>7</v>
      </c>
      <c r="JF35" s="265" t="s">
        <v>13</v>
      </c>
      <c r="JG35" s="265" t="s">
        <v>12</v>
      </c>
      <c r="JH35" s="265" t="s">
        <v>14</v>
      </c>
      <c r="JI35" s="265" t="s">
        <v>10</v>
      </c>
      <c r="JJ35" s="265" t="s">
        <v>11</v>
      </c>
      <c r="JK35" s="265" t="s">
        <v>30</v>
      </c>
      <c r="JL35" s="265" t="s">
        <v>120</v>
      </c>
      <c r="JM35" s="265" t="s">
        <v>119</v>
      </c>
      <c r="JN35" s="266" t="s">
        <v>35</v>
      </c>
      <c r="JO35" s="266" t="s">
        <v>36</v>
      </c>
      <c r="JP35" s="266" t="s">
        <v>37</v>
      </c>
      <c r="JQ35" s="267" t="s">
        <v>87</v>
      </c>
      <c r="JR35" s="268" t="s">
        <v>23</v>
      </c>
      <c r="JS35" s="268" t="s">
        <v>28</v>
      </c>
      <c r="JU35" s="264" t="s">
        <v>98</v>
      </c>
      <c r="JV35" s="264" t="s">
        <v>7</v>
      </c>
      <c r="JW35" s="265" t="s">
        <v>13</v>
      </c>
      <c r="JX35" s="265" t="s">
        <v>12</v>
      </c>
      <c r="JY35" s="265" t="s">
        <v>14</v>
      </c>
      <c r="JZ35" s="265" t="s">
        <v>10</v>
      </c>
      <c r="KA35" s="265" t="s">
        <v>11</v>
      </c>
      <c r="KB35" s="265" t="s">
        <v>30</v>
      </c>
      <c r="KC35" s="265" t="s">
        <v>120</v>
      </c>
      <c r="KD35" s="265" t="s">
        <v>119</v>
      </c>
      <c r="KE35" s="266" t="s">
        <v>35</v>
      </c>
      <c r="KF35" s="266" t="s">
        <v>36</v>
      </c>
      <c r="KG35" s="266" t="s">
        <v>37</v>
      </c>
      <c r="KH35" s="267" t="s">
        <v>87</v>
      </c>
      <c r="KI35" s="268" t="s">
        <v>23</v>
      </c>
      <c r="KJ35" s="268" t="s">
        <v>28</v>
      </c>
      <c r="KL35" s="264" t="s">
        <v>98</v>
      </c>
      <c r="KM35" s="264" t="s">
        <v>7</v>
      </c>
      <c r="KN35" s="265" t="s">
        <v>13</v>
      </c>
      <c r="KO35" s="265" t="s">
        <v>12</v>
      </c>
      <c r="KP35" s="265" t="s">
        <v>14</v>
      </c>
      <c r="KQ35" s="265" t="s">
        <v>10</v>
      </c>
      <c r="KR35" s="265" t="s">
        <v>11</v>
      </c>
      <c r="KS35" s="265" t="s">
        <v>30</v>
      </c>
      <c r="KT35" s="265" t="s">
        <v>120</v>
      </c>
      <c r="KU35" s="265" t="s">
        <v>119</v>
      </c>
      <c r="KV35" s="266" t="s">
        <v>35</v>
      </c>
      <c r="KW35" s="266" t="s">
        <v>36</v>
      </c>
      <c r="KX35" s="266" t="s">
        <v>37</v>
      </c>
      <c r="KY35" s="267" t="s">
        <v>87</v>
      </c>
      <c r="KZ35" s="268" t="s">
        <v>23</v>
      </c>
      <c r="LA35" s="268" t="s">
        <v>28</v>
      </c>
      <c r="LC35" s="264" t="s">
        <v>98</v>
      </c>
      <c r="LD35" s="264" t="s">
        <v>7</v>
      </c>
      <c r="LE35" s="265" t="s">
        <v>13</v>
      </c>
      <c r="LF35" s="265" t="s">
        <v>12</v>
      </c>
      <c r="LG35" s="265" t="s">
        <v>14</v>
      </c>
      <c r="LH35" s="265" t="s">
        <v>10</v>
      </c>
      <c r="LI35" s="265" t="s">
        <v>11</v>
      </c>
      <c r="LJ35" s="265" t="s">
        <v>30</v>
      </c>
      <c r="LK35" s="265" t="s">
        <v>120</v>
      </c>
      <c r="LL35" s="265" t="s">
        <v>119</v>
      </c>
      <c r="LM35" s="266" t="s">
        <v>35</v>
      </c>
      <c r="LN35" s="266" t="s">
        <v>36</v>
      </c>
      <c r="LO35" s="266" t="s">
        <v>37</v>
      </c>
      <c r="LP35" s="267" t="s">
        <v>87</v>
      </c>
      <c r="LQ35" s="268" t="s">
        <v>23</v>
      </c>
      <c r="LR35" s="268" t="s">
        <v>28</v>
      </c>
      <c r="LT35" s="264" t="s">
        <v>98</v>
      </c>
      <c r="LU35" s="264" t="s">
        <v>7</v>
      </c>
      <c r="LV35" s="265" t="s">
        <v>13</v>
      </c>
      <c r="LW35" s="265" t="s">
        <v>12</v>
      </c>
      <c r="LX35" s="265" t="s">
        <v>14</v>
      </c>
      <c r="LY35" s="265" t="s">
        <v>10</v>
      </c>
      <c r="LZ35" s="265" t="s">
        <v>11</v>
      </c>
      <c r="MA35" s="265" t="s">
        <v>30</v>
      </c>
      <c r="MB35" s="265" t="s">
        <v>120</v>
      </c>
      <c r="MC35" s="265" t="s">
        <v>119</v>
      </c>
      <c r="MD35" s="266" t="s">
        <v>35</v>
      </c>
      <c r="ME35" s="266" t="s">
        <v>36</v>
      </c>
      <c r="MF35" s="266" t="s">
        <v>37</v>
      </c>
      <c r="MG35" s="267" t="s">
        <v>87</v>
      </c>
      <c r="MH35" s="268" t="s">
        <v>23</v>
      </c>
      <c r="MI35" s="268" t="s">
        <v>28</v>
      </c>
    </row>
    <row r="36" spans="1:347" ht="14" customHeight="1" outlineLevel="1">
      <c r="A36" s="13" t="s">
        <v>22</v>
      </c>
      <c r="B36" s="424">
        <v>0</v>
      </c>
      <c r="C36" s="360">
        <v>20</v>
      </c>
      <c r="D36" s="361">
        <v>0</v>
      </c>
      <c r="E36" s="21">
        <f>D36/C36</f>
        <v>0</v>
      </c>
      <c r="F36" s="12" t="s">
        <v>4</v>
      </c>
      <c r="G36" s="12" t="s">
        <v>4</v>
      </c>
      <c r="H36" s="12"/>
      <c r="I36" s="12"/>
      <c r="J36" s="54" t="s">
        <v>4</v>
      </c>
      <c r="K36" s="12"/>
      <c r="L36" s="15"/>
      <c r="M36" s="15"/>
      <c r="N36" s="15"/>
      <c r="O36" s="15"/>
      <c r="P36" s="32"/>
      <c r="Q36" s="14"/>
      <c r="R36" s="14"/>
      <c r="S36" s="15"/>
      <c r="T36" s="32"/>
      <c r="U36" s="32"/>
      <c r="V36" s="32"/>
      <c r="W36" s="32"/>
      <c r="X36" s="32"/>
      <c r="Y36" s="42"/>
      <c r="Z36" s="210"/>
      <c r="AA36" s="220" t="s">
        <v>4</v>
      </c>
      <c r="AB36" s="210"/>
      <c r="AC36" s="211"/>
      <c r="AD36" s="211"/>
      <c r="AE36" s="211"/>
      <c r="AF36" s="211"/>
      <c r="AG36" s="209"/>
      <c r="AH36" s="200"/>
      <c r="AI36" s="200"/>
      <c r="AJ36" s="211"/>
      <c r="AK36" s="209"/>
      <c r="AL36" s="209"/>
      <c r="AM36" s="209"/>
      <c r="AN36" s="209"/>
      <c r="AO36" s="209"/>
      <c r="AP36" s="42"/>
      <c r="AQ36" s="210"/>
      <c r="AR36" s="220" t="s">
        <v>4</v>
      </c>
      <c r="AS36" s="210"/>
      <c r="AT36" s="211"/>
      <c r="AU36" s="211"/>
      <c r="AV36" s="211"/>
      <c r="AW36" s="211"/>
      <c r="AX36" s="209"/>
      <c r="AY36" s="200"/>
      <c r="AZ36" s="200"/>
      <c r="BA36" s="211"/>
      <c r="BB36" s="209"/>
      <c r="BC36" s="209"/>
      <c r="BD36" s="209"/>
      <c r="BE36" s="209"/>
      <c r="BF36" s="209"/>
      <c r="BH36" s="210"/>
      <c r="BI36" s="220" t="s">
        <v>4</v>
      </c>
      <c r="BJ36" s="210"/>
      <c r="BK36" s="211"/>
      <c r="BL36" s="211"/>
      <c r="BM36" s="211"/>
      <c r="BN36" s="211"/>
      <c r="BO36" s="209"/>
      <c r="BP36" s="200"/>
      <c r="BQ36" s="200"/>
      <c r="BR36" s="211"/>
      <c r="BS36" s="209"/>
      <c r="BT36" s="209"/>
      <c r="BU36" s="209"/>
      <c r="BV36" s="209"/>
      <c r="BW36" s="209"/>
      <c r="BY36" s="210"/>
      <c r="BZ36" s="220" t="s">
        <v>4</v>
      </c>
      <c r="CA36" s="210"/>
      <c r="CB36" s="211"/>
      <c r="CC36" s="211"/>
      <c r="CD36" s="211"/>
      <c r="CE36" s="211"/>
      <c r="CF36" s="209"/>
      <c r="CG36" s="200"/>
      <c r="CH36" s="200"/>
      <c r="CI36" s="211"/>
      <c r="CJ36" s="209"/>
      <c r="CK36" s="209"/>
      <c r="CL36" s="209"/>
      <c r="CM36" s="209"/>
      <c r="CN36" s="209"/>
      <c r="CP36" s="210"/>
      <c r="CQ36" s="220" t="s">
        <v>4</v>
      </c>
      <c r="CR36" s="210"/>
      <c r="CS36" s="211"/>
      <c r="CT36" s="211"/>
      <c r="CU36" s="211"/>
      <c r="CV36" s="211"/>
      <c r="CW36" s="209"/>
      <c r="CX36" s="200"/>
      <c r="CY36" s="200"/>
      <c r="CZ36" s="211"/>
      <c r="DA36" s="209"/>
      <c r="DB36" s="209"/>
      <c r="DC36" s="209"/>
      <c r="DD36" s="209"/>
      <c r="DE36" s="209"/>
      <c r="DG36" s="210"/>
      <c r="DH36" s="220" t="s">
        <v>4</v>
      </c>
      <c r="DI36" s="210"/>
      <c r="DJ36" s="211"/>
      <c r="DK36" s="211"/>
      <c r="DL36" s="211"/>
      <c r="DM36" s="211"/>
      <c r="DN36" s="209"/>
      <c r="DO36" s="200"/>
      <c r="DP36" s="200"/>
      <c r="DQ36" s="211"/>
      <c r="DR36" s="209"/>
      <c r="DS36" s="209"/>
      <c r="DT36" s="209"/>
      <c r="DU36" s="209"/>
      <c r="DV36" s="209"/>
      <c r="DX36" s="210"/>
      <c r="DY36" s="220" t="s">
        <v>4</v>
      </c>
      <c r="DZ36" s="210"/>
      <c r="EA36" s="211"/>
      <c r="EB36" s="211"/>
      <c r="EC36" s="211"/>
      <c r="ED36" s="211"/>
      <c r="EE36" s="209"/>
      <c r="EF36" s="200"/>
      <c r="EG36" s="200"/>
      <c r="EH36" s="211"/>
      <c r="EI36" s="209"/>
      <c r="EJ36" s="209"/>
      <c r="EK36" s="209"/>
      <c r="EL36" s="209"/>
      <c r="EM36" s="209"/>
      <c r="EO36" s="210"/>
      <c r="EP36" s="220" t="s">
        <v>4</v>
      </c>
      <c r="EQ36" s="210"/>
      <c r="ER36" s="211"/>
      <c r="ES36" s="211"/>
      <c r="ET36" s="211"/>
      <c r="EU36" s="211"/>
      <c r="EV36" s="209"/>
      <c r="EW36" s="200"/>
      <c r="EX36" s="200"/>
      <c r="EY36" s="211"/>
      <c r="EZ36" s="209"/>
      <c r="FA36" s="209"/>
      <c r="FB36" s="209"/>
      <c r="FC36" s="209"/>
      <c r="FD36" s="209"/>
      <c r="FF36" s="210"/>
      <c r="FG36" s="220" t="s">
        <v>4</v>
      </c>
      <c r="FH36" s="210"/>
      <c r="FI36" s="211"/>
      <c r="FJ36" s="211"/>
      <c r="FK36" s="211"/>
      <c r="FL36" s="211"/>
      <c r="FM36" s="209"/>
      <c r="FN36" s="200"/>
      <c r="FO36" s="200"/>
      <c r="FP36" s="211"/>
      <c r="FQ36" s="209"/>
      <c r="FR36" s="209"/>
      <c r="FS36" s="209"/>
      <c r="FT36" s="209"/>
      <c r="FU36" s="209"/>
      <c r="FW36" s="210"/>
      <c r="FX36" s="220" t="s">
        <v>4</v>
      </c>
      <c r="FY36" s="210"/>
      <c r="FZ36" s="211"/>
      <c r="GA36" s="211"/>
      <c r="GB36" s="211"/>
      <c r="GC36" s="211"/>
      <c r="GD36" s="209"/>
      <c r="GE36" s="200"/>
      <c r="GF36" s="200"/>
      <c r="GG36" s="211"/>
      <c r="GH36" s="209"/>
      <c r="GI36" s="209"/>
      <c r="GJ36" s="209"/>
      <c r="GK36" s="209"/>
      <c r="GL36" s="209"/>
      <c r="GN36" s="210"/>
      <c r="GO36" s="220" t="s">
        <v>4</v>
      </c>
      <c r="GP36" s="210"/>
      <c r="GQ36" s="211"/>
      <c r="GR36" s="211"/>
      <c r="GS36" s="211"/>
      <c r="GT36" s="211"/>
      <c r="GU36" s="209"/>
      <c r="GV36" s="200"/>
      <c r="GW36" s="200"/>
      <c r="GX36" s="211"/>
      <c r="GY36" s="209"/>
      <c r="GZ36" s="209"/>
      <c r="HA36" s="209"/>
      <c r="HB36" s="209"/>
      <c r="HC36" s="209"/>
      <c r="HE36" s="210"/>
      <c r="HF36" s="220" t="s">
        <v>4</v>
      </c>
      <c r="HG36" s="210"/>
      <c r="HH36" s="211"/>
      <c r="HI36" s="211"/>
      <c r="HJ36" s="211"/>
      <c r="HK36" s="211"/>
      <c r="HL36" s="209"/>
      <c r="HM36" s="200"/>
      <c r="HN36" s="200"/>
      <c r="HO36" s="211"/>
      <c r="HP36" s="209"/>
      <c r="HQ36" s="209"/>
      <c r="HR36" s="209"/>
      <c r="HS36" s="209"/>
      <c r="HT36" s="209"/>
      <c r="HV36" s="210"/>
      <c r="HW36" s="220" t="s">
        <v>4</v>
      </c>
      <c r="HX36" s="210"/>
      <c r="HY36" s="211"/>
      <c r="HZ36" s="211"/>
      <c r="IA36" s="211"/>
      <c r="IB36" s="211"/>
      <c r="IC36" s="209"/>
      <c r="ID36" s="200"/>
      <c r="IE36" s="200"/>
      <c r="IF36" s="211"/>
      <c r="IG36" s="209"/>
      <c r="IH36" s="209"/>
      <c r="II36" s="209"/>
      <c r="IJ36" s="209"/>
      <c r="IK36" s="209"/>
      <c r="IM36" s="210"/>
      <c r="IN36" s="220" t="s">
        <v>4</v>
      </c>
      <c r="IO36" s="210"/>
      <c r="IP36" s="211"/>
      <c r="IQ36" s="211"/>
      <c r="IR36" s="211"/>
      <c r="IS36" s="211"/>
      <c r="IT36" s="209"/>
      <c r="IU36" s="200"/>
      <c r="IV36" s="200"/>
      <c r="IW36" s="211"/>
      <c r="IX36" s="209"/>
      <c r="IY36" s="209"/>
      <c r="IZ36" s="209"/>
      <c r="JA36" s="209"/>
      <c r="JB36" s="209"/>
      <c r="JD36" s="210"/>
      <c r="JE36" s="220" t="s">
        <v>4</v>
      </c>
      <c r="JF36" s="210"/>
      <c r="JG36" s="211"/>
      <c r="JH36" s="211"/>
      <c r="JI36" s="211"/>
      <c r="JJ36" s="211"/>
      <c r="JK36" s="209"/>
      <c r="JL36" s="200"/>
      <c r="JM36" s="200"/>
      <c r="JN36" s="211"/>
      <c r="JO36" s="209"/>
      <c r="JP36" s="209"/>
      <c r="JQ36" s="209"/>
      <c r="JR36" s="209"/>
      <c r="JS36" s="209"/>
      <c r="JU36" s="210"/>
      <c r="JV36" s="220" t="s">
        <v>4</v>
      </c>
      <c r="JW36" s="210"/>
      <c r="JX36" s="211"/>
      <c r="JY36" s="211"/>
      <c r="JZ36" s="211"/>
      <c r="KA36" s="211"/>
      <c r="KB36" s="209"/>
      <c r="KC36" s="200"/>
      <c r="KD36" s="200"/>
      <c r="KE36" s="211"/>
      <c r="KF36" s="209"/>
      <c r="KG36" s="209"/>
      <c r="KH36" s="209"/>
      <c r="KI36" s="209"/>
      <c r="KJ36" s="209"/>
      <c r="KL36" s="210"/>
      <c r="KM36" s="220" t="s">
        <v>4</v>
      </c>
      <c r="KN36" s="210"/>
      <c r="KO36" s="211"/>
      <c r="KP36" s="211"/>
      <c r="KQ36" s="211"/>
      <c r="KR36" s="211"/>
      <c r="KS36" s="209"/>
      <c r="KT36" s="200"/>
      <c r="KU36" s="200"/>
      <c r="KV36" s="211"/>
      <c r="KW36" s="209"/>
      <c r="KX36" s="209"/>
      <c r="KY36" s="209"/>
      <c r="KZ36" s="209"/>
      <c r="LA36" s="209"/>
      <c r="LC36" s="210"/>
      <c r="LD36" s="220" t="s">
        <v>4</v>
      </c>
      <c r="LE36" s="210"/>
      <c r="LF36" s="211"/>
      <c r="LG36" s="211"/>
      <c r="LH36" s="211"/>
      <c r="LI36" s="211"/>
      <c r="LJ36" s="209"/>
      <c r="LK36" s="200"/>
      <c r="LL36" s="200"/>
      <c r="LM36" s="211"/>
      <c r="LN36" s="209"/>
      <c r="LO36" s="209"/>
      <c r="LP36" s="209"/>
      <c r="LQ36" s="209"/>
      <c r="LR36" s="209"/>
      <c r="LT36" s="210"/>
      <c r="LU36" s="220" t="s">
        <v>4</v>
      </c>
      <c r="LV36" s="210"/>
      <c r="LW36" s="211"/>
      <c r="LX36" s="211"/>
      <c r="LY36" s="211"/>
      <c r="LZ36" s="211"/>
      <c r="MA36" s="209"/>
      <c r="MB36" s="200"/>
      <c r="MC36" s="200"/>
      <c r="MD36" s="211"/>
      <c r="ME36" s="209"/>
      <c r="MF36" s="209"/>
      <c r="MG36" s="209"/>
      <c r="MH36" s="209"/>
      <c r="MI36" s="209"/>
    </row>
    <row r="37" spans="1:347" ht="14" customHeight="1" outlineLevel="1">
      <c r="A37" s="12">
        <v>1</v>
      </c>
      <c r="B37" s="425">
        <v>8.9999999999999998E-4</v>
      </c>
      <c r="C37" s="360">
        <v>20</v>
      </c>
      <c r="D37" s="362">
        <v>0</v>
      </c>
      <c r="E37" s="15">
        <f t="shared" ref="E37:E46" si="340">IFERROR(D37/C37,"")</f>
        <v>0</v>
      </c>
      <c r="F37" s="32">
        <f>IFERROR((E37-E36)/(1-E36),"")</f>
        <v>0</v>
      </c>
      <c r="G37" s="15" t="str">
        <f t="shared" ref="G37:G46" si="341">IFERROR(_xlfn.NORM.S.INV(F37),"")</f>
        <v/>
      </c>
      <c r="H37" s="15"/>
      <c r="I37" s="32"/>
      <c r="J37" s="16">
        <f>IFERROR(LOG10($B37),"")</f>
        <v>-3.0457574905606752</v>
      </c>
      <c r="K37" s="15">
        <f>IFERROR(C51+B51*J37,"")</f>
        <v>-2.6625915293306135</v>
      </c>
      <c r="L37" s="35">
        <f>IFERROR(_xlfn.NORM.S.DIST(K37,TRUE)*(1-$E$36)+$E$36,"")</f>
        <v>3.8770738962904602E-3</v>
      </c>
      <c r="M37" s="35">
        <f t="shared" ref="M37:M46" si="342">IFERROR(1/SQRT(2*PI())*EXP(-0.5*(K37)^2),"")</f>
        <v>1.1520406253951431E-2</v>
      </c>
      <c r="N37" s="35">
        <f>IFERROR(K37-L37/M37+$F37/M37,"")</f>
        <v>-2.9991312147224067</v>
      </c>
      <c r="O37" s="35">
        <f>IFERROR(M37^2/((1-L37)*(L37+$E$36/(1-$E$36))),"")</f>
        <v>3.4365176137174179E-2</v>
      </c>
      <c r="P37" s="15">
        <f>IFERROR($C37*O37,"")</f>
        <v>0.68730352274348361</v>
      </c>
      <c r="Q37" s="15">
        <f t="shared" ref="Q37:Q46" si="343">IFERROR(P37*J37,"")</f>
        <v>-2.0933598526847046</v>
      </c>
      <c r="R37" s="15">
        <f>IFERROR(P37*N37,"")</f>
        <v>-2.0613134490486531</v>
      </c>
      <c r="S37" s="32">
        <f t="shared" ref="S37:S46" si="344">IFERROR(P37*(J37-J$48)^2,"")</f>
        <v>2.4188496688818204</v>
      </c>
      <c r="T37" s="32">
        <f>IFERROR(P37*(N37-N48)^2,"")</f>
        <v>6.679485370727626</v>
      </c>
      <c r="U37" s="32">
        <f t="shared" ref="U37:U46" si="345">IFERROR(P37*(J37-J$48)*(N37-N$48),"")</f>
        <v>4.0195361644455296</v>
      </c>
      <c r="V37" s="32">
        <f>IFERROR($C37*($F37-L37)^2/(L37*(1-L37)),"")</f>
        <v>7.7843282082773899E-2</v>
      </c>
      <c r="W37" s="37">
        <f>IFERROR($D37-$C37*L37,"")</f>
        <v>-7.7541477925809205E-2</v>
      </c>
      <c r="X37" s="32">
        <f>IFERROR(W37/SQRT($C37*L37*(1-L37)),"")</f>
        <v>-0.2790040897241004</v>
      </c>
      <c r="Y37" s="42"/>
      <c r="Z37" s="209"/>
      <c r="AA37" s="201">
        <f>IFERROR(LOG10($B37),"")</f>
        <v>-3.0457574905606752</v>
      </c>
      <c r="AB37" s="211">
        <f>IFERROR(J51+I51*AA37,"")</f>
        <v>-2.9883670547158201</v>
      </c>
      <c r="AC37" s="202">
        <f>IFERROR(_xlfn.NORM.S.DIST(AB37,TRUE)*(1-$E$36)+$E$36,"")</f>
        <v>1.4023624577656733E-3</v>
      </c>
      <c r="AD37" s="202">
        <f t="shared" ref="AD37:AD46" si="346">IFERROR(1/SQRT(2*PI())*EXP(-0.5*(AB37)^2),"")</f>
        <v>4.5889347609879829E-3</v>
      </c>
      <c r="AE37" s="202">
        <f>IFERROR(AB37-AC37/AD37+$F37/AD37,"")</f>
        <v>-3.2939635669363923</v>
      </c>
      <c r="AF37" s="202">
        <f>IFERROR(AD37^2/((1-AC37)*(AC37+$E$36/(1-$E$36))),"")</f>
        <v>1.5037407052825788E-2</v>
      </c>
      <c r="AG37" s="211">
        <f>IFERROR($C37*AF37,"")</f>
        <v>0.30074814105651576</v>
      </c>
      <c r="AH37" s="211">
        <f t="shared" ref="AH37:AH46" si="347">IFERROR(AG37*AA37,"")</f>
        <v>-0.91600590339508148</v>
      </c>
      <c r="AI37" s="211">
        <f>IFERROR(AG37*AE37,"")</f>
        <v>-0.99065341946400987</v>
      </c>
      <c r="AJ37" s="209">
        <f t="shared" ref="AJ37:AJ46" si="348">IFERROR(AG37*(AA37-AA$48)^2,"")</f>
        <v>0.99203692981880842</v>
      </c>
      <c r="AK37" s="209">
        <f>IFERROR(AG37*(AE37-AE48)^2,"")</f>
        <v>3.3614863649671176</v>
      </c>
      <c r="AL37" s="209">
        <f t="shared" ref="AL37:AL46" si="349">IFERROR(AG37*(AA37-AA$48)*(AE37-AE$48),"")</f>
        <v>1.8261211934397359</v>
      </c>
      <c r="AM37" s="209">
        <f>IFERROR($C37*($F37-AC37)^2/(AC37*(1-AC37)),"")</f>
        <v>2.8086636800327153E-2</v>
      </c>
      <c r="AN37" s="227">
        <f>IFERROR($D37-$C37*AC37,"")</f>
        <v>-2.8047249155313467E-2</v>
      </c>
      <c r="AO37" s="209">
        <f>IFERROR(AN37/SQRT($C37*AC37*(1-AC37)),"")</f>
        <v>-0.16759068231953453</v>
      </c>
      <c r="AP37" s="42"/>
      <c r="AQ37" s="209"/>
      <c r="AR37" s="201">
        <f>IFERROR(LOG10($B37),"")</f>
        <v>-3.0457574905606752</v>
      </c>
      <c r="AS37" s="211">
        <f>IFERROR(AA51+Z51*AR37,"")</f>
        <v>-3.1366500685310883</v>
      </c>
      <c r="AT37" s="202">
        <f>IFERROR(_xlfn.NORM.S.DIST(AS37,TRUE)*(1-$E$36)+$E$36,"")</f>
        <v>8.5444978015260372E-4</v>
      </c>
      <c r="AU37" s="202">
        <f t="shared" ref="AU37:AU46" si="350">IFERROR(1/SQRT(2*PI())*EXP(-0.5*(AS37)^2),"")</f>
        <v>2.9140093591897716E-3</v>
      </c>
      <c r="AV37" s="202">
        <f>IFERROR(AS37-AT37/AU37+$F37/AU37,"")</f>
        <v>-3.4298714260596652</v>
      </c>
      <c r="AW37" s="202">
        <f>IFERROR(AU37^2/((1-AT37)*(AT37+$E$36/(1-$E$36))),"")</f>
        <v>9.9464151851697252E-3</v>
      </c>
      <c r="AX37" s="211">
        <f>IFERROR($C37*AW37,"")</f>
        <v>0.19892830370339451</v>
      </c>
      <c r="AY37" s="211">
        <f t="shared" ref="AY37:AY46" si="351">IFERROR(AX37*AR37,"")</f>
        <v>-0.6058873710891427</v>
      </c>
      <c r="AZ37" s="211">
        <f>IFERROR(AX37*AV37,"")</f>
        <v>-0.68229850470679188</v>
      </c>
      <c r="BA37" s="209">
        <f t="shared" ref="BA37:BA46" si="352">IFERROR(AX37*(AR37-AR$48)^2,"")</f>
        <v>0.64672900477786088</v>
      </c>
      <c r="BB37" s="209">
        <f>IFERROR(AX37*(AV37-AV48)^2,"")</f>
        <v>2.3821114984983738</v>
      </c>
      <c r="BC37" s="209">
        <f t="shared" ref="BC37:BC46" si="353">IFERROR(AX37*(AR37-AR$48)*(AV37-AV$48),"")</f>
        <v>1.2412012724347943</v>
      </c>
      <c r="BD37" s="209">
        <f>IFERROR($C37*($F37-AT37)^2/(AT37*(1-AT37)),"")</f>
        <v>1.7103609778667272E-2</v>
      </c>
      <c r="BE37" s="227">
        <f>IFERROR($D37-$C37*AT37,"")</f>
        <v>-1.7088995603052076E-2</v>
      </c>
      <c r="BF37" s="209">
        <f>IFERROR(BE37/SQRT($C37*AT37*(1-AT37)),"")</f>
        <v>-0.1307807699115863</v>
      </c>
      <c r="BH37" s="209"/>
      <c r="BI37" s="201">
        <f>IFERROR(LOG10($B37),"")</f>
        <v>-3.0457574905606752</v>
      </c>
      <c r="BJ37" s="211">
        <f>IFERROR(AR51+AQ51*BI37,"")</f>
        <v>-3.1601275787099161</v>
      </c>
      <c r="BK37" s="202">
        <f>IFERROR(_xlfn.NORM.S.DIST(BJ37,TRUE)*(1-$E$36)+$E$36,"")</f>
        <v>7.8850034773003013E-4</v>
      </c>
      <c r="BL37" s="202">
        <f t="shared" ref="BL37:BL46" si="354">IFERROR(1/SQRT(2*PI())*EXP(-0.5*(BJ37)^2),"")</f>
        <v>2.7063844394128278E-3</v>
      </c>
      <c r="BM37" s="202">
        <f>IFERROR(BJ37-BK37/BL37+$F37/BL37,"")</f>
        <v>-3.4514758203888039</v>
      </c>
      <c r="BN37" s="202">
        <f>IFERROR(BL37^2/((1-BK37)*(BK37+$E$36/(1-$E$36))),"")</f>
        <v>9.2965040490802144E-3</v>
      </c>
      <c r="BO37" s="211">
        <f>IFERROR($C37*BN37,"")</f>
        <v>0.1859300809816043</v>
      </c>
      <c r="BP37" s="211">
        <f t="shared" ref="BP37:BP46" si="355">IFERROR(BO37*BI37,"")</f>
        <v>-0.56629793687027419</v>
      </c>
      <c r="BQ37" s="211">
        <f>IFERROR(BO37*BM37,"")</f>
        <v>-0.64173317879093938</v>
      </c>
      <c r="BR37" s="209">
        <f t="shared" ref="BR37:BR46" si="356">IFERROR(BO37*(BI37-BI$48)^2,"")</f>
        <v>0.60318445681449739</v>
      </c>
      <c r="BS37" s="209">
        <f>IFERROR(BO37*(BM37-BM48)^2,"")</f>
        <v>2.2505084154733139</v>
      </c>
      <c r="BT37" s="209">
        <f t="shared" ref="BT37:BT46" si="357">IFERROR(BO37*(BI37-BI$48)*(BM37-BM$48),"")</f>
        <v>1.1651058733624711</v>
      </c>
      <c r="BU37" s="209">
        <f>IFERROR($C37*($F37-BK37)^2/(BK37*(1-BK37)),"")</f>
        <v>1.57824514230357E-2</v>
      </c>
      <c r="BV37" s="227">
        <f>IFERROR($D37-$C37*BK37,"")</f>
        <v>-1.5770006954600603E-2</v>
      </c>
      <c r="BW37" s="209">
        <f>IFERROR(BV37/SQRT($C37*BK37*(1-BK37)),"")</f>
        <v>-0.12562822701541124</v>
      </c>
      <c r="BY37" s="209"/>
      <c r="BZ37" s="201">
        <f>IFERROR(LOG10($B37),"")</f>
        <v>-3.0457574905606752</v>
      </c>
      <c r="CA37" s="211">
        <f>IFERROR(BI51+BH51*BZ37,"")</f>
        <v>-3.1615254437847726</v>
      </c>
      <c r="CB37" s="202">
        <f>IFERROR(_xlfn.NORM.S.DIST(CA37,TRUE)*(1-$E$36)+$E$36,"")</f>
        <v>7.8472553230730198E-4</v>
      </c>
      <c r="CC37" s="202">
        <f t="shared" ref="CC37:CC46" si="358">IFERROR(1/SQRT(2*PI())*EXP(-0.5*(CA37)^2),"")</f>
        <v>2.6944529046924815E-3</v>
      </c>
      <c r="CD37" s="202">
        <f>IFERROR(CA37-CB37/CC37+$F37/CC37,"")</f>
        <v>-3.4527628712197358</v>
      </c>
      <c r="CE37" s="202">
        <f>IFERROR(CC37^2/((1-CB37)*(CB37+$E$36/(1-$E$36))),"")</f>
        <v>9.2590055988459735E-3</v>
      </c>
      <c r="CF37" s="211">
        <f>IFERROR($C37*CE37,"")</f>
        <v>0.18518011197691947</v>
      </c>
      <c r="CG37" s="211">
        <f t="shared" ref="CG37:CG46" si="359">IFERROR(CF37*BZ37,"")</f>
        <v>-0.56401371315656712</v>
      </c>
      <c r="CH37" s="211">
        <f>IFERROR(CF37*CD37,"")</f>
        <v>-0.63938301512222062</v>
      </c>
      <c r="CI37" s="209">
        <f t="shared" ref="CI37:CI46" si="360">IFERROR(CF37*(BZ37-BZ$48)^2,"")</f>
        <v>0.60061364031928621</v>
      </c>
      <c r="CJ37" s="209">
        <f>IFERROR(CF37*(CD37-CD48)^2,"")</f>
        <v>2.242649862736616</v>
      </c>
      <c r="CK37" s="209">
        <f t="shared" ref="CK37:CK46" si="361">IFERROR(CF37*(BZ37-BZ$48)*(CD37-CD$48),"")</f>
        <v>1.1605886859778474</v>
      </c>
      <c r="CL37" s="209">
        <f>IFERROR($C37*($F37-CB37)^2/(CB37*(1-CB37)),"")</f>
        <v>1.5706836201545161E-2</v>
      </c>
      <c r="CM37" s="227">
        <f>IFERROR($D37-$C37*CB37,"")</f>
        <v>-1.5694510646146041E-2</v>
      </c>
      <c r="CN37" s="209">
        <f>IFERROR(CM37/SQRT($C37*CB37*(1-CB37)),"")</f>
        <v>-0.12532691730647955</v>
      </c>
      <c r="CP37" s="209"/>
      <c r="CQ37" s="201">
        <f>IFERROR(LOG10($B37),"")</f>
        <v>-3.0457574905606752</v>
      </c>
      <c r="CR37" s="211">
        <f>IFERROR(BZ51+BY51*CQ37,"")</f>
        <v>-3.1616137787281557</v>
      </c>
      <c r="CS37" s="202">
        <f>IFERROR(_xlfn.NORM.S.DIST(CR37,TRUE)*(1-$E$36)+$E$36,"")</f>
        <v>7.8448755119524456E-4</v>
      </c>
      <c r="CT37" s="202">
        <f t="shared" ref="CT37:CT46" si="362">IFERROR(1/SQRT(2*PI())*EXP(-0.5*(CR37)^2),"")</f>
        <v>2.6937005108410325E-3</v>
      </c>
      <c r="CU37" s="202">
        <f>IFERROR(CR37-CS37/CT37+$F37/CT37,"")</f>
        <v>-3.4528442061784257</v>
      </c>
      <c r="CV37" s="202">
        <f>IFERROR(CT37^2/((1-CS37)*(CS37+$E$36/(1-$E$36))),"")</f>
        <v>9.2566404136442196E-3</v>
      </c>
      <c r="CW37" s="211">
        <f>IFERROR($C37*CV37,"")</f>
        <v>0.18513280827288439</v>
      </c>
      <c r="CX37" s="211">
        <f t="shared" ref="CX37:CX46" si="363">IFERROR(CW37*CQ37,"")</f>
        <v>-0.56386963754567099</v>
      </c>
      <c r="CY37" s="211">
        <f>IFERROR(CW37*CU37,"")</f>
        <v>-0.6392347444185702</v>
      </c>
      <c r="CZ37" s="209">
        <f t="shared" ref="CZ37:CZ46" si="364">IFERROR(CW37*(CQ37-CQ$48)^2,"")</f>
        <v>0.60045237359174441</v>
      </c>
      <c r="DA37" s="209">
        <f>IFERROR(CW37*(CU37-CU48)^2,"")</f>
        <v>2.2421569281363061</v>
      </c>
      <c r="DB37" s="209">
        <f t="shared" ref="DB37:DB46" si="365">IFERROR(CW37*(CQ37-CQ$48)*(CU37-CU$48),"")</f>
        <v>1.1603053259658076</v>
      </c>
      <c r="DC37" s="209">
        <f>IFERROR($C37*($F37-CS37)^2/(CS37*(1-CS37)),"")</f>
        <v>1.5702069101643137E-2</v>
      </c>
      <c r="DD37" s="227">
        <f>IFERROR($D37-$C37*CS37,"")</f>
        <v>-1.568975102390489E-2</v>
      </c>
      <c r="DE37" s="209">
        <f>IFERROR(DD37/SQRT($C37*CS37*(1-CS37)),"")</f>
        <v>-0.12530789720382007</v>
      </c>
      <c r="DG37" s="209"/>
      <c r="DH37" s="201">
        <f>IFERROR(LOG10($B37),"")</f>
        <v>-3.0457574905606752</v>
      </c>
      <c r="DI37" s="211">
        <f>IFERROR(CQ51+CP51*DH37,"")</f>
        <v>-3.1616189004535311</v>
      </c>
      <c r="DJ37" s="202">
        <f>IFERROR(_xlfn.NORM.S.DIST(DI37,TRUE)*(1-$E$36)+$E$36,"")</f>
        <v>7.8447375491268591E-4</v>
      </c>
      <c r="DK37" s="202">
        <f t="shared" ref="DK37:DK46" si="366">IFERROR(1/SQRT(2*PI())*EXP(-0.5*(DI37)^2),"")</f>
        <v>2.6936568922886718E-3</v>
      </c>
      <c r="DL37" s="202">
        <f>IFERROR(DI37-DJ37/DK37+$F37/DK37,"")</f>
        <v>-3.4528489220492498</v>
      </c>
      <c r="DM37" s="202">
        <f>IFERROR(DK37^2/((1-DJ37)*(DJ37+$E$36/(1-$E$36))),"")</f>
        <v>9.2565032946466605E-3</v>
      </c>
      <c r="DN37" s="211">
        <f>IFERROR($C37*DM37,"")</f>
        <v>0.18513006589293321</v>
      </c>
      <c r="DO37" s="211">
        <f t="shared" ref="DO37:DO46" si="367">IFERROR(DN37*DH37,"")</f>
        <v>-0.56386128492139276</v>
      </c>
      <c r="DP37" s="211">
        <f>IFERROR(DN37*DL37,"")</f>
        <v>-0.63922614845732106</v>
      </c>
      <c r="DQ37" s="209">
        <f t="shared" ref="DQ37:DQ46" si="368">IFERROR(DN37*(DH37-DH$48)^2,"")</f>
        <v>0.60044299071507135</v>
      </c>
      <c r="DR37" s="209">
        <f>IFERROR(DN37*(DL37-DL48)^2,"")</f>
        <v>2.2421282357436878</v>
      </c>
      <c r="DS37" s="209">
        <f t="shared" ref="DS37:DS46" si="369">IFERROR(DN37*(DH37-DH$48)*(DL37-DL$48),"")</f>
        <v>1.1602888362113317</v>
      </c>
      <c r="DT37" s="209">
        <f>IFERROR($C37*($F37-DJ37)^2/(DJ37*(1-DJ37)),"")</f>
        <v>1.5701792742565338E-2</v>
      </c>
      <c r="DU37" s="227">
        <f>IFERROR($D37-$C37*DJ37,"")</f>
        <v>-1.5689475098253719E-2</v>
      </c>
      <c r="DV37" s="209">
        <f>IFERROR(DU37/SQRT($C37*DJ37*(1-DJ37)),"")</f>
        <v>-0.12530679447885235</v>
      </c>
      <c r="DX37" s="209"/>
      <c r="DY37" s="201">
        <f>IFERROR(LOG10($B37),"")</f>
        <v>-3.0457574905606752</v>
      </c>
      <c r="DZ37" s="211">
        <f>IFERROR(DH51+DG51*DY37,"")</f>
        <v>-3.1616192112712165</v>
      </c>
      <c r="EA37" s="202">
        <f>IFERROR(_xlfn.NORM.S.DIST(DZ37,TRUE)*(1-$E$36)+$E$36,"")</f>
        <v>7.8447291767689653E-4</v>
      </c>
      <c r="EB37" s="202">
        <f t="shared" ref="EB37:EB46" si="370">IFERROR(1/SQRT(2*PI())*EXP(-0.5*(DZ37)^2),"")</f>
        <v>2.6936542452680456E-3</v>
      </c>
      <c r="EC37" s="202">
        <f>IFERROR(DZ37-EA37/EB37+$F37/EB37,"")</f>
        <v>-3.452849208237228</v>
      </c>
      <c r="ED37" s="202">
        <f>IFERROR(EB37^2/((1-EA37)*(EA37+$E$36/(1-$E$36))),"")</f>
        <v>9.2564949734826318E-3</v>
      </c>
      <c r="EE37" s="211">
        <f>IFERROR($C37*ED37,"")</f>
        <v>0.18512989946965264</v>
      </c>
      <c r="EF37" s="211">
        <f t="shared" ref="EF37:EF46" si="371">IFERROR(EE37*DY37,"")</f>
        <v>-0.5638607780364393</v>
      </c>
      <c r="EG37" s="211">
        <f>IFERROR(EE37*EC37,"")</f>
        <v>-0.63922562680482775</v>
      </c>
      <c r="EH37" s="209">
        <f t="shared" ref="EH37:EH46" si="372">IFERROR(EE37*(DY37-DY$48)^2,"")</f>
        <v>0.60044242255333602</v>
      </c>
      <c r="EI37" s="209">
        <f>IFERROR(EE37*(EC37-EC48)^2,"")</f>
        <v>2.2421264987468237</v>
      </c>
      <c r="EJ37" s="209">
        <f t="shared" ref="EJ37:EJ46" si="373">IFERROR(EE37*(DY37-DY$48)*(EC37-EC$48),"")</f>
        <v>1.160287837813778</v>
      </c>
      <c r="EK37" s="209">
        <f>IFERROR($C37*($F37-EA37)^2/(EA37*(1-EA37)),"")</f>
        <v>1.5701775971547038E-2</v>
      </c>
      <c r="EL37" s="227">
        <f>IFERROR($D37-$C37*EA37,"")</f>
        <v>-1.5689458353537931E-2</v>
      </c>
      <c r="EM37" s="209">
        <f>IFERROR(EL37/SQRT($C37*EA37*(1-EA37)),"")</f>
        <v>-0.12530672755900632</v>
      </c>
      <c r="EO37" s="209"/>
      <c r="EP37" s="201">
        <f>IFERROR(LOG10($B37),"")</f>
        <v>-3.0457574905606752</v>
      </c>
      <c r="EQ37" s="211">
        <f>IFERROR(DY51+DX51*EP37,"")</f>
        <v>-3.1616192296079699</v>
      </c>
      <c r="ER37" s="202">
        <f>IFERROR(_xlfn.NORM.S.DIST(EQ37,TRUE)*(1-$E$36)+$E$36,"")</f>
        <v>7.8447286828402317E-4</v>
      </c>
      <c r="ES37" s="202">
        <f t="shared" ref="ES37:ES46" si="374">IFERROR(1/SQRT(2*PI())*EXP(-0.5*(EQ37)^2),"")</f>
        <v>2.6936540891065912E-3</v>
      </c>
      <c r="ET37" s="202">
        <f>IFERROR(EQ37-ER37/ES37+$F37/ES37,"")</f>
        <v>-3.4528492251209464</v>
      </c>
      <c r="EU37" s="202">
        <f>IFERROR(ES37^2/((1-ER37)*(ER37+$E$36/(1-$E$36))),"")</f>
        <v>9.2564944825740594E-3</v>
      </c>
      <c r="EV37" s="211">
        <f>IFERROR($C37*EU37,"")</f>
        <v>0.18512988965148119</v>
      </c>
      <c r="EW37" s="211">
        <f t="shared" ref="EW37:EW46" si="375">IFERROR(EV37*EP37,"")</f>
        <v>-0.56386074813267006</v>
      </c>
      <c r="EX37" s="211">
        <f>IFERROR(EV37*ET37,"")</f>
        <v>-0.63922559602984319</v>
      </c>
      <c r="EY37" s="209">
        <f t="shared" ref="EY37:EY46" si="376">IFERROR(EV37*(EP37-EP$48)^2,"")</f>
        <v>0.60044238898997782</v>
      </c>
      <c r="EZ37" s="209">
        <f>IFERROR(EV37*(ET37-ET48)^2,"")</f>
        <v>2.2421263961211531</v>
      </c>
      <c r="FA37" s="209">
        <f t="shared" ref="FA37:FA46" si="377">IFERROR(EV37*(EP37-EP$48)*(ET37-ET$48),"")</f>
        <v>1.1602877788309565</v>
      </c>
      <c r="FB37" s="209">
        <f>IFERROR($C37*($F37-ER37)^2/(ER37*(1-ER37)),"")</f>
        <v>1.5701774982137852E-2</v>
      </c>
      <c r="FC37" s="227">
        <f>IFERROR($D37-$C37*ER37,"")</f>
        <v>-1.5689457365680462E-2</v>
      </c>
      <c r="FD37" s="209">
        <f>IFERROR(FC37/SQRT($C37*ER37*(1-ER37)),"")</f>
        <v>-0.12530672361105707</v>
      </c>
      <c r="FF37" s="209"/>
      <c r="FG37" s="201">
        <f>IFERROR(LOG10($B37),"")</f>
        <v>-3.0457574905606752</v>
      </c>
      <c r="FH37" s="211">
        <f>IFERROR(EP51+EO51*FG37,"")</f>
        <v>-3.1616192307085185</v>
      </c>
      <c r="FI37" s="202">
        <f>IFERROR(_xlfn.NORM.S.DIST(FH37,TRUE)*(1-$E$36)+$E$36,"")</f>
        <v>7.8447286531952711E-4</v>
      </c>
      <c r="FJ37" s="202">
        <f t="shared" ref="FJ37:FJ46" si="378">IFERROR(1/SQRT(2*PI())*EXP(-0.5*(FH37)^2),"")</f>
        <v>2.6936540797339809E-3</v>
      </c>
      <c r="FK37" s="202">
        <f>IFERROR(FH37-FI37/FJ37+$F37/FJ37,"")</f>
        <v>-3.452849226134286</v>
      </c>
      <c r="FL37" s="202">
        <f>IFERROR(FJ37^2/((1-FI37)*(FI37+$E$36/(1-$E$36))),"")</f>
        <v>9.2564944531103466E-3</v>
      </c>
      <c r="FM37" s="211">
        <f>IFERROR($C37*FL37,"")</f>
        <v>0.18512988906220693</v>
      </c>
      <c r="FN37" s="211">
        <f t="shared" ref="FN37:FN46" si="379">IFERROR(FM37*FG37,"")</f>
        <v>-0.56386074633788352</v>
      </c>
      <c r="FO37" s="211">
        <f>IFERROR(FM37*FK37,"")</f>
        <v>-0.63922559418276736</v>
      </c>
      <c r="FP37" s="209">
        <f t="shared" ref="FP37:FP46" si="380">IFERROR(FM37*(FG37-FG$48)^2,"")</f>
        <v>0.60044238697718655</v>
      </c>
      <c r="FQ37" s="209">
        <f>IFERROR(FM37*(FK37-FK48)^2,"")</f>
        <v>2.242126389967253</v>
      </c>
      <c r="FR37" s="209">
        <f t="shared" ref="FR37:FR46" si="381">IFERROR(FM37*(FG37-FG$48)*(FK37-FK$48),"")</f>
        <v>1.1602877752939051</v>
      </c>
      <c r="FS37" s="209">
        <f>IFERROR($C37*($F37-FI37)^2/(FI37*(1-FI37)),"")</f>
        <v>1.5701774922754798E-2</v>
      </c>
      <c r="FT37" s="227">
        <f>IFERROR($D37-$C37*FI37,"")</f>
        <v>-1.5689457306390542E-2</v>
      </c>
      <c r="FU37" s="209">
        <f>IFERROR(FT37/SQRT($C37*FI37*(1-FI37)),"")</f>
        <v>-0.12530672337410628</v>
      </c>
      <c r="FW37" s="209"/>
      <c r="FX37" s="201">
        <f>IFERROR(LOG10($B37),"")</f>
        <v>-3.0457574905606752</v>
      </c>
      <c r="FY37" s="211">
        <f>IFERROR(FG51+FF51*FX37,"")</f>
        <v>-3.1616192307738822</v>
      </c>
      <c r="FZ37" s="202">
        <f>IFERROR(_xlfn.NORM.S.DIST(FY37,TRUE)*(1-$E$36)+$E$36,"")</f>
        <v>7.8447286514345864E-4</v>
      </c>
      <c r="GA37" s="202">
        <f t="shared" ref="GA37:GA46" si="382">IFERROR(1/SQRT(2*PI())*EXP(-0.5*(FY37)^2),"")</f>
        <v>2.6936540791773233E-3</v>
      </c>
      <c r="GB37" s="202">
        <f>IFERROR(FY37-FZ37/GA37+$F37/GA37,"")</f>
        <v>-3.4528492261944699</v>
      </c>
      <c r="GC37" s="202">
        <f>IFERROR(GA37^2/((1-FZ37)*(FZ37+$E$36/(1-$E$36))),"")</f>
        <v>9.256494451360453E-3</v>
      </c>
      <c r="GD37" s="211">
        <f>IFERROR($C37*GC37,"")</f>
        <v>0.18512988902720906</v>
      </c>
      <c r="GE37" s="211">
        <f t="shared" ref="GE37:GE46" si="383">IFERROR(GD37*FX37,"")</f>
        <v>-0.56386074623128857</v>
      </c>
      <c r="GF37" s="211">
        <f>IFERROR(GD37*GB37,"")</f>
        <v>-0.63922559407306689</v>
      </c>
      <c r="GG37" s="209">
        <f t="shared" ref="GG37:GG46" si="384">IFERROR(GD37*(FX37-FX$48)^2,"")</f>
        <v>0.60044238685758466</v>
      </c>
      <c r="GH37" s="209">
        <f>IFERROR(GD37*(GB37-GB48)^2,"")</f>
        <v>2.2421263896015629</v>
      </c>
      <c r="GI37" s="209">
        <f t="shared" ref="GI37:GI46" si="385">IFERROR(GD37*(FX37-FX$48)*(GB37-GB$48),"")</f>
        <v>1.1602877750837253</v>
      </c>
      <c r="GJ37" s="209">
        <f>IFERROR($C37*($F37-FZ37)^2/(FZ37*(1-FZ37)),"")</f>
        <v>1.57017749192279E-2</v>
      </c>
      <c r="GK37" s="227">
        <f>IFERROR($D37-$C37*FZ37,"")</f>
        <v>-1.5689457302869171E-2</v>
      </c>
      <c r="GL37" s="209">
        <f>IFERROR(GK37/SQRT($C37*FZ37*(1-FZ37)),"")</f>
        <v>-0.12530672336003321</v>
      </c>
      <c r="GN37" s="209"/>
      <c r="GO37" s="201">
        <f>IFERROR(LOG10($B37),"")</f>
        <v>-3.0457574905606752</v>
      </c>
      <c r="GP37" s="211">
        <f>IFERROR(FX51+FW51*GO37,"")</f>
        <v>-3.1616192307777888</v>
      </c>
      <c r="GQ37" s="202">
        <f>IFERROR(_xlfn.NORM.S.DIST(GP37,TRUE)*(1-$E$36)+$E$36,"")</f>
        <v>7.8447286513293657E-4</v>
      </c>
      <c r="GR37" s="202">
        <f t="shared" ref="GR37:GR46" si="386">IFERROR(1/SQRT(2*PI())*EXP(-0.5*(GP37)^2),"")</f>
        <v>2.6936540791440517E-3</v>
      </c>
      <c r="GS37" s="202">
        <f>IFERROR(GP37-GQ37/GR37+$F37/GR37,"")</f>
        <v>-3.4528492261980674</v>
      </c>
      <c r="GT37" s="202">
        <f>IFERROR(GR37^2/((1-GQ37)*(GQ37+$E$36/(1-$E$36))),"")</f>
        <v>9.256494451255844E-3</v>
      </c>
      <c r="GU37" s="211">
        <f>IFERROR($C37*GT37,"")</f>
        <v>0.18512988902511687</v>
      </c>
      <c r="GV37" s="211">
        <f t="shared" ref="GV37:GV46" si="387">IFERROR(GU37*GO37,"")</f>
        <v>-0.56386074622491622</v>
      </c>
      <c r="GW37" s="211">
        <f>IFERROR(GU37*GS37,"")</f>
        <v>-0.63922559406650892</v>
      </c>
      <c r="GX37" s="209">
        <f t="shared" ref="GX37:GX46" si="388">IFERROR(GU37*(GO37-GO$48)^2,"")</f>
        <v>0.60044238685043683</v>
      </c>
      <c r="GY37" s="209">
        <f>IFERROR(GU37*(GS37-GS48)^2,"")</f>
        <v>2.2421263895797083</v>
      </c>
      <c r="GZ37" s="209">
        <f t="shared" ref="GZ37:GZ46" si="389">IFERROR(GU37*(GO37-GO$48)*(GS37-GS$48),"")</f>
        <v>1.1602877750711642</v>
      </c>
      <c r="HA37" s="209">
        <f>IFERROR($C37*($F37-GQ37)^2/(GQ37*(1-GQ37)),"")</f>
        <v>1.5701774919017128E-2</v>
      </c>
      <c r="HB37" s="227">
        <f>IFERROR($D37-$C37*GQ37,"")</f>
        <v>-1.5689457302658732E-2</v>
      </c>
      <c r="HC37" s="209">
        <f>IFERROR(HB37/SQRT($C37*GQ37*(1-GQ37)),"")</f>
        <v>-0.12530672335919221</v>
      </c>
      <c r="HE37" s="209"/>
      <c r="HF37" s="201">
        <f>IFERROR(LOG10($B37),"")</f>
        <v>-3.0457574905606752</v>
      </c>
      <c r="HG37" s="211">
        <f>IFERROR(GO51+GN51*HF37,"")</f>
        <v>-3.1616192307780207</v>
      </c>
      <c r="HH37" s="202">
        <f>IFERROR(_xlfn.NORM.S.DIST(HG37,TRUE)*(1-$E$36)+$E$36,"")</f>
        <v>7.8447286513231207E-4</v>
      </c>
      <c r="HI37" s="202">
        <f t="shared" ref="HI37:HI46" si="390">IFERROR(1/SQRT(2*PI())*EXP(-0.5*(HG37)^2),"")</f>
        <v>2.6936540791420776E-3</v>
      </c>
      <c r="HJ37" s="202">
        <f>IFERROR(HG37-HH37/HI37+$F37/HI37,"")</f>
        <v>-3.4528492261982806</v>
      </c>
      <c r="HK37" s="202">
        <f>IFERROR(HI37^2/((1-HH37)*(HH37+$E$36/(1-$E$36))),"")</f>
        <v>9.2564944512496371E-3</v>
      </c>
      <c r="HL37" s="211">
        <f>IFERROR($C37*HK37,"")</f>
        <v>0.18512988902499275</v>
      </c>
      <c r="HM37" s="211">
        <f t="shared" ref="HM37:HM46" si="391">IFERROR(HL37*HF37,"")</f>
        <v>-0.56386074622453819</v>
      </c>
      <c r="HN37" s="211">
        <f>IFERROR(HL37*HJ37,"")</f>
        <v>-0.63922559406611978</v>
      </c>
      <c r="HO37" s="209">
        <f t="shared" ref="HO37:HO46" si="392">IFERROR(HL37*(HF37-HF$48)^2,"")</f>
        <v>0.60044238685001294</v>
      </c>
      <c r="HP37" s="209">
        <f>IFERROR(HL37*(HJ37-HJ48)^2,"")</f>
        <v>2.2421263895784111</v>
      </c>
      <c r="HQ37" s="209">
        <f t="shared" ref="HQ37:HQ46" si="393">IFERROR(HL37*(HF37-HF$48)*(HJ37-HJ$48),"")</f>
        <v>1.160287775070419</v>
      </c>
      <c r="HR37" s="209">
        <f>IFERROR($C37*($F37-HH37)^2/(HH37*(1-HH37)),"")</f>
        <v>1.5701774919004614E-2</v>
      </c>
      <c r="HS37" s="227">
        <f>IFERROR($D37-$C37*HH37,"")</f>
        <v>-1.5689457302646242E-2</v>
      </c>
      <c r="HT37" s="209">
        <f>IFERROR(HS37/SQRT($C37*HH37*(1-HH37)),"")</f>
        <v>-0.12530672335914228</v>
      </c>
      <c r="HV37" s="209"/>
      <c r="HW37" s="201">
        <f>IFERROR(LOG10($B37),"")</f>
        <v>-3.0457574905606752</v>
      </c>
      <c r="HX37" s="211">
        <f>IFERROR(HF51+HE51*HW37,"")</f>
        <v>-3.1616192307780353</v>
      </c>
      <c r="HY37" s="202">
        <f>IFERROR(_xlfn.NORM.S.DIST(HX37,TRUE)*(1-$E$36)+$E$36,"")</f>
        <v>7.844728651322726E-4</v>
      </c>
      <c r="HZ37" s="202">
        <f t="shared" ref="HZ37:HZ46" si="394">IFERROR(1/SQRT(2*PI())*EXP(-0.5*(HX37)^2),"")</f>
        <v>2.6936540791419536E-3</v>
      </c>
      <c r="IA37" s="202">
        <f>IFERROR(HX37-HY37/HZ37+$F37/HZ37,"")</f>
        <v>-3.4528492261982939</v>
      </c>
      <c r="IB37" s="202">
        <f>IFERROR(HZ37^2/((1-HY37)*(HY37+$E$36/(1-$E$36))),"")</f>
        <v>9.256494451249252E-3</v>
      </c>
      <c r="IC37" s="211">
        <f>IFERROR($C37*IB37,"")</f>
        <v>0.18512988902498503</v>
      </c>
      <c r="ID37" s="211">
        <f t="shared" ref="ID37:ID46" si="395">IFERROR(IC37*HW37,"")</f>
        <v>-0.56386074622451476</v>
      </c>
      <c r="IE37" s="211">
        <f>IFERROR(IC37*IA37,"")</f>
        <v>-0.63922559406609558</v>
      </c>
      <c r="IF37" s="209">
        <f t="shared" ref="IF37:IF46" si="396">IFERROR(IC37*(HW37-HW$48)^2,"")</f>
        <v>0.60044238684998641</v>
      </c>
      <c r="IG37" s="209">
        <f>IFERROR(IC37*(IA37-IA48)^2,"")</f>
        <v>2.2421263895783303</v>
      </c>
      <c r="IH37" s="209">
        <f t="shared" ref="IH37:IH46" si="397">IFERROR(IC37*(HW37-HW$48)*(IA37-IA$48),"")</f>
        <v>1.1602877750703724</v>
      </c>
      <c r="II37" s="209">
        <f>IFERROR($C37*($F37-HY37)^2/(HY37*(1-HY37)),"")</f>
        <v>1.5701774919003826E-2</v>
      </c>
      <c r="IJ37" s="227">
        <f>IFERROR($D37-$C37*HY37,"")</f>
        <v>-1.5689457302645451E-2</v>
      </c>
      <c r="IK37" s="209">
        <f>IFERROR(IJ37/SQRT($C37*HY37*(1-HY37)),"")</f>
        <v>-0.12530672335913914</v>
      </c>
      <c r="IM37" s="209"/>
      <c r="IN37" s="201">
        <f>IFERROR(LOG10($B37),"")</f>
        <v>-3.0457574905606752</v>
      </c>
      <c r="IO37" s="211">
        <f>IFERROR(HW51+HV51*IN37,"")</f>
        <v>-3.1616192307780371</v>
      </c>
      <c r="IP37" s="202">
        <f>IFERROR(_xlfn.NORM.S.DIST(IO37,TRUE)*(1-$E$36)+$E$36,"")</f>
        <v>7.8447286513226751E-4</v>
      </c>
      <c r="IQ37" s="202">
        <f t="shared" ref="IQ37:IQ46" si="398">IFERROR(1/SQRT(2*PI())*EXP(-0.5*(IO37)^2),"")</f>
        <v>2.6936540791419388E-3</v>
      </c>
      <c r="IR37" s="202">
        <f>IFERROR(IO37-IP37/IQ37+$F37/IQ37,"")</f>
        <v>-3.4528492261982957</v>
      </c>
      <c r="IS37" s="202">
        <f>IFERROR(IQ37^2/((1-IP37)*(IP37+$E$36/(1-$E$36))),"")</f>
        <v>9.2564944512492104E-3</v>
      </c>
      <c r="IT37" s="211">
        <f>IFERROR($C37*IS37,"")</f>
        <v>0.1851298890249842</v>
      </c>
      <c r="IU37" s="211">
        <f t="shared" ref="IU37:IU46" si="399">IFERROR(IT37*IN37,"")</f>
        <v>-0.56386074622451221</v>
      </c>
      <c r="IV37" s="211">
        <f>IFERROR(IT37*IR37,"")</f>
        <v>-0.63922559406609303</v>
      </c>
      <c r="IW37" s="209">
        <f t="shared" ref="IW37:IW46" si="400">IFERROR(IT37*(IN37-IN$48)^2,"")</f>
        <v>0.60044238684998374</v>
      </c>
      <c r="IX37" s="209">
        <f>IFERROR(IT37*(IR37-IR48)^2,"")</f>
        <v>2.2421263895783237</v>
      </c>
      <c r="IY37" s="209">
        <f t="shared" ref="IY37:IY46" si="401">IFERROR(IT37*(IN37-IN$48)*(IR37-IR$48),"")</f>
        <v>1.1602877750703682</v>
      </c>
      <c r="IZ37" s="209">
        <f>IFERROR($C37*($F37-IP37)^2/(IP37*(1-IP37)),"")</f>
        <v>1.5701774919003722E-2</v>
      </c>
      <c r="JA37" s="227">
        <f>IFERROR($D37-$C37*IP37,"")</f>
        <v>-1.568945730264535E-2</v>
      </c>
      <c r="JB37" s="209">
        <f>IFERROR(JA37/SQRT($C37*IP37*(1-IP37)),"")</f>
        <v>-0.12530672335913873</v>
      </c>
      <c r="JD37" s="209"/>
      <c r="JE37" s="201">
        <f>IFERROR(LOG10($B37),"")</f>
        <v>-3.0457574905606752</v>
      </c>
      <c r="JF37" s="211">
        <f>IFERROR(IN51+IM51*JE37,"")</f>
        <v>-3.1616192307780344</v>
      </c>
      <c r="JG37" s="202">
        <f>IFERROR(_xlfn.NORM.S.DIST(JF37,TRUE)*(1-$E$36)+$E$36,"")</f>
        <v>7.8447286513227456E-4</v>
      </c>
      <c r="JH37" s="202">
        <f t="shared" ref="JH37:JH46" si="402">IFERROR(1/SQRT(2*PI())*EXP(-0.5*(JF37)^2),"")</f>
        <v>2.6936540791419605E-3</v>
      </c>
      <c r="JI37" s="202">
        <f>IFERROR(JF37-JG37/JH37+$F37/JH37,"")</f>
        <v>-3.452849226198293</v>
      </c>
      <c r="JJ37" s="202">
        <f>IFERROR(JH37^2/((1-JG37)*(JG37+$E$36/(1-$E$36))),"")</f>
        <v>9.2564944512492763E-3</v>
      </c>
      <c r="JK37" s="211">
        <f>IFERROR($C37*JJ37,"")</f>
        <v>0.18512988902498553</v>
      </c>
      <c r="JL37" s="211">
        <f t="shared" ref="JL37:JL46" si="403">IFERROR(JK37*JE37,"")</f>
        <v>-0.56386074622451621</v>
      </c>
      <c r="JM37" s="211">
        <f>IFERROR(JK37*JI37,"")</f>
        <v>-0.63922559406609714</v>
      </c>
      <c r="JN37" s="209">
        <f t="shared" ref="JN37:JN46" si="404">IFERROR(JK37*(JE37-JE$48)^2,"")</f>
        <v>0.60044238684998807</v>
      </c>
      <c r="JO37" s="209">
        <f>IFERROR(JK37*(JI37-JI48)^2,"")</f>
        <v>2.2421263895783352</v>
      </c>
      <c r="JP37" s="209">
        <f t="shared" ref="JP37:JP46" si="405">IFERROR(JK37*(JE37-JE$48)*(JI37-JI$48),"")</f>
        <v>1.1602877750703753</v>
      </c>
      <c r="JQ37" s="209">
        <f>IFERROR($C37*($F37-JG37)^2/(JG37*(1-JG37)),"")</f>
        <v>1.5701774919003864E-2</v>
      </c>
      <c r="JR37" s="227">
        <f>IFERROR($D37-$C37*JG37,"")</f>
        <v>-1.5689457302645492E-2</v>
      </c>
      <c r="JS37" s="209">
        <f>IFERROR(JR37/SQRT($C37*JG37*(1-JG37)),"")</f>
        <v>-0.12530672335913931</v>
      </c>
      <c r="JU37" s="209"/>
      <c r="JV37" s="201">
        <f>IFERROR(LOG10($B37),"")</f>
        <v>-3.0457574905606752</v>
      </c>
      <c r="JW37" s="211">
        <f>IFERROR(JE51+JD51*JV37,"")</f>
        <v>-3.1616192307780362</v>
      </c>
      <c r="JX37" s="202">
        <f>IFERROR(_xlfn.NORM.S.DIST(JW37,TRUE)*(1-$E$36)+$E$36,"")</f>
        <v>7.8447286513226968E-4</v>
      </c>
      <c r="JY37" s="202">
        <f t="shared" ref="JY37:JY46" si="406">IFERROR(1/SQRT(2*PI())*EXP(-0.5*(JW37)^2),"")</f>
        <v>2.6936540791419462E-3</v>
      </c>
      <c r="JZ37" s="202">
        <f>IFERROR(JW37-JX37/JY37+$F37/JY37,"")</f>
        <v>-3.4528492261982948</v>
      </c>
      <c r="KA37" s="202">
        <f>IFERROR(JY37^2/((1-JX37)*(JX37+$E$36/(1-$E$36))),"")</f>
        <v>9.2564944512492364E-3</v>
      </c>
      <c r="KB37" s="211">
        <f>IFERROR($C37*KA37,"")</f>
        <v>0.18512988902498473</v>
      </c>
      <c r="KC37" s="211">
        <f t="shared" ref="KC37:KC46" si="407">IFERROR(KB37*JV37,"")</f>
        <v>-0.56386074622451376</v>
      </c>
      <c r="KD37" s="211">
        <f>IFERROR(KB37*JZ37,"")</f>
        <v>-0.63922559406609469</v>
      </c>
      <c r="KE37" s="209">
        <f t="shared" ref="KE37:KE46" si="408">IFERROR(KB37*(JV37-JV$48)^2,"")</f>
        <v>0.60044238684998552</v>
      </c>
      <c r="KF37" s="209">
        <f>IFERROR(KB37*(JZ37-JZ48)^2,"")</f>
        <v>2.242126389578329</v>
      </c>
      <c r="KG37" s="209">
        <f t="shared" ref="KG37:KG46" si="409">IFERROR(KB37*(JV37-JV$48)*(JZ37-JZ$48),"")</f>
        <v>1.1602877750703713</v>
      </c>
      <c r="KH37" s="209">
        <f>IFERROR($C37*($F37-JX37)^2/(JX37*(1-JX37)),"")</f>
        <v>1.5701774919003764E-2</v>
      </c>
      <c r="KI37" s="227">
        <f>IFERROR($D37-$C37*JX37,"")</f>
        <v>-1.5689457302645392E-2</v>
      </c>
      <c r="KJ37" s="209">
        <f>IFERROR(KI37/SQRT($C37*JX37*(1-JX37)),"")</f>
        <v>-0.12530672335913889</v>
      </c>
      <c r="KL37" s="209"/>
      <c r="KM37" s="201">
        <f>IFERROR(LOG10($B37),"")</f>
        <v>-3.0457574905606752</v>
      </c>
      <c r="KN37" s="211">
        <f>IFERROR(JV51+JU51*KM37,"")</f>
        <v>-3.1616192307780362</v>
      </c>
      <c r="KO37" s="202">
        <f>IFERROR(_xlfn.NORM.S.DIST(KN37,TRUE)*(1-$E$36)+$E$36,"")</f>
        <v>7.8447286513226968E-4</v>
      </c>
      <c r="KP37" s="202">
        <f t="shared" ref="KP37:KP46" si="410">IFERROR(1/SQRT(2*PI())*EXP(-0.5*(KN37)^2),"")</f>
        <v>2.6936540791419462E-3</v>
      </c>
      <c r="KQ37" s="202">
        <f>IFERROR(KN37-KO37/KP37+$F37/KP37,"")</f>
        <v>-3.4528492261982948</v>
      </c>
      <c r="KR37" s="202">
        <f>IFERROR(KP37^2/((1-KO37)*(KO37+$E$36/(1-$E$36))),"")</f>
        <v>9.2564944512492364E-3</v>
      </c>
      <c r="KS37" s="211">
        <f>IFERROR($C37*KR37,"")</f>
        <v>0.18512988902498473</v>
      </c>
      <c r="KT37" s="211">
        <f t="shared" ref="KT37:KT46" si="411">IFERROR(KS37*KM37,"")</f>
        <v>-0.56386074622451376</v>
      </c>
      <c r="KU37" s="211">
        <f>IFERROR(KS37*KQ37,"")</f>
        <v>-0.63922559406609469</v>
      </c>
      <c r="KV37" s="209">
        <f t="shared" ref="KV37:KV46" si="412">IFERROR(KS37*(KM37-KM$48)^2,"")</f>
        <v>0.60044238684998552</v>
      </c>
      <c r="KW37" s="209">
        <f>IFERROR(KS37*(KQ37-KQ48)^2,"")</f>
        <v>2.2421263895783281</v>
      </c>
      <c r="KX37" s="209">
        <f t="shared" ref="KX37:KX46" si="413">IFERROR(KS37*(KM37-KM$48)*(KQ37-KQ$48),"")</f>
        <v>1.1602877750703708</v>
      </c>
      <c r="KY37" s="209">
        <f>IFERROR($C37*($F37-KO37)^2/(KO37*(1-KO37)),"")</f>
        <v>1.5701774919003764E-2</v>
      </c>
      <c r="KZ37" s="227">
        <f>IFERROR($D37-$C37*KO37,"")</f>
        <v>-1.5689457302645392E-2</v>
      </c>
      <c r="LA37" s="209">
        <f>IFERROR(KZ37/SQRT($C37*KO37*(1-KO37)),"")</f>
        <v>-0.12530672335913889</v>
      </c>
      <c r="LC37" s="209"/>
      <c r="LD37" s="201">
        <f>IFERROR(LOG10($B37),"")</f>
        <v>-3.0457574905606752</v>
      </c>
      <c r="LE37" s="211">
        <f>IFERROR(KM51+KL51*LD37,"")</f>
        <v>-3.1616192307780362</v>
      </c>
      <c r="LF37" s="202">
        <f>IFERROR(_xlfn.NORM.S.DIST(LE37,TRUE)*(1-$E$36)+$E$36,"")</f>
        <v>7.8447286513226968E-4</v>
      </c>
      <c r="LG37" s="202">
        <f t="shared" ref="LG37:LG46" si="414">IFERROR(1/SQRT(2*PI())*EXP(-0.5*(LE37)^2),"")</f>
        <v>2.6936540791419462E-3</v>
      </c>
      <c r="LH37" s="202">
        <f>IFERROR(LE37-LF37/LG37+$F37/LG37,"")</f>
        <v>-3.4528492261982948</v>
      </c>
      <c r="LI37" s="202">
        <f>IFERROR(LG37^2/((1-LF37)*(LF37+$E$36/(1-$E$36))),"")</f>
        <v>9.2564944512492364E-3</v>
      </c>
      <c r="LJ37" s="211">
        <f>IFERROR($C37*LI37,"")</f>
        <v>0.18512988902498473</v>
      </c>
      <c r="LK37" s="211">
        <f t="shared" ref="LK37:LK46" si="415">IFERROR(LJ37*LD37,"")</f>
        <v>-0.56386074622451376</v>
      </c>
      <c r="LL37" s="211">
        <f>IFERROR(LJ37*LH37,"")</f>
        <v>-0.63922559406609469</v>
      </c>
      <c r="LM37" s="209">
        <f t="shared" ref="LM37:LM46" si="416">IFERROR(LJ37*(LD37-LD$48)^2,"")</f>
        <v>0.60044238684998552</v>
      </c>
      <c r="LN37" s="209">
        <f>IFERROR(LJ37*(LH37-LH48)^2,"")</f>
        <v>2.242126389578329</v>
      </c>
      <c r="LO37" s="209">
        <f t="shared" ref="LO37:LO46" si="417">IFERROR(LJ37*(LD37-LD$48)*(LH37-LH$48),"")</f>
        <v>1.1602877750703713</v>
      </c>
      <c r="LP37" s="209">
        <f>IFERROR($C37*($F37-LF37)^2/(LF37*(1-LF37)),"")</f>
        <v>1.5701774919003764E-2</v>
      </c>
      <c r="LQ37" s="227">
        <f>IFERROR($D37-$C37*LF37,"")</f>
        <v>-1.5689457302645392E-2</v>
      </c>
      <c r="LR37" s="209">
        <f>IFERROR(LQ37/SQRT($C37*LF37*(1-LF37)),"")</f>
        <v>-0.12530672335913889</v>
      </c>
      <c r="LT37" s="209"/>
      <c r="LU37" s="371">
        <f>IFERROR(LOG10($B37),"")</f>
        <v>-3.0457574905606752</v>
      </c>
      <c r="LV37" s="370">
        <f>IFERROR(LD51+LC51*LU37,"")</f>
        <v>-3.1616192307780362</v>
      </c>
      <c r="LW37" s="373">
        <f>IFERROR(_xlfn.NORM.S.DIST(LV37,TRUE)*(1-$E$36)+$E$36,"")</f>
        <v>7.8447286513226968E-4</v>
      </c>
      <c r="LX37" s="202">
        <f t="shared" ref="LX37:LX46" si="418">IFERROR(1/SQRT(2*PI())*EXP(-0.5*(LV37)^2),"")</f>
        <v>2.6936540791419462E-3</v>
      </c>
      <c r="LY37" s="202">
        <f>IFERROR(LV37-LW37/LX37+$F37/LX37,"")</f>
        <v>-3.4528492261982948</v>
      </c>
      <c r="LZ37" s="202">
        <f>IFERROR(LX37^2/((1-LW37)*(LW37+$E$36/(1-$E$36))),"")</f>
        <v>9.2564944512492364E-3</v>
      </c>
      <c r="MA37" s="211">
        <f>IFERROR($C37*LZ37,"")</f>
        <v>0.18512988902498473</v>
      </c>
      <c r="MB37" s="211">
        <f t="shared" ref="MB37:MB46" si="419">IFERROR(MA37*LU37,"")</f>
        <v>-0.56386074622451376</v>
      </c>
      <c r="MC37" s="211">
        <f>IFERROR(MA37*LY37,"")</f>
        <v>-0.63922559406609469</v>
      </c>
      <c r="MD37" s="209">
        <f t="shared" ref="MD37:MD46" si="420">IFERROR(MA37*(LU37-LU$48)^2,"")</f>
        <v>0.60044238684998552</v>
      </c>
      <c r="ME37" s="209">
        <f>IFERROR(MA37*(LY37-LY48)^2,"")</f>
        <v>2.2421263895783281</v>
      </c>
      <c r="MF37" s="209">
        <f t="shared" ref="MF37:MF46" si="421">IFERROR(MA37*(LU37-LU$48)*(LY37-LY$48),"")</f>
        <v>1.1602877750703708</v>
      </c>
      <c r="MG37" s="209">
        <f>IFERROR($C37*($F37-LW37)^2/(LW37*(1-LW37)),"")</f>
        <v>1.5701774919003764E-2</v>
      </c>
      <c r="MH37" s="227">
        <f>IFERROR($D37-$C37*LW37,"")</f>
        <v>-1.5689457302645392E-2</v>
      </c>
      <c r="MI37" s="372">
        <f>IFERROR(MH37/SQRT($C37*LW37*(1-LW37)),"")</f>
        <v>-0.12530672335913889</v>
      </c>
    </row>
    <row r="38" spans="1:347" ht="14" customHeight="1" outlineLevel="1">
      <c r="A38" s="12">
        <v>2</v>
      </c>
      <c r="B38" s="425">
        <v>5.0000000000000001E-3</v>
      </c>
      <c r="C38" s="360">
        <v>20</v>
      </c>
      <c r="D38" s="362">
        <v>1</v>
      </c>
      <c r="E38" s="15">
        <f t="shared" si="340"/>
        <v>0.05</v>
      </c>
      <c r="F38" s="32">
        <f>IFERROR((E38-E36)/(1-E36),"")</f>
        <v>0.05</v>
      </c>
      <c r="G38" s="15">
        <f t="shared" si="341"/>
        <v>-1.6448536269514726</v>
      </c>
      <c r="H38" s="15"/>
      <c r="I38" s="32"/>
      <c r="J38" s="16">
        <f t="shared" ref="J38:J46" si="422">IFERROR(LOG10($B38),"")</f>
        <v>-2.3010299956639813</v>
      </c>
      <c r="K38" s="15">
        <f>IFERROR(C51+B51*J38,"")</f>
        <v>-1.6134929347826579</v>
      </c>
      <c r="L38" s="35">
        <f t="shared" ref="L38:L46" si="423">IFERROR(_xlfn.NORM.S.DIST(K38,TRUE)*(1-$E$36)+$E$36,"")</f>
        <v>5.331872849594637E-2</v>
      </c>
      <c r="M38" s="35">
        <f t="shared" si="342"/>
        <v>0.10854198107338188</v>
      </c>
      <c r="N38" s="35">
        <f t="shared" ref="N38:N46" si="424">IFERROR(K38-L38/M38+$F38/M38,"")</f>
        <v>-1.6440684638371965</v>
      </c>
      <c r="O38" s="35">
        <f t="shared" ref="O38:O46" si="425">IFERROR(M38^2/((1-L38)*(L38+$E$36/(1-$E$36))),"")</f>
        <v>0.23340594750789159</v>
      </c>
      <c r="P38" s="15">
        <f t="shared" ref="P38:P46" si="426">IFERROR($C38*O38,"")</f>
        <v>4.6681189501578322</v>
      </c>
      <c r="Q38" s="15">
        <f t="shared" si="343"/>
        <v>-10.741481727640625</v>
      </c>
      <c r="R38" s="15">
        <f t="shared" ref="R38:R46" si="427">IFERROR(P38*N38,"")</f>
        <v>-7.6747071513952934</v>
      </c>
      <c r="S38" s="32">
        <f t="shared" si="344"/>
        <v>5.9740312383655985</v>
      </c>
      <c r="T38" s="32">
        <f>IFERROR(P38*(N38-N48)^2,"")</f>
        <v>14.498949310921995</v>
      </c>
      <c r="U38" s="32">
        <f t="shared" si="345"/>
        <v>9.3068349134884407</v>
      </c>
      <c r="V38" s="32">
        <f t="shared" ref="V38:V46" si="428">IFERROR($C38*($F38-L38)^2/(L38*(1-L38)),"")</f>
        <v>4.3640515785709757E-3</v>
      </c>
      <c r="W38" s="37">
        <f t="shared" ref="W38:W46" si="429">IFERROR($D38-$C38*L38,"")</f>
        <v>-6.6374569918927318E-2</v>
      </c>
      <c r="X38" s="32">
        <f t="shared" ref="X38:X46" si="430">IFERROR(W38/SQRT($C38*L38*(1-L38)),"")</f>
        <v>-6.6060968646932297E-2</v>
      </c>
      <c r="Y38" s="42"/>
      <c r="Z38" s="209"/>
      <c r="AA38" s="201">
        <f t="shared" ref="AA38:AA46" si="431">IFERROR(LOG10($B38),"")</f>
        <v>-2.3010299956639813</v>
      </c>
      <c r="AB38" s="211">
        <f>IFERROR(J51+I51*AA38,"")</f>
        <v>-1.7550853640929791</v>
      </c>
      <c r="AC38" s="202">
        <f t="shared" ref="AC38:AC46" si="432">IFERROR(_xlfn.NORM.S.DIST(AB38,TRUE)*(1-$E$36)+$E$36,"")</f>
        <v>3.9622353694614323E-2</v>
      </c>
      <c r="AD38" s="202">
        <f t="shared" si="346"/>
        <v>8.5511804278573508E-2</v>
      </c>
      <c r="AE38" s="202">
        <f t="shared" ref="AE38:AE46" si="433">IFERROR(AB38-AC38/AD38+$F38/AD38,"")</f>
        <v>-1.6337261389785351</v>
      </c>
      <c r="AF38" s="202">
        <f t="shared" ref="AF38:AF46" si="434">IFERROR(AD38^2/((1-AC38)*(AC38+$E$36/(1-$E$36))),"")</f>
        <v>0.19216302501442326</v>
      </c>
      <c r="AG38" s="211">
        <f t="shared" ref="AG38:AG46" si="435">IFERROR($C38*AF38,"")</f>
        <v>3.8432605002884652</v>
      </c>
      <c r="AH38" s="211">
        <f t="shared" si="347"/>
        <v>-8.8434576923143169</v>
      </c>
      <c r="AI38" s="211">
        <f t="shared" ref="AI38:AI46" si="436">IFERROR(AG38*AE38,"")</f>
        <v>-6.2788351382249878</v>
      </c>
      <c r="AJ38" s="209">
        <f t="shared" si="348"/>
        <v>4.4122257401291183</v>
      </c>
      <c r="AK38" s="209">
        <f>IFERROR(AG38*(AE38-AE48)^2,"")</f>
        <v>10.885692449262507</v>
      </c>
      <c r="AL38" s="209">
        <f t="shared" si="349"/>
        <v>6.930377509469829</v>
      </c>
      <c r="AM38" s="209">
        <f t="shared" ref="AM38:AM46" si="437">IFERROR($C38*($F38-AC38)^2/(AC38*(1-AC38)),"")</f>
        <v>5.6603777087088393E-2</v>
      </c>
      <c r="AN38" s="227">
        <f t="shared" ref="AN38:AN46" si="438">IFERROR($D38-$C38*AC38,"")</f>
        <v>0.20755292610771359</v>
      </c>
      <c r="AO38" s="209">
        <f t="shared" ref="AO38:AO46" si="439">IFERROR(AN38/SQRT($C38*AC38*(1-AC38)),"")</f>
        <v>0.23791548307558377</v>
      </c>
      <c r="AP38" s="42"/>
      <c r="AQ38" s="209"/>
      <c r="AR38" s="201">
        <f t="shared" ref="AR38:AR46" si="440">IFERROR(LOG10($B38),"")</f>
        <v>-2.3010299956639813</v>
      </c>
      <c r="AS38" s="211">
        <f>IFERROR(AA51+Z51*AR38,"")</f>
        <v>-1.8302771224763146</v>
      </c>
      <c r="AT38" s="202">
        <f t="shared" ref="AT38:AT46" si="441">IFERROR(_xlfn.NORM.S.DIST(AS38,TRUE)*(1-$E$36)+$E$36,"")</f>
        <v>3.3604255260985268E-2</v>
      </c>
      <c r="AU38" s="202">
        <f t="shared" si="350"/>
        <v>7.4728352618113919E-2</v>
      </c>
      <c r="AV38" s="202">
        <f t="shared" ref="AV38:AV46" si="442">IFERROR(AS38-AT38/AU38+$F38/AU38,"")</f>
        <v>-1.610872516800042</v>
      </c>
      <c r="AW38" s="202">
        <f t="shared" ref="AW38:AW46" si="443">IFERROR(AU38^2/((1-AT38)*(AT38+$E$36/(1-$E$36))),"")</f>
        <v>0.17195766243707514</v>
      </c>
      <c r="AX38" s="211">
        <f t="shared" ref="AX38:AX46" si="444">IFERROR($C38*AW38,"")</f>
        <v>3.4391532487415026</v>
      </c>
      <c r="AY38" s="211">
        <f t="shared" si="351"/>
        <v>-7.913594785039427</v>
      </c>
      <c r="AZ38" s="211">
        <f t="shared" ref="AZ38:AZ46" si="445">IFERROR(AX38*AV38,"")</f>
        <v>-5.5400374494612654</v>
      </c>
      <c r="BA38" s="209">
        <f t="shared" si="352"/>
        <v>3.85216606667551</v>
      </c>
      <c r="BB38" s="209">
        <f>IFERROR(AX38*(AV38-AV48)^2,"")</f>
        <v>9.2663384395721451</v>
      </c>
      <c r="BC38" s="209">
        <f t="shared" si="353"/>
        <v>5.9745689802069171</v>
      </c>
      <c r="BD38" s="209">
        <f t="shared" ref="BD38:BD46" si="446">IFERROR($C38*($F38-AT38)^2/(AT38*(1-AT38)),"")</f>
        <v>0.16555526937765766</v>
      </c>
      <c r="BE38" s="227">
        <f t="shared" ref="BE38:BE46" si="447">IFERROR($D38-$C38*AT38,"")</f>
        <v>0.32791489478029467</v>
      </c>
      <c r="BF38" s="209">
        <f t="shared" ref="BF38:BF46" si="448">IFERROR(BE38/SQRT($C38*AT38*(1-AT38)),"")</f>
        <v>0.4068848355218681</v>
      </c>
      <c r="BH38" s="209"/>
      <c r="BI38" s="201">
        <f t="shared" ref="BI38:BI46" si="449">IFERROR(LOG10($B38),"")</f>
        <v>-2.3010299956639813</v>
      </c>
      <c r="BJ38" s="211">
        <f>IFERROR(AR51+AQ51*BI38,"")</f>
        <v>-1.8422608086942742</v>
      </c>
      <c r="BK38" s="202">
        <f t="shared" ref="BK38:BK46" si="450">IFERROR(_xlfn.NORM.S.DIST(BJ38,TRUE)*(1-$E$36)+$E$36,"")</f>
        <v>3.271850474677708E-2</v>
      </c>
      <c r="BL38" s="202">
        <f t="shared" si="354"/>
        <v>7.3101895902054237E-2</v>
      </c>
      <c r="BM38" s="202">
        <f t="shared" ref="BM38:BM46" si="451">IFERROR(BJ38-BK38/BL38+$F38/BL38,"")</f>
        <v>-1.6058579761825489</v>
      </c>
      <c r="BN38" s="202">
        <f t="shared" ref="BN38:BN46" si="452">IFERROR(BL38^2/((1-BK38)*(BK38+$E$36/(1-$E$36))),"")</f>
        <v>0.1688538446763326</v>
      </c>
      <c r="BO38" s="211">
        <f t="shared" ref="BO38:BO46" si="453">IFERROR($C38*BN38,"")</f>
        <v>3.377076893526652</v>
      </c>
      <c r="BP38" s="211">
        <f t="shared" si="355"/>
        <v>-7.7707552296685636</v>
      </c>
      <c r="BQ38" s="211">
        <f t="shared" ref="BQ38:BQ46" si="454">IFERROR(BO38*BM38,"")</f>
        <v>-5.4231058656515581</v>
      </c>
      <c r="BR38" s="209">
        <f t="shared" si="356"/>
        <v>3.7689247231747132</v>
      </c>
      <c r="BS38" s="209">
        <f>IFERROR(BO38*(BM38-BM48)^2,"")</f>
        <v>9.0108069974720024</v>
      </c>
      <c r="BT38" s="209">
        <f t="shared" si="357"/>
        <v>5.8276112832384364</v>
      </c>
      <c r="BU38" s="209">
        <f t="shared" ref="BU38:BU46" si="455">IFERROR($C38*($F38-BK38)^2/(BK38*(1-BK38)),"")</f>
        <v>0.18873232975911611</v>
      </c>
      <c r="BV38" s="227">
        <f t="shared" ref="BV38:BV46" si="456">IFERROR($D38-$C38*BK38,"")</f>
        <v>0.34562990506445845</v>
      </c>
      <c r="BW38" s="209">
        <f t="shared" ref="BW38:BW46" si="457">IFERROR(BV38/SQRT($C38*BK38*(1-BK38)),"")</f>
        <v>0.43443334328653471</v>
      </c>
      <c r="BY38" s="209"/>
      <c r="BZ38" s="201">
        <f t="shared" ref="BZ38:BZ46" si="458">IFERROR(LOG10($B38),"")</f>
        <v>-2.3010299956639813</v>
      </c>
      <c r="CA38" s="211">
        <f>IFERROR(BI51+BH51*BZ38,"")</f>
        <v>-1.8429029134149246</v>
      </c>
      <c r="CB38" s="202">
        <f t="shared" ref="CB38:CB46" si="459">IFERROR(_xlfn.NORM.S.DIST(CA38,TRUE)*(1-$E$36)+$E$36,"")</f>
        <v>3.2671593429294828E-2</v>
      </c>
      <c r="CC38" s="202">
        <f t="shared" si="358"/>
        <v>7.3015457962353161E-2</v>
      </c>
      <c r="CD38" s="202">
        <f t="shared" ref="CD38:CD46" si="460">IFERROR(CA38-CB38/CC38+$F38/CC38,"")</f>
        <v>-1.6055777352363572</v>
      </c>
      <c r="CE38" s="202">
        <f t="shared" ref="CE38:CE46" si="461">IFERROR(CC38^2/((1-CB38)*(CB38+$E$36/(1-$E$36))),"")</f>
        <v>0.16868845847945532</v>
      </c>
      <c r="CF38" s="211">
        <f t="shared" ref="CF38:CF46" si="462">IFERROR($C38*CE38,"")</f>
        <v>3.3737691695891066</v>
      </c>
      <c r="CG38" s="211">
        <f t="shared" si="359"/>
        <v>-7.7631440576708952</v>
      </c>
      <c r="CH38" s="211">
        <f t="shared" ref="CH38:CH46" si="463">IFERROR(CF38*CD38,"")</f>
        <v>-5.416848662519123</v>
      </c>
      <c r="CI38" s="209">
        <f t="shared" si="360"/>
        <v>3.7637606729439996</v>
      </c>
      <c r="CJ38" s="209">
        <f>IFERROR(CF38*(CD38-CD48)^2,"")</f>
        <v>8.9951348369172131</v>
      </c>
      <c r="CK38" s="209">
        <f t="shared" si="361"/>
        <v>5.8185509147052716</v>
      </c>
      <c r="CL38" s="209">
        <f t="shared" ref="CL38:CL46" si="464">IFERROR($C38*($F38-CB38)^2/(CB38*(1-CB38)),"")</f>
        <v>0.19002161130964976</v>
      </c>
      <c r="CM38" s="227">
        <f t="shared" ref="CM38:CM46" si="465">IFERROR($D38-$C38*CB38,"")</f>
        <v>0.34656813141410348</v>
      </c>
      <c r="CN38" s="209">
        <f t="shared" ref="CN38:CN46" si="466">IFERROR(CM38/SQRT($C38*CB38*(1-CB38)),"")</f>
        <v>0.4359146835215002</v>
      </c>
      <c r="CP38" s="209"/>
      <c r="CQ38" s="201">
        <f t="shared" ref="CQ38:CQ46" si="467">IFERROR(LOG10($B38),"")</f>
        <v>-2.3010299956639813</v>
      </c>
      <c r="CR38" s="211">
        <f>IFERROR(BZ51+BY51*CQ38,"")</f>
        <v>-1.8429444810763718</v>
      </c>
      <c r="CS38" s="202">
        <f t="shared" ref="CS38:CS46" si="468">IFERROR(_xlfn.NORM.S.DIST(CR38,TRUE)*(1-$E$36)+$E$36,"")</f>
        <v>3.266855846370724E-2</v>
      </c>
      <c r="CT38" s="202">
        <f t="shared" si="362"/>
        <v>7.300986475235223E-2</v>
      </c>
      <c r="CU38" s="202">
        <f t="shared" ref="CU38:CU46" si="469">IFERROR(CR38-CS38/CT38+$F38/CT38,"")</f>
        <v>-1.6055595524084363</v>
      </c>
      <c r="CV38" s="202">
        <f t="shared" ref="CV38:CV46" si="470">IFERROR(CT38^2/((1-CS38)*(CS38+$E$36/(1-$E$36))),"")</f>
        <v>0.168677755180591</v>
      </c>
      <c r="CW38" s="211">
        <f t="shared" ref="CW38:CW46" si="471">IFERROR($C38*CV38,"")</f>
        <v>3.3735551036118201</v>
      </c>
      <c r="CX38" s="211">
        <f t="shared" si="363"/>
        <v>-7.7626514854361082</v>
      </c>
      <c r="CY38" s="211">
        <f t="shared" ref="CY38:CY46" si="472">IFERROR(CW38*CU38,"")</f>
        <v>-5.4164436221801902</v>
      </c>
      <c r="CZ38" s="209">
        <f t="shared" si="364"/>
        <v>3.7634380568212853</v>
      </c>
      <c r="DA38" s="209">
        <f>IFERROR(CW38*(CU38-CU48)^2,"")</f>
        <v>8.9941512234051704</v>
      </c>
      <c r="DB38" s="209">
        <f t="shared" si="365"/>
        <v>5.8179834137756643</v>
      </c>
      <c r="DC38" s="209">
        <f t="shared" ref="DC38:DC46" si="473">IFERROR($C38*($F38-CS38)^2/(CS38*(1-CS38)),"")</f>
        <v>0.19010524248094202</v>
      </c>
      <c r="DD38" s="227">
        <f t="shared" ref="DD38:DD46" si="474">IFERROR($D38-$C38*CS38,"")</f>
        <v>0.34662883072585515</v>
      </c>
      <c r="DE38" s="209">
        <f t="shared" ref="DE38:DE46" si="475">IFERROR(DD38/SQRT($C38*CS38*(1-CS38)),"")</f>
        <v>0.43601059904656198</v>
      </c>
      <c r="DG38" s="209"/>
      <c r="DH38" s="201">
        <f t="shared" ref="DH38:DH46" si="476">IFERROR(LOG10($B38),"")</f>
        <v>-2.3010299956639813</v>
      </c>
      <c r="DI38" s="211">
        <f>IFERROR(CQ51+CP51*DH38,"")</f>
        <v>-1.8429468523766719</v>
      </c>
      <c r="DJ38" s="202">
        <f t="shared" ref="DJ38:DJ46" si="477">IFERROR(_xlfn.NORM.S.DIST(DI38,TRUE)*(1-$E$36)+$E$36,"")</f>
        <v>3.2668385335771342E-2</v>
      </c>
      <c r="DK38" s="202">
        <f t="shared" si="366"/>
        <v>7.3009545686972988E-2</v>
      </c>
      <c r="DL38" s="202">
        <f t="shared" ref="DL38:DL46" si="478">IFERROR(DI38-DJ38/DK38+$F38/DK38,"")</f>
        <v>-1.6055585149866873</v>
      </c>
      <c r="DM38" s="202">
        <f t="shared" ref="DM38:DM46" si="479">IFERROR(DK38^2/((1-DJ38)*(DJ38+$E$36/(1-$E$36))),"")</f>
        <v>0.16867714460396763</v>
      </c>
      <c r="DN38" s="211">
        <f t="shared" ref="DN38:DN46" si="480">IFERROR($C38*DM38,"")</f>
        <v>3.3735428920793527</v>
      </c>
      <c r="DO38" s="211">
        <f t="shared" si="367"/>
        <v>-7.7626233863336074</v>
      </c>
      <c r="DP38" s="211">
        <f t="shared" ref="DP38:DP46" si="481">IFERROR(DN38*DL38,"")</f>
        <v>-5.4164205160508194</v>
      </c>
      <c r="DQ38" s="209">
        <f t="shared" si="368"/>
        <v>3.7634192149408769</v>
      </c>
      <c r="DR38" s="209">
        <f>IFERROR(DN38*(DL38-DL48)^2,"")</f>
        <v>8.9940939356370038</v>
      </c>
      <c r="DS38" s="209">
        <f t="shared" si="369"/>
        <v>5.8179503210632104</v>
      </c>
      <c r="DT38" s="209">
        <f t="shared" ref="DT38:DT46" si="482">IFERROR($C38*($F38-DJ38)^2/(DJ38*(1-DJ38)),"")</f>
        <v>0.19011001398244476</v>
      </c>
      <c r="DU38" s="227">
        <f t="shared" ref="DU38:DU46" si="483">IFERROR($D38-$C38*DJ38,"")</f>
        <v>0.34663229328457312</v>
      </c>
      <c r="DV38" s="209">
        <f t="shared" ref="DV38:DV46" si="484">IFERROR(DU38/SQRT($C38*DJ38*(1-DJ38)),"")</f>
        <v>0.4360160707846038</v>
      </c>
      <c r="DX38" s="209"/>
      <c r="DY38" s="201">
        <f t="shared" ref="DY38:DY46" si="485">IFERROR(LOG10($B38),"")</f>
        <v>-2.3010299956639813</v>
      </c>
      <c r="DZ38" s="211">
        <f>IFERROR(DH51+DG51*DY38,"")</f>
        <v>-1.8429469977154929</v>
      </c>
      <c r="EA38" s="202">
        <f t="shared" ref="EA38:EA46" si="486">IFERROR(_xlfn.NORM.S.DIST(DZ38,TRUE)*(1-$E$36)+$E$36,"")</f>
        <v>3.266837472465145E-2</v>
      </c>
      <c r="EB38" s="202">
        <f t="shared" si="370"/>
        <v>7.3009526131242258E-2</v>
      </c>
      <c r="EC38" s="202">
        <f t="shared" ref="EC38:EC46" si="487">IFERROR(DZ38-EA38/EB38+$F38/EB38,"")</f>
        <v>-1.6055584514017811</v>
      </c>
      <c r="ED38" s="202">
        <f t="shared" ref="ED38:ED46" si="488">IFERROR(EB38^2/((1-EA38)*(EA38+$E$36/(1-$E$36))),"")</f>
        <v>0.16867710718129814</v>
      </c>
      <c r="EE38" s="211">
        <f t="shared" ref="EE38:EE46" si="489">IFERROR($C38*ED38,"")</f>
        <v>3.3735421436259627</v>
      </c>
      <c r="EF38" s="211">
        <f t="shared" si="371"/>
        <v>-7.7626216641199068</v>
      </c>
      <c r="EG38" s="211">
        <f t="shared" ref="EG38:EG46" si="490">IFERROR(EE38*EC38,"")</f>
        <v>-5.4164190998587456</v>
      </c>
      <c r="EH38" s="209">
        <f t="shared" si="372"/>
        <v>3.7634180765660963</v>
      </c>
      <c r="EI38" s="209">
        <f>IFERROR(EE38*(EC38-EC48)^2,"")</f>
        <v>8.9940904685829945</v>
      </c>
      <c r="EJ38" s="209">
        <f t="shared" si="373"/>
        <v>5.8179483197890365</v>
      </c>
      <c r="EK38" s="209">
        <f t="shared" ref="EK38:EK46" si="491">IFERROR($C38*($F38-EA38)^2/(EA38*(1-EA38)),"")</f>
        <v>0.19011030643360272</v>
      </c>
      <c r="EL38" s="227">
        <f t="shared" ref="EL38:EL46" si="492">IFERROR($D38-$C38*EA38,"")</f>
        <v>0.346632505506971</v>
      </c>
      <c r="EM38" s="209">
        <f t="shared" ref="EM38:EM46" si="493">IFERROR(EL38/SQRT($C38*EA38*(1-EA38)),"")</f>
        <v>0.4360164061518817</v>
      </c>
      <c r="EO38" s="209"/>
      <c r="EP38" s="201">
        <f t="shared" ref="EP38:EP46" si="494">IFERROR(LOG10($B38),"")</f>
        <v>-2.3010299956639813</v>
      </c>
      <c r="EQ38" s="211">
        <f>IFERROR(DY51+DX51*EP38,"")</f>
        <v>-1.8429470062384548</v>
      </c>
      <c r="ER38" s="202">
        <f t="shared" ref="ER38:ER46" si="495">IFERROR(_xlfn.NORM.S.DIST(EQ38,TRUE)*(1-$E$36)+$E$36,"")</f>
        <v>3.2668374102394059E-2</v>
      </c>
      <c r="ES38" s="202">
        <f t="shared" si="374"/>
        <v>7.3009524984454829E-2</v>
      </c>
      <c r="ET38" s="202">
        <f t="shared" ref="ET38:ET46" si="496">IFERROR(EQ38-ER38/ES38+$F38/ES38,"")</f>
        <v>-1.6055584476730322</v>
      </c>
      <c r="EU38" s="202">
        <f t="shared" ref="EU38:EU46" si="497">IFERROR(ES38^2/((1-ER38)*(ER38+$E$36/(1-$E$36))),"")</f>
        <v>0.16867710498675725</v>
      </c>
      <c r="EV38" s="211">
        <f t="shared" ref="EV38:EV46" si="498">IFERROR($C38*EU38,"")</f>
        <v>3.3735420997351451</v>
      </c>
      <c r="EW38" s="211">
        <f t="shared" si="375"/>
        <v>-7.7626215631258191</v>
      </c>
      <c r="EX38" s="211">
        <f t="shared" ref="EX38:EX46" si="499">IFERROR(EV38*ET38,"")</f>
        <v>-5.416419016810381</v>
      </c>
      <c r="EY38" s="209">
        <f t="shared" si="376"/>
        <v>3.7634180092261764</v>
      </c>
      <c r="EZ38" s="209">
        <f>IFERROR(EV38*(ET38-ET48)^2,"")</f>
        <v>8.9940902637027165</v>
      </c>
      <c r="FA38" s="209">
        <f t="shared" si="377"/>
        <v>5.8179482014731461</v>
      </c>
      <c r="FB38" s="209">
        <f t="shared" ref="FB38:FB46" si="500">IFERROR($C38*($F38-ER38)^2/(ER38*(1-ER38)),"")</f>
        <v>0.19011032358353638</v>
      </c>
      <c r="FC38" s="227">
        <f t="shared" ref="FC38:FC46" si="501">IFERROR($D38-$C38*ER38,"")</f>
        <v>0.3466325179521188</v>
      </c>
      <c r="FD38" s="209">
        <f t="shared" ref="FD38:FD46" si="502">IFERROR(FC38/SQRT($C38*ER38*(1-ER38)),"")</f>
        <v>0.43601642581849631</v>
      </c>
      <c r="FF38" s="209"/>
      <c r="FG38" s="201">
        <f t="shared" ref="FG38:FG46" si="503">IFERROR(LOG10($B38),"")</f>
        <v>-2.3010299956639813</v>
      </c>
      <c r="FH38" s="211">
        <f>IFERROR(EP51+EO51*FG38,"")</f>
        <v>-1.8429470067518801</v>
      </c>
      <c r="FI38" s="202">
        <f t="shared" ref="FI38:FI46" si="504">IFERROR(_xlfn.NORM.S.DIST(FH38,TRUE)*(1-$E$36)+$E$36,"")</f>
        <v>3.2668374064909127E-2</v>
      </c>
      <c r="FJ38" s="202">
        <f t="shared" si="378"/>
        <v>7.3009524915372076E-2</v>
      </c>
      <c r="FK38" s="202">
        <f t="shared" ref="FK38:FK46" si="505">IFERROR(FH38-FI38/FJ38+$F38/FJ38,"")</f>
        <v>-1.6055584474484113</v>
      </c>
      <c r="FL38" s="202">
        <f t="shared" ref="FL38:FL46" si="506">IFERROR(FJ38^2/((1-FI38)*(FI38+$E$36/(1-$E$36))),"")</f>
        <v>0.16867710485455756</v>
      </c>
      <c r="FM38" s="211">
        <f t="shared" ref="FM38:FM46" si="507">IFERROR($C38*FL38,"")</f>
        <v>3.3735420970911512</v>
      </c>
      <c r="FN38" s="211">
        <f t="shared" si="379"/>
        <v>-7.7626215570419097</v>
      </c>
      <c r="FO38" s="211">
        <f t="shared" ref="FO38:FO46" si="508">IFERROR(FM38*FK38,"")</f>
        <v>-5.4164190118075259</v>
      </c>
      <c r="FP38" s="209">
        <f t="shared" si="380"/>
        <v>3.7634180051911907</v>
      </c>
      <c r="FQ38" s="209">
        <f>IFERROR(FM38*(FK38-FK48)^2,"")</f>
        <v>8.9940902514186014</v>
      </c>
      <c r="FR38" s="209">
        <f t="shared" si="381"/>
        <v>5.8179481943811888</v>
      </c>
      <c r="FS38" s="209">
        <f t="shared" ref="FS38:FS46" si="509">IFERROR($C38*($F38-FI38)^2/(FI38*(1-FI38)),"")</f>
        <v>0.19011032461665245</v>
      </c>
      <c r="FT38" s="227">
        <f t="shared" ref="FT38:FT46" si="510">IFERROR($D38-$C38*FI38,"")</f>
        <v>0.34663251870181744</v>
      </c>
      <c r="FU38" s="209">
        <f t="shared" ref="FU38:FU46" si="511">IFERROR(FT38/SQRT($C38*FI38*(1-FI38)),"")</f>
        <v>0.4360164270032178</v>
      </c>
      <c r="FW38" s="209"/>
      <c r="FX38" s="201">
        <f t="shared" ref="FX38:FX46" si="512">IFERROR(LOG10($B38),"")</f>
        <v>-2.3010299956639813</v>
      </c>
      <c r="FY38" s="211">
        <f>IFERROR(FG51+FF51*FX38,"")</f>
        <v>-1.8429470067823055</v>
      </c>
      <c r="FZ38" s="202">
        <f t="shared" ref="FZ38:FZ46" si="513">IFERROR(_xlfn.NORM.S.DIST(FY38,TRUE)*(1-$E$36)+$E$36,"")</f>
        <v>3.2668374062687772E-2</v>
      </c>
      <c r="GA38" s="202">
        <f t="shared" si="382"/>
        <v>7.3009524911278254E-2</v>
      </c>
      <c r="GB38" s="202">
        <f t="shared" ref="GB38:GB46" si="514">IFERROR(FY38-FZ38/GA38+$F38/GA38,"")</f>
        <v>-1.6055584474351003</v>
      </c>
      <c r="GC38" s="202">
        <f t="shared" ref="GC38:GC46" si="515">IFERROR(GA38^2/((1-FZ38)*(FZ38+$E$36/(1-$E$36))),"")</f>
        <v>0.16867710484672349</v>
      </c>
      <c r="GD38" s="211">
        <f t="shared" ref="GD38:GD46" si="516">IFERROR($C38*GC38,"")</f>
        <v>3.3735420969344698</v>
      </c>
      <c r="GE38" s="211">
        <f t="shared" si="383"/>
        <v>-7.7626215566813812</v>
      </c>
      <c r="GF38" s="211">
        <f t="shared" ref="GF38:GF46" si="517">IFERROR(GD38*GB38,"")</f>
        <v>-5.41641901151106</v>
      </c>
      <c r="GG38" s="209">
        <f t="shared" si="384"/>
        <v>3.7634180049513031</v>
      </c>
      <c r="GH38" s="209">
        <f>IFERROR(GD38*(GB38-GB48)^2,"")</f>
        <v>8.9940902506885703</v>
      </c>
      <c r="GI38" s="209">
        <f t="shared" si="385"/>
        <v>5.8179481939596496</v>
      </c>
      <c r="GJ38" s="209">
        <f t="shared" ref="GJ38:GJ46" si="518">IFERROR($C38*($F38-FZ38)^2/(FZ38*(1-FZ38)),"")</f>
        <v>0.19011032467787486</v>
      </c>
      <c r="GK38" s="227">
        <f t="shared" ref="GK38:GK46" si="519">IFERROR($D38-$C38*FZ38,"")</f>
        <v>0.34663251874624457</v>
      </c>
      <c r="GL38" s="209">
        <f t="shared" ref="GL38:GL46" si="520">IFERROR(GK38/SQRT($C38*FZ38*(1-FZ38)),"")</f>
        <v>0.43601642707342442</v>
      </c>
      <c r="GN38" s="209"/>
      <c r="GO38" s="201">
        <f t="shared" ref="GO38:GO46" si="521">IFERROR(LOG10($B38),"")</f>
        <v>-2.3010299956639813</v>
      </c>
      <c r="GP38" s="211">
        <f>IFERROR(FX51+FW51*GO38,"")</f>
        <v>-1.8429470067841258</v>
      </c>
      <c r="GQ38" s="202">
        <f t="shared" ref="GQ38:GQ46" si="522">IFERROR(_xlfn.NORM.S.DIST(GP38,TRUE)*(1-$E$36)+$E$36,"")</f>
        <v>3.2668374062554857E-2</v>
      </c>
      <c r="GR38" s="202">
        <f t="shared" si="386"/>
        <v>7.3009524911033324E-2</v>
      </c>
      <c r="GS38" s="202">
        <f t="shared" ref="GS38:GS46" si="523">IFERROR(GP38-GQ38/GR38+$F38/GR38,"")</f>
        <v>-1.6055584474343036</v>
      </c>
      <c r="GT38" s="202">
        <f t="shared" ref="GT38:GT46" si="524">IFERROR(GR38^2/((1-GQ38)*(GQ38+$E$36/(1-$E$36))),"")</f>
        <v>0.16867710484625487</v>
      </c>
      <c r="GU38" s="211">
        <f t="shared" ref="GU38:GU46" si="525">IFERROR($C38*GT38,"")</f>
        <v>3.3735420969250973</v>
      </c>
      <c r="GV38" s="211">
        <f t="shared" si="387"/>
        <v>-7.7626215566598153</v>
      </c>
      <c r="GW38" s="211">
        <f t="shared" ref="GW38:GW46" si="526">IFERROR(GU38*GS38,"")</f>
        <v>-5.4164190114933239</v>
      </c>
      <c r="GX38" s="209">
        <f t="shared" si="388"/>
        <v>3.7634180049369776</v>
      </c>
      <c r="GY38" s="209">
        <f>IFERROR(GU38*(GS38-GS48)^2,"")</f>
        <v>8.9940902506449643</v>
      </c>
      <c r="GZ38" s="209">
        <f t="shared" si="389"/>
        <v>5.8179481939344724</v>
      </c>
      <c r="HA38" s="209">
        <f t="shared" ref="HA38:HA46" si="527">IFERROR($C38*($F38-GQ38)^2/(GQ38*(1-GQ38)),"")</f>
        <v>0.19011032468153807</v>
      </c>
      <c r="HB38" s="227">
        <f t="shared" ref="HB38:HB46" si="528">IFERROR($D38-$C38*GQ38,"")</f>
        <v>0.34663251874890288</v>
      </c>
      <c r="HC38" s="209">
        <f t="shared" ref="HC38:HC46" si="529">IFERROR(HB38/SQRT($C38*GQ38*(1-GQ38)),"")</f>
        <v>0.43601642707762522</v>
      </c>
      <c r="HE38" s="209"/>
      <c r="HF38" s="201">
        <f t="shared" ref="HF38:HF46" si="530">IFERROR(LOG10($B38),"")</f>
        <v>-2.3010299956639813</v>
      </c>
      <c r="HG38" s="211">
        <f>IFERROR(GO51+GN51*HF38,"")</f>
        <v>-1.8429470067842342</v>
      </c>
      <c r="HH38" s="202">
        <f t="shared" ref="HH38:HH46" si="531">IFERROR(_xlfn.NORM.S.DIST(HG38,TRUE)*(1-$E$36)+$E$36,"")</f>
        <v>3.2668374062546961E-2</v>
      </c>
      <c r="HI38" s="202">
        <f t="shared" si="390"/>
        <v>7.3009524911018753E-2</v>
      </c>
      <c r="HJ38" s="202">
        <f t="shared" ref="HJ38:HJ46" si="532">IFERROR(HG38-HH38/HI38+$F38/HI38,"")</f>
        <v>-1.6055584474342568</v>
      </c>
      <c r="HK38" s="202">
        <f t="shared" ref="HK38:HK46" si="533">IFERROR(HI38^2/((1-HH38)*(HH38+$E$36/(1-$E$36))),"")</f>
        <v>0.16867710484622692</v>
      </c>
      <c r="HL38" s="211">
        <f t="shared" ref="HL38:HL46" si="534">IFERROR($C38*HK38,"")</f>
        <v>3.3735420969245382</v>
      </c>
      <c r="HM38" s="211">
        <f t="shared" si="391"/>
        <v>-7.7626215566585284</v>
      </c>
      <c r="HN38" s="211">
        <f t="shared" ref="HN38:HN46" si="535">IFERROR(HL38*HJ38,"")</f>
        <v>-5.4164190114922688</v>
      </c>
      <c r="HO38" s="209">
        <f t="shared" si="392"/>
        <v>3.7634180049361254</v>
      </c>
      <c r="HP38" s="209">
        <f>IFERROR(HL38*(HJ38-HJ48)^2,"")</f>
        <v>8.9940902506423672</v>
      </c>
      <c r="HQ38" s="209">
        <f t="shared" si="393"/>
        <v>5.817948193932974</v>
      </c>
      <c r="HR38" s="209">
        <f t="shared" ref="HR38:HR46" si="536">IFERROR($C38*($F38-HH38)^2/(HH38*(1-HH38)),"")</f>
        <v>0.19011032468175573</v>
      </c>
      <c r="HS38" s="227">
        <f t="shared" ref="HS38:HS46" si="537">IFERROR($D38-$C38*HH38,"")</f>
        <v>0.34663251874906076</v>
      </c>
      <c r="HT38" s="209">
        <f t="shared" ref="HT38:HT46" si="538">IFERROR(HS38/SQRT($C38*HH38*(1-HH38)),"")</f>
        <v>0.43601642707787475</v>
      </c>
      <c r="HV38" s="209"/>
      <c r="HW38" s="201">
        <f t="shared" ref="HW38:HW46" si="539">IFERROR(LOG10($B38),"")</f>
        <v>-2.3010299956639813</v>
      </c>
      <c r="HX38" s="211">
        <f>IFERROR(HF51+HE51*HW38,"")</f>
        <v>-1.8429470067842408</v>
      </c>
      <c r="HY38" s="202">
        <f t="shared" ref="HY38:HY46" si="540">IFERROR(_xlfn.NORM.S.DIST(HX38,TRUE)*(1-$E$36)+$E$36,"")</f>
        <v>3.2668374062546475E-2</v>
      </c>
      <c r="HZ38" s="202">
        <f t="shared" si="394"/>
        <v>7.3009524911017851E-2</v>
      </c>
      <c r="IA38" s="202">
        <f t="shared" ref="IA38:IA46" si="541">IFERROR(HX38-HY38/HZ38+$F38/HZ38,"")</f>
        <v>-1.6055584474342537</v>
      </c>
      <c r="IB38" s="202">
        <f t="shared" ref="IB38:IB46" si="542">IFERROR(HZ38^2/((1-HY38)*(HY38+$E$36/(1-$E$36))),"")</f>
        <v>0.1686771048462252</v>
      </c>
      <c r="IC38" s="211">
        <f t="shared" ref="IC38:IC46" si="543">IFERROR($C38*IB38,"")</f>
        <v>3.373542096924504</v>
      </c>
      <c r="ID38" s="211">
        <f t="shared" si="395"/>
        <v>-7.7626215566584493</v>
      </c>
      <c r="IE38" s="211">
        <f t="shared" ref="IE38:IE46" si="544">IFERROR(IC38*IA38,"")</f>
        <v>-5.4164190114922031</v>
      </c>
      <c r="IF38" s="209">
        <f t="shared" si="396"/>
        <v>3.7634180049360717</v>
      </c>
      <c r="IG38" s="209">
        <f>IFERROR(IC38*(IA38-IA48)^2,"")</f>
        <v>8.9940902506422038</v>
      </c>
      <c r="IH38" s="209">
        <f t="shared" si="397"/>
        <v>5.8179481939328799</v>
      </c>
      <c r="II38" s="209">
        <f t="shared" ref="II38:II46" si="545">IFERROR($C38*($F38-HY38)^2/(HY38*(1-HY38)),"")</f>
        <v>0.19011032468176914</v>
      </c>
      <c r="IJ38" s="227">
        <f t="shared" ref="IJ38:IJ46" si="546">IFERROR($D38-$C38*HY38,"")</f>
        <v>0.34663251874907053</v>
      </c>
      <c r="IK38" s="209">
        <f t="shared" ref="IK38:IK46" si="547">IFERROR(IJ38/SQRT($C38*HY38*(1-HY38)),"")</f>
        <v>0.43601642707789018</v>
      </c>
      <c r="IM38" s="209"/>
      <c r="IN38" s="201">
        <f t="shared" ref="IN38:IN46" si="548">IFERROR(LOG10($B38),"")</f>
        <v>-2.3010299956639813</v>
      </c>
      <c r="IO38" s="211">
        <f>IFERROR(HW51+HV51*IN38,"")</f>
        <v>-1.8429470067842426</v>
      </c>
      <c r="IP38" s="202">
        <f t="shared" ref="IP38:IP46" si="549">IFERROR(_xlfn.NORM.S.DIST(IO38,TRUE)*(1-$E$36)+$E$36,"")</f>
        <v>3.2668374062546336E-2</v>
      </c>
      <c r="IQ38" s="202">
        <f t="shared" si="398"/>
        <v>7.3009524911017601E-2</v>
      </c>
      <c r="IR38" s="202">
        <f t="shared" ref="IR38:IR46" si="550">IFERROR(IO38-IP38/IQ38+$F38/IQ38,"")</f>
        <v>-1.6055584474342526</v>
      </c>
      <c r="IS38" s="202">
        <f t="shared" ref="IS38:IS46" si="551">IFERROR(IQ38^2/((1-IP38)*(IP38+$E$36/(1-$E$36))),"")</f>
        <v>0.1686771048462247</v>
      </c>
      <c r="IT38" s="211">
        <f t="shared" ref="IT38:IT46" si="552">IFERROR($C38*IS38,"")</f>
        <v>3.3735420969244938</v>
      </c>
      <c r="IU38" s="211">
        <f t="shared" si="399"/>
        <v>-7.7626215566584262</v>
      </c>
      <c r="IV38" s="211">
        <f t="shared" ref="IV38:IV46" si="553">IFERROR(IT38*IR38,"")</f>
        <v>-5.4164190114921835</v>
      </c>
      <c r="IW38" s="209">
        <f t="shared" si="400"/>
        <v>3.7634180049360602</v>
      </c>
      <c r="IX38" s="209">
        <f>IFERROR(IT38*(IR38-IR48)^2,"")</f>
        <v>8.9940902506421718</v>
      </c>
      <c r="IY38" s="209">
        <f t="shared" si="401"/>
        <v>5.8179481939328603</v>
      </c>
      <c r="IZ38" s="209">
        <f t="shared" ref="IZ38:IZ46" si="554">IFERROR($C38*($F38-IP38)^2/(IP38*(1-IP38)),"")</f>
        <v>0.19011032468177291</v>
      </c>
      <c r="JA38" s="227">
        <f t="shared" ref="JA38:JA46" si="555">IFERROR($D38-$C38*IP38,"")</f>
        <v>0.3466325187490733</v>
      </c>
      <c r="JB38" s="209">
        <f t="shared" ref="JB38:JB46" si="556">IFERROR(JA38/SQRT($C38*IP38*(1-IP38)),"")</f>
        <v>0.43601642707789451</v>
      </c>
      <c r="JD38" s="209"/>
      <c r="JE38" s="201">
        <f t="shared" ref="JE38:JE46" si="557">IFERROR(LOG10($B38),"")</f>
        <v>-2.3010299956639813</v>
      </c>
      <c r="JF38" s="211">
        <f>IFERROR(IN51+IM51*JE38,"")</f>
        <v>-1.8429470067842399</v>
      </c>
      <c r="JG38" s="202">
        <f t="shared" ref="JG38:JG46" si="558">IFERROR(_xlfn.NORM.S.DIST(JF38,TRUE)*(1-$E$36)+$E$36,"")</f>
        <v>3.2668374062546537E-2</v>
      </c>
      <c r="JH38" s="202">
        <f t="shared" si="402"/>
        <v>7.3009524911017962E-2</v>
      </c>
      <c r="JI38" s="202">
        <f t="shared" ref="JI38:JI46" si="559">IFERROR(JF38-JG38/JH38+$F38/JH38,"")</f>
        <v>-1.6055584474342539</v>
      </c>
      <c r="JJ38" s="202">
        <f t="shared" ref="JJ38:JJ46" si="560">IFERROR(JH38^2/((1-JG38)*(JG38+$E$36/(1-$E$36))),"")</f>
        <v>0.16867710484622536</v>
      </c>
      <c r="JK38" s="211">
        <f t="shared" ref="JK38:JK46" si="561">IFERROR($C38*JJ38,"")</f>
        <v>3.3735420969245071</v>
      </c>
      <c r="JL38" s="211">
        <f t="shared" si="403"/>
        <v>-7.7626215566584564</v>
      </c>
      <c r="JM38" s="211">
        <f t="shared" ref="JM38:JM46" si="562">IFERROR(JK38*JI38,"")</f>
        <v>-5.4164190114922093</v>
      </c>
      <c r="JN38" s="209">
        <f t="shared" si="404"/>
        <v>3.7634180049360753</v>
      </c>
      <c r="JO38" s="209">
        <f>IFERROR(JK38*(JI38-JI48)^2,"")</f>
        <v>8.9940902506422145</v>
      </c>
      <c r="JP38" s="209">
        <f t="shared" si="405"/>
        <v>5.8179481939328861</v>
      </c>
      <c r="JQ38" s="209">
        <f t="shared" ref="JQ38:JQ46" si="563">IFERROR($C38*($F38-JG38)^2/(JG38*(1-JG38)),"")</f>
        <v>0.19011032468176739</v>
      </c>
      <c r="JR38" s="227">
        <f t="shared" ref="JR38:JR46" si="564">IFERROR($D38-$C38*JG38,"")</f>
        <v>0.34663251874906931</v>
      </c>
      <c r="JS38" s="209">
        <f t="shared" ref="JS38:JS46" si="565">IFERROR(JR38/SQRT($C38*JG38*(1-JG38)),"")</f>
        <v>0.43601642707788824</v>
      </c>
      <c r="JU38" s="209"/>
      <c r="JV38" s="201">
        <f t="shared" ref="JV38:JV46" si="566">IFERROR(LOG10($B38),"")</f>
        <v>-2.3010299956639813</v>
      </c>
      <c r="JW38" s="211">
        <f>IFERROR(JE51+JD51*JV38,"")</f>
        <v>-1.8429470067842417</v>
      </c>
      <c r="JX38" s="202">
        <f t="shared" ref="JX38:JX46" si="567">IFERROR(_xlfn.NORM.S.DIST(JW38,TRUE)*(1-$E$36)+$E$36,"")</f>
        <v>3.2668374062546406E-2</v>
      </c>
      <c r="JY38" s="202">
        <f t="shared" si="406"/>
        <v>7.3009524911017726E-2</v>
      </c>
      <c r="JZ38" s="202">
        <f t="shared" ref="JZ38:JZ46" si="568">IFERROR(JW38-JX38/JY38+$F38/JY38,"")</f>
        <v>-1.6055584474342535</v>
      </c>
      <c r="KA38" s="202">
        <f t="shared" ref="KA38:KA46" si="569">IFERROR(JY38^2/((1-JX38)*(JX38+$E$36/(1-$E$36))),"")</f>
        <v>0.16867710484622495</v>
      </c>
      <c r="KB38" s="211">
        <f t="shared" ref="KB38:KB46" si="570">IFERROR($C38*KA38,"")</f>
        <v>3.3735420969244991</v>
      </c>
      <c r="KC38" s="211">
        <f t="shared" si="407"/>
        <v>-7.7626215566584387</v>
      </c>
      <c r="KD38" s="211">
        <f t="shared" ref="KD38:KD46" si="571">IFERROR(KB38*JZ38,"")</f>
        <v>-5.4164190114921951</v>
      </c>
      <c r="KE38" s="209">
        <f t="shared" si="408"/>
        <v>3.7634180049360677</v>
      </c>
      <c r="KF38" s="209">
        <f>IFERROR(KB38*(JZ38-JZ48)^2,"")</f>
        <v>8.9940902506421985</v>
      </c>
      <c r="KG38" s="209">
        <f t="shared" si="409"/>
        <v>5.8179481939328745</v>
      </c>
      <c r="KH38" s="209">
        <f t="shared" ref="KH38:KH46" si="572">IFERROR($C38*($F38-JX38)^2/(JX38*(1-JX38)),"")</f>
        <v>0.19011032468177105</v>
      </c>
      <c r="KI38" s="227">
        <f t="shared" ref="KI38:KI46" si="573">IFERROR($D38-$C38*JX38,"")</f>
        <v>0.34663251874907186</v>
      </c>
      <c r="KJ38" s="209">
        <f t="shared" ref="KJ38:KJ46" si="574">IFERROR(KI38/SQRT($C38*JX38*(1-JX38)),"")</f>
        <v>0.43601642707789229</v>
      </c>
      <c r="KL38" s="209"/>
      <c r="KM38" s="201">
        <f t="shared" ref="KM38:KM46" si="575">IFERROR(LOG10($B38),"")</f>
        <v>-2.3010299956639813</v>
      </c>
      <c r="KN38" s="211">
        <f>IFERROR(JV51+JU51*KM38,"")</f>
        <v>-1.8429470067842417</v>
      </c>
      <c r="KO38" s="202">
        <f t="shared" ref="KO38:KO46" si="576">IFERROR(_xlfn.NORM.S.DIST(KN38,TRUE)*(1-$E$36)+$E$36,"")</f>
        <v>3.2668374062546406E-2</v>
      </c>
      <c r="KP38" s="202">
        <f t="shared" si="410"/>
        <v>7.3009524911017726E-2</v>
      </c>
      <c r="KQ38" s="202">
        <f t="shared" ref="KQ38:KQ46" si="577">IFERROR(KN38-KO38/KP38+$F38/KP38,"")</f>
        <v>-1.6055584474342535</v>
      </c>
      <c r="KR38" s="202">
        <f t="shared" ref="KR38:KR46" si="578">IFERROR(KP38^2/((1-KO38)*(KO38+$E$36/(1-$E$36))),"")</f>
        <v>0.16867710484622495</v>
      </c>
      <c r="KS38" s="211">
        <f t="shared" ref="KS38:KS46" si="579">IFERROR($C38*KR38,"")</f>
        <v>3.3735420969244991</v>
      </c>
      <c r="KT38" s="211">
        <f t="shared" si="411"/>
        <v>-7.7626215566584387</v>
      </c>
      <c r="KU38" s="211">
        <f t="shared" ref="KU38:KU46" si="580">IFERROR(KS38*KQ38,"")</f>
        <v>-5.4164190114921951</v>
      </c>
      <c r="KV38" s="209">
        <f t="shared" si="412"/>
        <v>3.7634180049360664</v>
      </c>
      <c r="KW38" s="209">
        <f>IFERROR(KS38*(KQ38-KQ48)^2,"")</f>
        <v>8.9940902506421914</v>
      </c>
      <c r="KX38" s="209">
        <f t="shared" si="413"/>
        <v>5.8179481939328719</v>
      </c>
      <c r="KY38" s="209">
        <f t="shared" ref="KY38:KY46" si="581">IFERROR($C38*($F38-KO38)^2/(KO38*(1-KO38)),"")</f>
        <v>0.19011032468177105</v>
      </c>
      <c r="KZ38" s="227">
        <f t="shared" ref="KZ38:KZ46" si="582">IFERROR($D38-$C38*KO38,"")</f>
        <v>0.34663251874907186</v>
      </c>
      <c r="LA38" s="209">
        <f t="shared" ref="LA38:LA46" si="583">IFERROR(KZ38/SQRT($C38*KO38*(1-KO38)),"")</f>
        <v>0.43601642707789229</v>
      </c>
      <c r="LC38" s="209"/>
      <c r="LD38" s="201">
        <f t="shared" ref="LD38:LD46" si="584">IFERROR(LOG10($B38),"")</f>
        <v>-2.3010299956639813</v>
      </c>
      <c r="LE38" s="211">
        <f>IFERROR(KM51+KL51*LD38,"")</f>
        <v>-1.8429470067842417</v>
      </c>
      <c r="LF38" s="202">
        <f t="shared" ref="LF38:LF46" si="585">IFERROR(_xlfn.NORM.S.DIST(LE38,TRUE)*(1-$E$36)+$E$36,"")</f>
        <v>3.2668374062546406E-2</v>
      </c>
      <c r="LG38" s="202">
        <f t="shared" si="414"/>
        <v>7.3009524911017726E-2</v>
      </c>
      <c r="LH38" s="202">
        <f t="shared" ref="LH38:LH46" si="586">IFERROR(LE38-LF38/LG38+$F38/LG38,"")</f>
        <v>-1.6055584474342535</v>
      </c>
      <c r="LI38" s="202">
        <f t="shared" ref="LI38:LI46" si="587">IFERROR(LG38^2/((1-LF38)*(LF38+$E$36/(1-$E$36))),"")</f>
        <v>0.16867710484622495</v>
      </c>
      <c r="LJ38" s="211">
        <f t="shared" ref="LJ38:LJ46" si="588">IFERROR($C38*LI38,"")</f>
        <v>3.3735420969244991</v>
      </c>
      <c r="LK38" s="211">
        <f t="shared" si="415"/>
        <v>-7.7626215566584387</v>
      </c>
      <c r="LL38" s="211">
        <f t="shared" ref="LL38:LL46" si="589">IFERROR(LJ38*LH38,"")</f>
        <v>-5.4164190114921951</v>
      </c>
      <c r="LM38" s="209">
        <f t="shared" si="416"/>
        <v>3.7634180049360677</v>
      </c>
      <c r="LN38" s="209">
        <f>IFERROR(LJ38*(LH38-LH48)^2,"")</f>
        <v>8.9940902506421985</v>
      </c>
      <c r="LO38" s="209">
        <f t="shared" si="417"/>
        <v>5.8179481939328745</v>
      </c>
      <c r="LP38" s="209">
        <f t="shared" ref="LP38:LP46" si="590">IFERROR($C38*($F38-LF38)^2/(LF38*(1-LF38)),"")</f>
        <v>0.19011032468177105</v>
      </c>
      <c r="LQ38" s="227">
        <f t="shared" ref="LQ38:LQ46" si="591">IFERROR($D38-$C38*LF38,"")</f>
        <v>0.34663251874907186</v>
      </c>
      <c r="LR38" s="209">
        <f t="shared" ref="LR38:LR46" si="592">IFERROR(LQ38/SQRT($C38*LF38*(1-LF38)),"")</f>
        <v>0.43601642707789229</v>
      </c>
      <c r="LT38" s="209"/>
      <c r="LU38" s="371">
        <f t="shared" ref="LU38:LU46" si="593">IFERROR(LOG10($B38),"")</f>
        <v>-2.3010299956639813</v>
      </c>
      <c r="LV38" s="370">
        <f>IFERROR(LD51+LC51*LU38,"")</f>
        <v>-1.8429470067842417</v>
      </c>
      <c r="LW38" s="373">
        <f t="shared" ref="LW38:LW46" si="594">IFERROR(_xlfn.NORM.S.DIST(LV38,TRUE)*(1-$E$36)+$E$36,"")</f>
        <v>3.2668374062546406E-2</v>
      </c>
      <c r="LX38" s="202">
        <f t="shared" si="418"/>
        <v>7.3009524911017726E-2</v>
      </c>
      <c r="LY38" s="202">
        <f t="shared" ref="LY38:LY46" si="595">IFERROR(LV38-LW38/LX38+$F38/LX38,"")</f>
        <v>-1.6055584474342535</v>
      </c>
      <c r="LZ38" s="202">
        <f t="shared" ref="LZ38:LZ46" si="596">IFERROR(LX38^2/((1-LW38)*(LW38+$E$36/(1-$E$36))),"")</f>
        <v>0.16867710484622495</v>
      </c>
      <c r="MA38" s="211">
        <f t="shared" ref="MA38:MA46" si="597">IFERROR($C38*LZ38,"")</f>
        <v>3.3735420969244991</v>
      </c>
      <c r="MB38" s="211">
        <f t="shared" si="419"/>
        <v>-7.7626215566584387</v>
      </c>
      <c r="MC38" s="211">
        <f t="shared" ref="MC38:MC46" si="598">IFERROR(MA38*LY38,"")</f>
        <v>-5.4164190114921951</v>
      </c>
      <c r="MD38" s="209">
        <f t="shared" si="420"/>
        <v>3.7634180049360664</v>
      </c>
      <c r="ME38" s="209">
        <f>IFERROR(MA38*(LY38-LY48)^2,"")</f>
        <v>8.9940902506421914</v>
      </c>
      <c r="MF38" s="209">
        <f t="shared" si="421"/>
        <v>5.8179481939328719</v>
      </c>
      <c r="MG38" s="209">
        <f t="shared" ref="MG38:MG46" si="599">IFERROR($C38*($F38-LW38)^2/(LW38*(1-LW38)),"")</f>
        <v>0.19011032468177105</v>
      </c>
      <c r="MH38" s="227">
        <f t="shared" ref="MH38:MH46" si="600">IFERROR($D38-$C38*LW38,"")</f>
        <v>0.34663251874907186</v>
      </c>
      <c r="MI38" s="372">
        <f t="shared" ref="MI38:MI46" si="601">IFERROR(MH38/SQRT($C38*LW38*(1-LW38)),"")</f>
        <v>0.43601642707789229</v>
      </c>
    </row>
    <row r="39" spans="1:347" ht="14" customHeight="1" outlineLevel="1">
      <c r="A39" s="12">
        <v>3</v>
      </c>
      <c r="B39" s="425">
        <v>8.9999999999999993E-3</v>
      </c>
      <c r="C39" s="360">
        <v>20</v>
      </c>
      <c r="D39" s="362">
        <v>2</v>
      </c>
      <c r="E39" s="15">
        <f t="shared" si="340"/>
        <v>0.1</v>
      </c>
      <c r="F39" s="32">
        <f>IFERROR((E39-E36)/(1-E36),"")</f>
        <v>0.1</v>
      </c>
      <c r="G39" s="15">
        <f t="shared" si="341"/>
        <v>-1.2815515655446006</v>
      </c>
      <c r="H39" s="15"/>
      <c r="I39" s="32"/>
      <c r="J39" s="16">
        <f t="shared" si="422"/>
        <v>-2.0457574905606752</v>
      </c>
      <c r="K39" s="15">
        <f>IFERROR(C51+B51*J39,"")</f>
        <v>-1.2538902235013145</v>
      </c>
      <c r="L39" s="35">
        <f t="shared" si="423"/>
        <v>0.1049409545047789</v>
      </c>
      <c r="M39" s="35">
        <f t="shared" si="342"/>
        <v>0.18176168382309507</v>
      </c>
      <c r="N39" s="35">
        <f t="shared" si="424"/>
        <v>-1.2810739203116268</v>
      </c>
      <c r="O39" s="35">
        <f t="shared" si="425"/>
        <v>0.35172883910848529</v>
      </c>
      <c r="P39" s="15">
        <f t="shared" si="426"/>
        <v>7.0345767821697063</v>
      </c>
      <c r="Q39" s="15">
        <f t="shared" si="343"/>
        <v>-14.391038145047888</v>
      </c>
      <c r="R39" s="15">
        <f t="shared" si="427"/>
        <v>-9.0118128560672943</v>
      </c>
      <c r="S39" s="32">
        <f t="shared" si="344"/>
        <v>5.398022714328059</v>
      </c>
      <c r="T39" s="32">
        <f>IFERROR(P39*(N39-N48)^2,"")</f>
        <v>13.775489086695615</v>
      </c>
      <c r="U39" s="32">
        <f t="shared" si="345"/>
        <v>8.6232478214974897</v>
      </c>
      <c r="V39" s="32">
        <f t="shared" si="428"/>
        <v>5.1982242357116754E-3</v>
      </c>
      <c r="W39" s="37">
        <f t="shared" si="429"/>
        <v>-9.8819090095577877E-2</v>
      </c>
      <c r="X39" s="32">
        <f t="shared" si="430"/>
        <v>-7.2098711747933961E-2</v>
      </c>
      <c r="Y39" s="42"/>
      <c r="Z39" s="209"/>
      <c r="AA39" s="201">
        <f t="shared" si="431"/>
        <v>-2.0457574905606752</v>
      </c>
      <c r="AB39" s="211">
        <f>IFERROR(J51+I51*AA39,"")</f>
        <v>-1.3323496536207831</v>
      </c>
      <c r="AC39" s="202">
        <f t="shared" si="432"/>
        <v>9.1372658929457173E-2</v>
      </c>
      <c r="AD39" s="202">
        <f t="shared" si="346"/>
        <v>0.16422524752786083</v>
      </c>
      <c r="AE39" s="202">
        <f t="shared" si="433"/>
        <v>-1.2798160681921527</v>
      </c>
      <c r="AF39" s="202">
        <f t="shared" si="434"/>
        <v>0.32484619672293513</v>
      </c>
      <c r="AG39" s="211">
        <f t="shared" si="435"/>
        <v>6.4969239344587031</v>
      </c>
      <c r="AH39" s="211">
        <f t="shared" si="347"/>
        <v>-13.291130804521826</v>
      </c>
      <c r="AI39" s="211">
        <f t="shared" si="436"/>
        <v>-8.3148676451424279</v>
      </c>
      <c r="AJ39" s="209">
        <f t="shared" si="348"/>
        <v>4.3280822042001015</v>
      </c>
      <c r="AK39" s="209">
        <f>IFERROR(AG39*(AE39-AE48)^2,"")</f>
        <v>11.476285097782895</v>
      </c>
      <c r="AL39" s="209">
        <f t="shared" si="349"/>
        <v>7.0477163182154952</v>
      </c>
      <c r="AM39" s="209">
        <f t="shared" si="437"/>
        <v>1.7930065130145965E-2</v>
      </c>
      <c r="AN39" s="227">
        <f t="shared" si="438"/>
        <v>0.17254682141085653</v>
      </c>
      <c r="AO39" s="209">
        <f t="shared" si="439"/>
        <v>0.13390319312901369</v>
      </c>
      <c r="AP39" s="42"/>
      <c r="AQ39" s="209"/>
      <c r="AR39" s="201">
        <f t="shared" si="440"/>
        <v>-2.0457574905606752</v>
      </c>
      <c r="AS39" s="211">
        <f>IFERROR(AA51+Z51*AR39,"")</f>
        <v>-1.3824877004074443</v>
      </c>
      <c r="AT39" s="202">
        <f t="shared" si="441"/>
        <v>8.3411002227160719E-2</v>
      </c>
      <c r="AU39" s="202">
        <f t="shared" si="350"/>
        <v>0.15342020962669281</v>
      </c>
      <c r="AV39" s="202">
        <f t="shared" si="442"/>
        <v>-1.2743598480651475</v>
      </c>
      <c r="AW39" s="202">
        <f t="shared" si="443"/>
        <v>0.30786985291650787</v>
      </c>
      <c r="AX39" s="211">
        <f t="shared" si="444"/>
        <v>6.1573970583301572</v>
      </c>
      <c r="AY39" s="211">
        <f t="shared" si="351"/>
        <v>-12.596541154435187</v>
      </c>
      <c r="AZ39" s="211">
        <f t="shared" si="445"/>
        <v>-7.8467395797304054</v>
      </c>
      <c r="BA39" s="209">
        <f t="shared" si="352"/>
        <v>3.9710492824006831</v>
      </c>
      <c r="BB39" s="209">
        <f>IFERROR(AX39*(AV39-AV48)^2,"")</f>
        <v>10.48523389152065</v>
      </c>
      <c r="BC39" s="209">
        <f t="shared" si="353"/>
        <v>6.452703349815982</v>
      </c>
      <c r="BD39" s="209">
        <f t="shared" si="446"/>
        <v>7.1990023267992448E-2</v>
      </c>
      <c r="BE39" s="227">
        <f t="shared" si="447"/>
        <v>0.33177995545678574</v>
      </c>
      <c r="BF39" s="209">
        <f t="shared" si="448"/>
        <v>0.26830956611345863</v>
      </c>
      <c r="BH39" s="209"/>
      <c r="BI39" s="201">
        <f t="shared" si="449"/>
        <v>-2.0457574905606752</v>
      </c>
      <c r="BJ39" s="211">
        <f>IFERROR(AR51+AQ51*BI39,"")</f>
        <v>-1.3905316136805173</v>
      </c>
      <c r="BK39" s="202">
        <f t="shared" si="450"/>
        <v>8.218375316550576E-2</v>
      </c>
      <c r="BL39" s="202">
        <f t="shared" si="354"/>
        <v>0.15171862612613563</v>
      </c>
      <c r="BM39" s="202">
        <f t="shared" si="451"/>
        <v>-1.2731020844961294</v>
      </c>
      <c r="BN39" s="202">
        <f t="shared" si="452"/>
        <v>0.30516596180452316</v>
      </c>
      <c r="BO39" s="211">
        <f t="shared" si="453"/>
        <v>6.1033192360904636</v>
      </c>
      <c r="BP39" s="211">
        <f t="shared" si="355"/>
        <v>-12.485911044515124</v>
      </c>
      <c r="BQ39" s="211">
        <f t="shared" si="454"/>
        <v>-7.7701484418120934</v>
      </c>
      <c r="BR39" s="209">
        <f t="shared" si="356"/>
        <v>3.9173770619551225</v>
      </c>
      <c r="BS39" s="209">
        <f>IFERROR(BO39*(BM39-BM48)^2,"")</f>
        <v>10.325956870595627</v>
      </c>
      <c r="BT39" s="209">
        <f t="shared" si="357"/>
        <v>6.3600838506743926</v>
      </c>
      <c r="BU39" s="209">
        <f t="shared" si="455"/>
        <v>8.4162906630326662E-2</v>
      </c>
      <c r="BV39" s="227">
        <f t="shared" si="456"/>
        <v>0.35632493668988485</v>
      </c>
      <c r="BW39" s="209">
        <f t="shared" si="457"/>
        <v>0.29010843943313097</v>
      </c>
      <c r="BY39" s="209"/>
      <c r="BZ39" s="201">
        <f t="shared" si="458"/>
        <v>-2.0457574905606752</v>
      </c>
      <c r="CA39" s="211">
        <f>IFERROR(BI51+BH51*BZ39,"")</f>
        <v>-1.3909146641293728</v>
      </c>
      <c r="CB39" s="202">
        <f t="shared" si="459"/>
        <v>8.212565275387386E-2</v>
      </c>
      <c r="CC39" s="202">
        <f t="shared" si="358"/>
        <v>0.15163782454028724</v>
      </c>
      <c r="CD39" s="202">
        <f t="shared" si="460"/>
        <v>-1.2730394090581867</v>
      </c>
      <c r="CE39" s="202">
        <f t="shared" si="461"/>
        <v>0.30503735300060036</v>
      </c>
      <c r="CF39" s="211">
        <f t="shared" si="462"/>
        <v>6.1007470600120071</v>
      </c>
      <c r="CG39" s="211">
        <f t="shared" si="359"/>
        <v>-12.480648996035582</v>
      </c>
      <c r="CH39" s="211">
        <f t="shared" si="463"/>
        <v>-7.7664914320911551</v>
      </c>
      <c r="CI39" s="209">
        <f t="shared" si="360"/>
        <v>3.9137068617040254</v>
      </c>
      <c r="CJ39" s="209">
        <f>IFERROR(CF39*(CD39-CD48)^2,"")</f>
        <v>10.315198866044906</v>
      </c>
      <c r="CK39" s="209">
        <f t="shared" si="361"/>
        <v>6.3537913549219995</v>
      </c>
      <c r="CL39" s="209">
        <f t="shared" si="464"/>
        <v>8.4767292206325728E-2</v>
      </c>
      <c r="CM39" s="227">
        <f t="shared" si="465"/>
        <v>0.35748694492252286</v>
      </c>
      <c r="CN39" s="209">
        <f t="shared" si="466"/>
        <v>0.29114823064261569</v>
      </c>
      <c r="CP39" s="209"/>
      <c r="CQ39" s="201">
        <f t="shared" si="467"/>
        <v>-2.0457574905606752</v>
      </c>
      <c r="CR39" s="211">
        <f>IFERROR(BZ51+BY51*CQ39,"")</f>
        <v>-1.3909402012275622</v>
      </c>
      <c r="CS39" s="202">
        <f t="shared" si="468"/>
        <v>8.2121780432632435E-2</v>
      </c>
      <c r="CT39" s="202">
        <f t="shared" si="362"/>
        <v>0.15163243842244473</v>
      </c>
      <c r="CU39" s="202">
        <f t="shared" si="469"/>
        <v>-1.2730352215716971</v>
      </c>
      <c r="CV39" s="202">
        <f t="shared" si="470"/>
        <v>0.30502877943774215</v>
      </c>
      <c r="CW39" s="211">
        <f t="shared" si="471"/>
        <v>6.1005755887548432</v>
      </c>
      <c r="CX39" s="211">
        <f t="shared" si="363"/>
        <v>-12.480298207426822</v>
      </c>
      <c r="CY39" s="211">
        <f t="shared" si="472"/>
        <v>-7.7662475963454085</v>
      </c>
      <c r="CZ39" s="209">
        <f t="shared" si="364"/>
        <v>3.9134819389566742</v>
      </c>
      <c r="DA39" s="209">
        <f>IFERROR(CW39*(CU39-CU48)^2,"")</f>
        <v>10.314536413238832</v>
      </c>
      <c r="DB39" s="209">
        <f t="shared" si="365"/>
        <v>6.3534047535098157</v>
      </c>
      <c r="DC39" s="209">
        <f t="shared" si="473"/>
        <v>8.4807665384220784E-2</v>
      </c>
      <c r="DD39" s="227">
        <f t="shared" si="474"/>
        <v>0.35756439134735141</v>
      </c>
      <c r="DE39" s="209">
        <f t="shared" si="475"/>
        <v>0.29121755679254774</v>
      </c>
      <c r="DG39" s="209"/>
      <c r="DH39" s="201">
        <f t="shared" si="476"/>
        <v>-2.0457574905606752</v>
      </c>
      <c r="DI39" s="211">
        <f>IFERROR(CQ51+CP51*DH39,"")</f>
        <v>-1.3909416297563069</v>
      </c>
      <c r="DJ39" s="202">
        <f t="shared" si="477"/>
        <v>8.2121563821550739E-2</v>
      </c>
      <c r="DK39" s="202">
        <f t="shared" si="366"/>
        <v>0.15163213712922843</v>
      </c>
      <c r="DL39" s="202">
        <f t="shared" si="478"/>
        <v>-1.2730349872929589</v>
      </c>
      <c r="DM39" s="202">
        <f t="shared" si="479"/>
        <v>0.30502829984000324</v>
      </c>
      <c r="DN39" s="211">
        <f t="shared" si="480"/>
        <v>6.1005659968000643</v>
      </c>
      <c r="DO39" s="211">
        <f t="shared" si="367"/>
        <v>-12.480278584613483</v>
      </c>
      <c r="DP39" s="211">
        <f t="shared" si="481"/>
        <v>-7.7662339562162268</v>
      </c>
      <c r="DQ39" s="209">
        <f t="shared" si="368"/>
        <v>3.9134686288977441</v>
      </c>
      <c r="DR39" s="209">
        <f>IFERROR(DN39*(DL39-DL48)^2,"")</f>
        <v>10.314497322970551</v>
      </c>
      <c r="DS39" s="209">
        <f t="shared" si="369"/>
        <v>6.3533819101558047</v>
      </c>
      <c r="DT39" s="209">
        <f t="shared" si="482"/>
        <v>8.4809924129697706E-2</v>
      </c>
      <c r="DU39" s="227">
        <f t="shared" si="483"/>
        <v>0.35756872356898528</v>
      </c>
      <c r="DV39" s="209">
        <f t="shared" si="484"/>
        <v>0.29122143487335833</v>
      </c>
      <c r="DX39" s="209"/>
      <c r="DY39" s="201">
        <f t="shared" si="485"/>
        <v>-2.0457574905606752</v>
      </c>
      <c r="DZ39" s="211">
        <f>IFERROR(DH51+DG51*DY39,"")</f>
        <v>-1.3909417183734347</v>
      </c>
      <c r="EA39" s="202">
        <f t="shared" si="486"/>
        <v>8.2121550384347097E-2</v>
      </c>
      <c r="EB39" s="202">
        <f t="shared" si="370"/>
        <v>0.15163211843886187</v>
      </c>
      <c r="EC39" s="202">
        <f t="shared" si="487"/>
        <v>-1.273034972759632</v>
      </c>
      <c r="ED39" s="202">
        <f t="shared" si="488"/>
        <v>0.30502827008871863</v>
      </c>
      <c r="EE39" s="211">
        <f t="shared" si="489"/>
        <v>6.1005654017743725</v>
      </c>
      <c r="EF39" s="211">
        <f t="shared" si="371"/>
        <v>-12.480277367335217</v>
      </c>
      <c r="EG39" s="211">
        <f t="shared" si="490"/>
        <v>-7.7662331100661914</v>
      </c>
      <c r="EH39" s="209">
        <f t="shared" si="372"/>
        <v>3.9134678311092315</v>
      </c>
      <c r="EI39" s="209">
        <f>IFERROR(EE39*(EC39-EC48)^2,"")</f>
        <v>10.314494975872247</v>
      </c>
      <c r="EJ39" s="209">
        <f t="shared" si="373"/>
        <v>6.3533805396980449</v>
      </c>
      <c r="EK39" s="209">
        <f t="shared" si="491"/>
        <v>8.4810064249393066E-2</v>
      </c>
      <c r="EL39" s="227">
        <f t="shared" si="492"/>
        <v>0.35756899231305805</v>
      </c>
      <c r="EM39" s="209">
        <f t="shared" si="493"/>
        <v>0.29122167544568694</v>
      </c>
      <c r="EO39" s="209"/>
      <c r="EP39" s="201">
        <f t="shared" si="494"/>
        <v>-2.0457574905606752</v>
      </c>
      <c r="EQ39" s="211">
        <f>IFERROR(DY51+DX51*EP39,"")</f>
        <v>-1.3909417235324937</v>
      </c>
      <c r="ER39" s="202">
        <f t="shared" si="495"/>
        <v>8.2121549602068036E-2</v>
      </c>
      <c r="ES39" s="202">
        <f t="shared" si="374"/>
        <v>0.15163211735075735</v>
      </c>
      <c r="ET39" s="202">
        <f t="shared" si="496"/>
        <v>-1.2730349719135388</v>
      </c>
      <c r="EU39" s="202">
        <f t="shared" si="497"/>
        <v>0.30502826835667635</v>
      </c>
      <c r="EV39" s="211">
        <f t="shared" si="498"/>
        <v>6.1005653671335267</v>
      </c>
      <c r="EW39" s="211">
        <f t="shared" si="375"/>
        <v>-12.480277296468447</v>
      </c>
      <c r="EX39" s="211">
        <f t="shared" si="499"/>
        <v>-7.7662330608055363</v>
      </c>
      <c r="EY39" s="209">
        <f t="shared" si="376"/>
        <v>3.9134677836874681</v>
      </c>
      <c r="EZ39" s="209">
        <f>IFERROR(EV39*(ET39-ET48)^2,"")</f>
        <v>10.314494836504682</v>
      </c>
      <c r="FA39" s="209">
        <f t="shared" si="377"/>
        <v>6.3533804582813875</v>
      </c>
      <c r="FB39" s="209">
        <f t="shared" si="500"/>
        <v>8.4810072406801676E-2</v>
      </c>
      <c r="FC39" s="227">
        <f t="shared" si="501"/>
        <v>0.35756900795863933</v>
      </c>
      <c r="FD39" s="209">
        <f t="shared" si="502"/>
        <v>0.29122168945118365</v>
      </c>
      <c r="FF39" s="209"/>
      <c r="FG39" s="201">
        <f t="shared" si="503"/>
        <v>-2.0457574905606752</v>
      </c>
      <c r="FH39" s="211">
        <f>IFERROR(EP51+EO51*FG39,"")</f>
        <v>-1.3909417238446689</v>
      </c>
      <c r="FI39" s="202">
        <f t="shared" si="504"/>
        <v>8.2121549554732262E-2</v>
      </c>
      <c r="FJ39" s="202">
        <f t="shared" si="378"/>
        <v>0.15163211728491602</v>
      </c>
      <c r="FK39" s="202">
        <f t="shared" si="505"/>
        <v>-1.2730349718623417</v>
      </c>
      <c r="FL39" s="202">
        <f t="shared" si="506"/>
        <v>0.30502826825187018</v>
      </c>
      <c r="FM39" s="211">
        <f t="shared" si="507"/>
        <v>6.1005653650374034</v>
      </c>
      <c r="FN39" s="211">
        <f t="shared" si="379"/>
        <v>-12.480277292180288</v>
      </c>
      <c r="FO39" s="211">
        <f t="shared" si="508"/>
        <v>-7.7662330578247669</v>
      </c>
      <c r="FP39" s="209">
        <f t="shared" si="380"/>
        <v>3.9134677808543743</v>
      </c>
      <c r="FQ39" s="209">
        <f>IFERROR(FM39*(FK39-FK48)^2,"")</f>
        <v>10.314494828173139</v>
      </c>
      <c r="FR39" s="209">
        <f t="shared" si="381"/>
        <v>6.3533804534156975</v>
      </c>
      <c r="FS39" s="209">
        <f t="shared" si="509"/>
        <v>8.4810072900407221E-2</v>
      </c>
      <c r="FT39" s="227">
        <f t="shared" si="510"/>
        <v>0.3575690089053547</v>
      </c>
      <c r="FU39" s="209">
        <f t="shared" si="511"/>
        <v>0.29122169029865741</v>
      </c>
      <c r="FW39" s="209"/>
      <c r="FX39" s="201">
        <f t="shared" si="512"/>
        <v>-2.0457574905606752</v>
      </c>
      <c r="FY39" s="211">
        <f>IFERROR(FG51+FF51*FX39,"")</f>
        <v>-1.3909417238631185</v>
      </c>
      <c r="FZ39" s="202">
        <f t="shared" si="513"/>
        <v>8.2121549551934708E-2</v>
      </c>
      <c r="GA39" s="202">
        <f t="shared" si="382"/>
        <v>0.15163211728102477</v>
      </c>
      <c r="GB39" s="202">
        <f t="shared" si="514"/>
        <v>-1.2730349718593159</v>
      </c>
      <c r="GC39" s="202">
        <f t="shared" si="515"/>
        <v>0.30502826824567608</v>
      </c>
      <c r="GD39" s="211">
        <f t="shared" si="516"/>
        <v>6.1005653649135212</v>
      </c>
      <c r="GE39" s="211">
        <f t="shared" si="383"/>
        <v>-12.480277291926855</v>
      </c>
      <c r="GF39" s="211">
        <f t="shared" si="517"/>
        <v>-7.7662330576486021</v>
      </c>
      <c r="GG39" s="209">
        <f t="shared" si="384"/>
        <v>3.9134677806856359</v>
      </c>
      <c r="GH39" s="209">
        <f>IFERROR(GD39*(GB39-GB48)^2,"")</f>
        <v>10.314494827677107</v>
      </c>
      <c r="GI39" s="209">
        <f t="shared" si="385"/>
        <v>6.3533804531259577</v>
      </c>
      <c r="GJ39" s="209">
        <f t="shared" si="518"/>
        <v>8.48100729295794E-2</v>
      </c>
      <c r="GK39" s="227">
        <f t="shared" si="519"/>
        <v>0.35756900896130572</v>
      </c>
      <c r="GL39" s="209">
        <f t="shared" si="520"/>
        <v>0.29122169034874323</v>
      </c>
      <c r="GN39" s="209"/>
      <c r="GO39" s="201">
        <f t="shared" si="521"/>
        <v>-2.0457574905606752</v>
      </c>
      <c r="GP39" s="211">
        <f>IFERROR(FX51+FW51*GO39,"")</f>
        <v>-1.3909417238642243</v>
      </c>
      <c r="GQ39" s="202">
        <f t="shared" si="522"/>
        <v>8.2121549551767023E-2</v>
      </c>
      <c r="GR39" s="202">
        <f t="shared" si="386"/>
        <v>0.15163211728079157</v>
      </c>
      <c r="GS39" s="202">
        <f t="shared" si="523"/>
        <v>-1.2730349718591345</v>
      </c>
      <c r="GT39" s="202">
        <f t="shared" si="524"/>
        <v>0.30502826824530493</v>
      </c>
      <c r="GU39" s="211">
        <f t="shared" si="525"/>
        <v>6.1005653649060987</v>
      </c>
      <c r="GV39" s="211">
        <f t="shared" si="387"/>
        <v>-12.480277291911671</v>
      </c>
      <c r="GW39" s="211">
        <f t="shared" si="526"/>
        <v>-7.7662330576380461</v>
      </c>
      <c r="GX39" s="209">
        <f t="shared" si="388"/>
        <v>3.9134677806755667</v>
      </c>
      <c r="GY39" s="209">
        <f>IFERROR(GU39*(GS39-GS48)^2,"")</f>
        <v>10.314494827647508</v>
      </c>
      <c r="GZ39" s="209">
        <f t="shared" si="389"/>
        <v>6.3533804531086684</v>
      </c>
      <c r="HA39" s="209">
        <f t="shared" si="527"/>
        <v>8.4810072931327973E-2</v>
      </c>
      <c r="HB39" s="227">
        <f t="shared" si="528"/>
        <v>0.35756900896465948</v>
      </c>
      <c r="HC39" s="209">
        <f t="shared" si="529"/>
        <v>0.29122169035174544</v>
      </c>
      <c r="HE39" s="209"/>
      <c r="HF39" s="201">
        <f t="shared" si="530"/>
        <v>-2.0457574905606752</v>
      </c>
      <c r="HG39" s="211">
        <f>IFERROR(GO51+GN51*HF39,"")</f>
        <v>-1.3909417238642896</v>
      </c>
      <c r="HH39" s="202">
        <f t="shared" si="531"/>
        <v>8.2121549551757128E-2</v>
      </c>
      <c r="HI39" s="202">
        <f t="shared" si="390"/>
        <v>0.15163211728077777</v>
      </c>
      <c r="HJ39" s="202">
        <f t="shared" si="532"/>
        <v>-1.2730349718591238</v>
      </c>
      <c r="HK39" s="202">
        <f t="shared" si="533"/>
        <v>0.3050282682452829</v>
      </c>
      <c r="HL39" s="211">
        <f t="shared" si="534"/>
        <v>6.1005653649056582</v>
      </c>
      <c r="HM39" s="211">
        <f t="shared" si="391"/>
        <v>-12.480277291910769</v>
      </c>
      <c r="HN39" s="211">
        <f t="shared" si="535"/>
        <v>-7.7662330576374199</v>
      </c>
      <c r="HO39" s="209">
        <f t="shared" si="392"/>
        <v>3.9134677806749716</v>
      </c>
      <c r="HP39" s="209">
        <f>IFERROR(HL39*(HJ39-HJ48)^2,"")</f>
        <v>10.314494827645742</v>
      </c>
      <c r="HQ39" s="209">
        <f t="shared" si="393"/>
        <v>6.3533804531076417</v>
      </c>
      <c r="HR39" s="209">
        <f t="shared" si="536"/>
        <v>8.4810072931431155E-2</v>
      </c>
      <c r="HS39" s="227">
        <f t="shared" si="537"/>
        <v>0.35756900896485755</v>
      </c>
      <c r="HT39" s="209">
        <f t="shared" si="538"/>
        <v>0.29122169035192275</v>
      </c>
      <c r="HV39" s="209"/>
      <c r="HW39" s="201">
        <f t="shared" si="539"/>
        <v>-2.0457574905606752</v>
      </c>
      <c r="HX39" s="211">
        <f>IFERROR(HF51+HE51*HW39,"")</f>
        <v>-1.390941723864294</v>
      </c>
      <c r="HY39" s="202">
        <f t="shared" si="540"/>
        <v>8.2121549551756448E-2</v>
      </c>
      <c r="HZ39" s="202">
        <f t="shared" si="394"/>
        <v>0.15163211728077686</v>
      </c>
      <c r="IA39" s="202">
        <f t="shared" si="541"/>
        <v>-1.2730349718591232</v>
      </c>
      <c r="IB39" s="202">
        <f t="shared" si="542"/>
        <v>0.30502826824528151</v>
      </c>
      <c r="IC39" s="211">
        <f t="shared" si="543"/>
        <v>6.1005653649056306</v>
      </c>
      <c r="ID39" s="211">
        <f t="shared" si="395"/>
        <v>-12.480277291910713</v>
      </c>
      <c r="IE39" s="211">
        <f t="shared" si="544"/>
        <v>-7.7662330576373808</v>
      </c>
      <c r="IF39" s="209">
        <f t="shared" si="396"/>
        <v>3.9134677806749325</v>
      </c>
      <c r="IG39" s="209">
        <f>IFERROR(IC39*(IA39-IA48)^2,"")</f>
        <v>10.314494827645632</v>
      </c>
      <c r="IH39" s="209">
        <f t="shared" si="397"/>
        <v>6.3533804531075759</v>
      </c>
      <c r="II39" s="209">
        <f t="shared" si="545"/>
        <v>8.4810072931438246E-2</v>
      </c>
      <c r="IJ39" s="227">
        <f t="shared" si="546"/>
        <v>0.35756900896487109</v>
      </c>
      <c r="IK39" s="209">
        <f t="shared" si="547"/>
        <v>0.29122169035193485</v>
      </c>
      <c r="IM39" s="209"/>
      <c r="IN39" s="201">
        <f t="shared" si="548"/>
        <v>-2.0457574905606752</v>
      </c>
      <c r="IO39" s="211">
        <f>IFERROR(HW51+HV51*IN39,"")</f>
        <v>-1.3909417238642949</v>
      </c>
      <c r="IP39" s="202">
        <f t="shared" si="549"/>
        <v>8.2121549551756295E-2</v>
      </c>
      <c r="IQ39" s="202">
        <f t="shared" si="398"/>
        <v>0.15163211728077666</v>
      </c>
      <c r="IR39" s="202">
        <f t="shared" si="550"/>
        <v>-1.2730349718591227</v>
      </c>
      <c r="IS39" s="202">
        <f t="shared" si="551"/>
        <v>0.30502826824528123</v>
      </c>
      <c r="IT39" s="211">
        <f t="shared" si="552"/>
        <v>6.1005653649056244</v>
      </c>
      <c r="IU39" s="211">
        <f t="shared" si="399"/>
        <v>-12.480277291910701</v>
      </c>
      <c r="IV39" s="211">
        <f t="shared" si="553"/>
        <v>-7.7662330576373702</v>
      </c>
      <c r="IW39" s="209">
        <f t="shared" si="400"/>
        <v>3.9134677806749285</v>
      </c>
      <c r="IX39" s="209">
        <f>IFERROR(IT39*(IR39-IR48)^2,"")</f>
        <v>10.314494827645625</v>
      </c>
      <c r="IY39" s="209">
        <f t="shared" si="401"/>
        <v>6.3533804531075697</v>
      </c>
      <c r="IZ39" s="209">
        <f t="shared" si="554"/>
        <v>8.4810072931439828E-2</v>
      </c>
      <c r="JA39" s="227">
        <f t="shared" si="555"/>
        <v>0.35756900896487398</v>
      </c>
      <c r="JB39" s="209">
        <f t="shared" si="556"/>
        <v>0.29122169035193746</v>
      </c>
      <c r="JD39" s="209"/>
      <c r="JE39" s="201">
        <f t="shared" si="557"/>
        <v>-2.0457574905606752</v>
      </c>
      <c r="JF39" s="211">
        <f>IFERROR(IN51+IM51*JE39,"")</f>
        <v>-1.3909417238642932</v>
      </c>
      <c r="JG39" s="202">
        <f t="shared" si="558"/>
        <v>8.2121549551756601E-2</v>
      </c>
      <c r="JH39" s="202">
        <f t="shared" si="402"/>
        <v>0.15163211728077702</v>
      </c>
      <c r="JI39" s="202">
        <f t="shared" si="559"/>
        <v>-1.2730349718591234</v>
      </c>
      <c r="JJ39" s="202">
        <f t="shared" si="560"/>
        <v>0.30502826824528173</v>
      </c>
      <c r="JK39" s="211">
        <f t="shared" si="561"/>
        <v>6.1005653649056342</v>
      </c>
      <c r="JL39" s="211">
        <f t="shared" si="403"/>
        <v>-12.480277291910721</v>
      </c>
      <c r="JM39" s="211">
        <f t="shared" si="562"/>
        <v>-7.766233057637387</v>
      </c>
      <c r="JN39" s="209">
        <f t="shared" si="404"/>
        <v>3.9134677806749347</v>
      </c>
      <c r="JO39" s="209">
        <f>IFERROR(JK39*(JI39-JI48)^2,"")</f>
        <v>10.314494827645641</v>
      </c>
      <c r="JP39" s="209">
        <f t="shared" si="405"/>
        <v>6.3533804531075804</v>
      </c>
      <c r="JQ39" s="209">
        <f t="shared" si="563"/>
        <v>8.4810072931436664E-2</v>
      </c>
      <c r="JR39" s="227">
        <f t="shared" si="564"/>
        <v>0.35756900896486798</v>
      </c>
      <c r="JS39" s="209">
        <f t="shared" si="565"/>
        <v>0.29122169035193207</v>
      </c>
      <c r="JU39" s="209"/>
      <c r="JV39" s="201">
        <f t="shared" si="566"/>
        <v>-2.0457574905606752</v>
      </c>
      <c r="JW39" s="211">
        <f>IFERROR(JE51+JD51*JV39,"")</f>
        <v>-1.3909417238642945</v>
      </c>
      <c r="JX39" s="202">
        <f t="shared" si="567"/>
        <v>8.2121549551756379E-2</v>
      </c>
      <c r="JY39" s="202">
        <f t="shared" si="406"/>
        <v>0.15163211728077675</v>
      </c>
      <c r="JZ39" s="202">
        <f t="shared" si="568"/>
        <v>-1.273034971859123</v>
      </c>
      <c r="KA39" s="202">
        <f t="shared" si="569"/>
        <v>0.3050282682452814</v>
      </c>
      <c r="KB39" s="211">
        <f t="shared" si="570"/>
        <v>6.100565364905628</v>
      </c>
      <c r="KC39" s="211">
        <f t="shared" si="407"/>
        <v>-12.480277291910708</v>
      </c>
      <c r="KD39" s="211">
        <f t="shared" si="571"/>
        <v>-7.7662330576373764</v>
      </c>
      <c r="KE39" s="209">
        <f t="shared" si="408"/>
        <v>3.9134677806749329</v>
      </c>
      <c r="KF39" s="209">
        <f>IFERROR(KB39*(JZ39-JZ48)^2,"")</f>
        <v>10.314494827645637</v>
      </c>
      <c r="KG39" s="209">
        <f t="shared" si="409"/>
        <v>6.3533804531075777</v>
      </c>
      <c r="KH39" s="209">
        <f t="shared" si="572"/>
        <v>8.4810072931438982E-2</v>
      </c>
      <c r="KI39" s="227">
        <f t="shared" si="573"/>
        <v>0.35756900896487243</v>
      </c>
      <c r="KJ39" s="209">
        <f t="shared" si="574"/>
        <v>0.29122169035193607</v>
      </c>
      <c r="KL39" s="209"/>
      <c r="KM39" s="201">
        <f t="shared" si="575"/>
        <v>-2.0457574905606752</v>
      </c>
      <c r="KN39" s="211">
        <f>IFERROR(JV51+JU51*KM39,"")</f>
        <v>-1.390941723864294</v>
      </c>
      <c r="KO39" s="202">
        <f t="shared" si="576"/>
        <v>8.2121549551756448E-2</v>
      </c>
      <c r="KP39" s="202">
        <f t="shared" si="410"/>
        <v>0.15163211728077686</v>
      </c>
      <c r="KQ39" s="202">
        <f t="shared" si="577"/>
        <v>-1.2730349718591232</v>
      </c>
      <c r="KR39" s="202">
        <f t="shared" si="578"/>
        <v>0.30502826824528151</v>
      </c>
      <c r="KS39" s="211">
        <f t="shared" si="579"/>
        <v>6.1005653649056306</v>
      </c>
      <c r="KT39" s="211">
        <f t="shared" si="411"/>
        <v>-12.480277291910713</v>
      </c>
      <c r="KU39" s="211">
        <f t="shared" si="580"/>
        <v>-7.7662330576373808</v>
      </c>
      <c r="KV39" s="209">
        <f t="shared" si="412"/>
        <v>3.9134677806749325</v>
      </c>
      <c r="KW39" s="209">
        <f>IFERROR(KS39*(KQ39-KQ48)^2,"")</f>
        <v>10.314494827645635</v>
      </c>
      <c r="KX39" s="209">
        <f t="shared" si="413"/>
        <v>6.3533804531075768</v>
      </c>
      <c r="KY39" s="209">
        <f t="shared" si="581"/>
        <v>8.4810072931438246E-2</v>
      </c>
      <c r="KZ39" s="227">
        <f t="shared" si="582"/>
        <v>0.35756900896487109</v>
      </c>
      <c r="LA39" s="209">
        <f t="shared" si="583"/>
        <v>0.29122169035193485</v>
      </c>
      <c r="LC39" s="209"/>
      <c r="LD39" s="201">
        <f t="shared" si="584"/>
        <v>-2.0457574905606752</v>
      </c>
      <c r="LE39" s="211">
        <f>IFERROR(KM51+KL51*LD39,"")</f>
        <v>-1.3909417238642945</v>
      </c>
      <c r="LF39" s="202">
        <f t="shared" si="585"/>
        <v>8.2121549551756379E-2</v>
      </c>
      <c r="LG39" s="202">
        <f t="shared" si="414"/>
        <v>0.15163211728077675</v>
      </c>
      <c r="LH39" s="202">
        <f t="shared" si="586"/>
        <v>-1.273034971859123</v>
      </c>
      <c r="LI39" s="202">
        <f t="shared" si="587"/>
        <v>0.3050282682452814</v>
      </c>
      <c r="LJ39" s="211">
        <f t="shared" si="588"/>
        <v>6.100565364905628</v>
      </c>
      <c r="LK39" s="211">
        <f t="shared" si="415"/>
        <v>-12.480277291910708</v>
      </c>
      <c r="LL39" s="211">
        <f t="shared" si="589"/>
        <v>-7.7662330576373764</v>
      </c>
      <c r="LM39" s="209">
        <f t="shared" si="416"/>
        <v>3.9134677806749329</v>
      </c>
      <c r="LN39" s="209">
        <f>IFERROR(LJ39*(LH39-LH48)^2,"")</f>
        <v>10.314494827645637</v>
      </c>
      <c r="LO39" s="209">
        <f t="shared" si="417"/>
        <v>6.3533804531075777</v>
      </c>
      <c r="LP39" s="209">
        <f t="shared" si="590"/>
        <v>8.4810072931438982E-2</v>
      </c>
      <c r="LQ39" s="227">
        <f t="shared" si="591"/>
        <v>0.35756900896487243</v>
      </c>
      <c r="LR39" s="209">
        <f t="shared" si="592"/>
        <v>0.29122169035193607</v>
      </c>
      <c r="LT39" s="209"/>
      <c r="LU39" s="371">
        <f t="shared" si="593"/>
        <v>-2.0457574905606752</v>
      </c>
      <c r="LV39" s="370">
        <f>IFERROR(LD51+LC51*LU39,"")</f>
        <v>-1.390941723864294</v>
      </c>
      <c r="LW39" s="373">
        <f t="shared" si="594"/>
        <v>8.2121549551756448E-2</v>
      </c>
      <c r="LX39" s="202">
        <f t="shared" si="418"/>
        <v>0.15163211728077686</v>
      </c>
      <c r="LY39" s="202">
        <f t="shared" si="595"/>
        <v>-1.2730349718591232</v>
      </c>
      <c r="LZ39" s="202">
        <f t="shared" si="596"/>
        <v>0.30502826824528151</v>
      </c>
      <c r="MA39" s="211">
        <f t="shared" si="597"/>
        <v>6.1005653649056306</v>
      </c>
      <c r="MB39" s="211">
        <f t="shared" si="419"/>
        <v>-12.480277291910713</v>
      </c>
      <c r="MC39" s="211">
        <f t="shared" si="598"/>
        <v>-7.7662330576373808</v>
      </c>
      <c r="MD39" s="209">
        <f t="shared" si="420"/>
        <v>3.9134677806749325</v>
      </c>
      <c r="ME39" s="209">
        <f>IFERROR(MA39*(LY39-LY48)^2,"")</f>
        <v>10.314494827645635</v>
      </c>
      <c r="MF39" s="209">
        <f t="shared" si="421"/>
        <v>6.3533804531075768</v>
      </c>
      <c r="MG39" s="209">
        <f t="shared" si="599"/>
        <v>8.4810072931438246E-2</v>
      </c>
      <c r="MH39" s="227">
        <f t="shared" si="600"/>
        <v>0.35756900896487109</v>
      </c>
      <c r="MI39" s="372">
        <f t="shared" si="601"/>
        <v>0.29122169035193485</v>
      </c>
    </row>
    <row r="40" spans="1:347" ht="14" customHeight="1" outlineLevel="1">
      <c r="A40" s="12">
        <v>4</v>
      </c>
      <c r="B40" s="425">
        <v>5.5E-2</v>
      </c>
      <c r="C40" s="360">
        <v>20</v>
      </c>
      <c r="D40" s="362">
        <v>11</v>
      </c>
      <c r="E40" s="15">
        <f t="shared" si="340"/>
        <v>0.55000000000000004</v>
      </c>
      <c r="F40" s="32">
        <f>IFERROR((E40-E36)/(1-E36),"")</f>
        <v>0.55000000000000004</v>
      </c>
      <c r="G40" s="15">
        <f t="shared" si="341"/>
        <v>0.12566134685507416</v>
      </c>
      <c r="H40" s="15"/>
      <c r="I40" s="32"/>
      <c r="J40" s="16">
        <f t="shared" si="422"/>
        <v>-1.2596373105057561</v>
      </c>
      <c r="K40" s="15">
        <f>IFERROR(C51+B51*J40,"")</f>
        <v>-0.14648169931918575</v>
      </c>
      <c r="L40" s="35">
        <f t="shared" si="423"/>
        <v>0.44177056795612529</v>
      </c>
      <c r="M40" s="35">
        <f t="shared" si="342"/>
        <v>0.39468512758593144</v>
      </c>
      <c r="N40" s="35">
        <f t="shared" si="424"/>
        <v>0.12773545374623052</v>
      </c>
      <c r="O40" s="35">
        <f t="shared" si="425"/>
        <v>0.63167256440976227</v>
      </c>
      <c r="P40" s="15">
        <f t="shared" si="426"/>
        <v>12.633451288195246</v>
      </c>
      <c r="Q40" s="15">
        <f t="shared" si="343"/>
        <v>-15.913566603067739</v>
      </c>
      <c r="R40" s="15">
        <f t="shared" si="427"/>
        <v>1.6137396326785203</v>
      </c>
      <c r="S40" s="32">
        <f t="shared" si="344"/>
        <v>0.10203155682183465</v>
      </c>
      <c r="T40" s="32">
        <f>IFERROR(P40*(N40-N48)^2,"")</f>
        <v>1.1241517491118397E-3</v>
      </c>
      <c r="U40" s="32">
        <f t="shared" si="345"/>
        <v>-1.070975971093047E-2</v>
      </c>
      <c r="V40" s="32">
        <f t="shared" si="428"/>
        <v>0.94997296383403806</v>
      </c>
      <c r="W40" s="37">
        <f t="shared" si="429"/>
        <v>2.1645886408774935</v>
      </c>
      <c r="X40" s="32">
        <f t="shared" si="430"/>
        <v>0.97466556512171731</v>
      </c>
      <c r="Y40" s="42"/>
      <c r="Z40" s="209"/>
      <c r="AA40" s="201">
        <f t="shared" si="431"/>
        <v>-1.2596373105057561</v>
      </c>
      <c r="AB40" s="211">
        <f>IFERROR(J51+I51*AA40,"")</f>
        <v>-3.0520956097872975E-2</v>
      </c>
      <c r="AC40" s="202">
        <f t="shared" si="432"/>
        <v>0.48782579030803219</v>
      </c>
      <c r="AD40" s="202">
        <f t="shared" si="346"/>
        <v>0.39875651056316586</v>
      </c>
      <c r="AE40" s="202">
        <f t="shared" si="433"/>
        <v>0.12539928105175724</v>
      </c>
      <c r="AF40" s="202">
        <f t="shared" si="434"/>
        <v>0.6364043083132751</v>
      </c>
      <c r="AG40" s="211">
        <f t="shared" si="435"/>
        <v>12.728086166265502</v>
      </c>
      <c r="AH40" s="211">
        <f t="shared" si="347"/>
        <v>-16.032772226360198</v>
      </c>
      <c r="AI40" s="211">
        <f t="shared" si="436"/>
        <v>1.596092854414511</v>
      </c>
      <c r="AJ40" s="209">
        <f t="shared" si="348"/>
        <v>1.1512386100112224E-2</v>
      </c>
      <c r="AK40" s="209">
        <f>IFERROR(AG40*(AE40-AE48)^2,"")</f>
        <v>7.3805315210981964E-2</v>
      </c>
      <c r="AL40" s="209">
        <f t="shared" si="349"/>
        <v>-2.9149190125101417E-2</v>
      </c>
      <c r="AM40" s="209">
        <f t="shared" si="437"/>
        <v>0.30943403464885028</v>
      </c>
      <c r="AN40" s="227">
        <f t="shared" si="438"/>
        <v>1.2434841938393557</v>
      </c>
      <c r="AO40" s="209">
        <f t="shared" si="439"/>
        <v>0.55626795220365666</v>
      </c>
      <c r="AP40" s="42"/>
      <c r="AQ40" s="209"/>
      <c r="AR40" s="201">
        <f t="shared" si="440"/>
        <v>-1.2596373105057561</v>
      </c>
      <c r="AS40" s="211">
        <f>IFERROR(AA51+Z51*AR40,"")</f>
        <v>-3.5052637325216907E-3</v>
      </c>
      <c r="AT40" s="202">
        <f t="shared" si="441"/>
        <v>0.49860160495679051</v>
      </c>
      <c r="AU40" s="202">
        <f t="shared" si="350"/>
        <v>0.39893982953222784</v>
      </c>
      <c r="AV40" s="202">
        <f t="shared" si="442"/>
        <v>0.12533219805582885</v>
      </c>
      <c r="AW40" s="202">
        <f t="shared" si="443"/>
        <v>0.63661692998858466</v>
      </c>
      <c r="AX40" s="211">
        <f t="shared" si="444"/>
        <v>12.732338599771694</v>
      </c>
      <c r="AY40" s="211">
        <f t="shared" si="351"/>
        <v>-16.038128750265042</v>
      </c>
      <c r="AZ40" s="211">
        <f t="shared" si="445"/>
        <v>1.5957719831004604</v>
      </c>
      <c r="BA40" s="209">
        <f t="shared" si="352"/>
        <v>3.6584786455852577E-3</v>
      </c>
      <c r="BB40" s="209">
        <f>IFERROR(AX40*(AV40-AV48)^2,"")</f>
        <v>0.11431075400403376</v>
      </c>
      <c r="BC40" s="209">
        <f t="shared" si="353"/>
        <v>-2.0450023288116494E-2</v>
      </c>
      <c r="BD40" s="209">
        <f t="shared" si="446"/>
        <v>0.21134525419135652</v>
      </c>
      <c r="BE40" s="227">
        <f t="shared" si="447"/>
        <v>1.0279679008641907</v>
      </c>
      <c r="BF40" s="209">
        <f t="shared" si="448"/>
        <v>0.45972301899225859</v>
      </c>
      <c r="BH40" s="209"/>
      <c r="BI40" s="201">
        <f t="shared" si="449"/>
        <v>-1.2596373105057561</v>
      </c>
      <c r="BJ40" s="211">
        <f>IFERROR(AR51+AQ51*BI40,"")</f>
        <v>5.8348497285187761E-4</v>
      </c>
      <c r="BK40" s="202">
        <f t="shared" si="450"/>
        <v>0.50023277681244116</v>
      </c>
      <c r="BL40" s="202">
        <f t="shared" si="354"/>
        <v>0.39894221249054856</v>
      </c>
      <c r="BM40" s="202">
        <f t="shared" si="451"/>
        <v>0.12533143500017063</v>
      </c>
      <c r="BN40" s="202">
        <f t="shared" si="452"/>
        <v>0.63661969360848147</v>
      </c>
      <c r="BO40" s="211">
        <f t="shared" si="453"/>
        <v>12.732393872169629</v>
      </c>
      <c r="BP40" s="211">
        <f t="shared" si="355"/>
        <v>-16.038198373439723</v>
      </c>
      <c r="BQ40" s="211">
        <f t="shared" si="454"/>
        <v>1.5957691949863988</v>
      </c>
      <c r="BR40" s="209">
        <f t="shared" si="356"/>
        <v>2.8767606422705917E-3</v>
      </c>
      <c r="BS40" s="209">
        <f>IFERROR(BO40*(BM40-BM48)^2,"")</f>
        <v>0.12158075776122483</v>
      </c>
      <c r="BT40" s="209">
        <f t="shared" si="357"/>
        <v>-1.8701837845113683E-2</v>
      </c>
      <c r="BU40" s="209">
        <f t="shared" si="455"/>
        <v>0.19814216324939157</v>
      </c>
      <c r="BV40" s="227">
        <f t="shared" si="456"/>
        <v>0.99534446375117724</v>
      </c>
      <c r="BW40" s="209">
        <f t="shared" si="457"/>
        <v>0.44513162463409783</v>
      </c>
      <c r="BY40" s="209"/>
      <c r="BZ40" s="201">
        <f t="shared" si="458"/>
        <v>-1.2596373105057561</v>
      </c>
      <c r="CA40" s="211">
        <f>IFERROR(BI51+BH51*BZ40,"")</f>
        <v>9.9820078051049421E-4</v>
      </c>
      <c r="CB40" s="202">
        <f t="shared" si="459"/>
        <v>0.50039822442954329</v>
      </c>
      <c r="CC40" s="202">
        <f t="shared" si="358"/>
        <v>0.39894208164748102</v>
      </c>
      <c r="CD40" s="202">
        <f t="shared" si="460"/>
        <v>0.12533147584043891</v>
      </c>
      <c r="CE40" s="202">
        <f t="shared" si="461"/>
        <v>0.63661954186427538</v>
      </c>
      <c r="CF40" s="211">
        <f t="shared" si="462"/>
        <v>12.732390837285507</v>
      </c>
      <c r="CG40" s="211">
        <f t="shared" si="359"/>
        <v>-16.03819455058645</v>
      </c>
      <c r="CH40" s="211">
        <f t="shared" si="463"/>
        <v>1.5957693346142743</v>
      </c>
      <c r="CI40" s="209">
        <f t="shared" si="360"/>
        <v>2.7982248860043825E-3</v>
      </c>
      <c r="CJ40" s="209">
        <f>IFERROR(CF40*(CD40-CD48)^2,"")</f>
        <v>0.12243095106265645</v>
      </c>
      <c r="CK40" s="209">
        <f t="shared" si="361"/>
        <v>-1.8509168919233245E-2</v>
      </c>
      <c r="CL40" s="209">
        <f t="shared" si="464"/>
        <v>0.19682701603279243</v>
      </c>
      <c r="CM40" s="227">
        <f t="shared" si="465"/>
        <v>0.99203551140913504</v>
      </c>
      <c r="CN40" s="209">
        <f t="shared" si="466"/>
        <v>0.44365190863197296</v>
      </c>
      <c r="CP40" s="209"/>
      <c r="CQ40" s="201">
        <f t="shared" si="467"/>
        <v>-1.2596373105057561</v>
      </c>
      <c r="CR40" s="211">
        <f>IFERROR(BZ51+BY51*CQ40,"")</f>
        <v>1.0220303356924809E-3</v>
      </c>
      <c r="CS40" s="202">
        <f t="shared" si="468"/>
        <v>0.50040773104177827</v>
      </c>
      <c r="CT40" s="202">
        <f t="shared" si="362"/>
        <v>0.39894207204470405</v>
      </c>
      <c r="CU40" s="202">
        <f t="shared" si="469"/>
        <v>0.1253314788329285</v>
      </c>
      <c r="CV40" s="202">
        <f t="shared" si="470"/>
        <v>0.63661953072753052</v>
      </c>
      <c r="CW40" s="211">
        <f t="shared" si="471"/>
        <v>12.73239061455061</v>
      </c>
      <c r="CX40" s="211">
        <f t="shared" si="363"/>
        <v>-16.038194270021261</v>
      </c>
      <c r="CY40" s="211">
        <f t="shared" si="472"/>
        <v>1.5957693448001273</v>
      </c>
      <c r="CZ40" s="209">
        <f t="shared" si="364"/>
        <v>2.7937871571067458E-3</v>
      </c>
      <c r="DA40" s="209">
        <f>IFERROR(CW40*(CU40-CU48)^2,"")</f>
        <v>0.12247913806644144</v>
      </c>
      <c r="DB40" s="209">
        <f t="shared" si="365"/>
        <v>-1.8498125389982845E-2</v>
      </c>
      <c r="DC40" s="209">
        <f t="shared" si="473"/>
        <v>0.1967515820695227</v>
      </c>
      <c r="DD40" s="227">
        <f t="shared" si="474"/>
        <v>0.9918453791644346</v>
      </c>
      <c r="DE40" s="209">
        <f t="shared" si="475"/>
        <v>0.44356688567737151</v>
      </c>
      <c r="DG40" s="209"/>
      <c r="DH40" s="201">
        <f t="shared" si="476"/>
        <v>-1.2596373105057561</v>
      </c>
      <c r="DI40" s="211">
        <f>IFERROR(CQ51+CP51*DH40,"")</f>
        <v>1.0235051033480325E-3</v>
      </c>
      <c r="DJ40" s="202">
        <f t="shared" si="477"/>
        <v>0.50040831938864216</v>
      </c>
      <c r="DK40" s="202">
        <f t="shared" si="366"/>
        <v>0.39894207144296195</v>
      </c>
      <c r="DL40" s="202">
        <f t="shared" si="478"/>
        <v>0.12533147902042874</v>
      </c>
      <c r="DM40" s="202">
        <f t="shared" si="479"/>
        <v>0.63661953002966498</v>
      </c>
      <c r="DN40" s="211">
        <f t="shared" si="480"/>
        <v>12.7323906005933</v>
      </c>
      <c r="DO40" s="211">
        <f t="shared" si="367"/>
        <v>-16.038194252440114</v>
      </c>
      <c r="DP40" s="211">
        <f t="shared" si="481"/>
        <v>1.5957693454381632</v>
      </c>
      <c r="DQ40" s="209">
        <f t="shared" si="368"/>
        <v>2.7935109065440919E-3</v>
      </c>
      <c r="DR40" s="209">
        <f>IFERROR(DN40*(DL40-DL48)^2,"")</f>
        <v>0.12248215405163766</v>
      </c>
      <c r="DS40" s="209">
        <f t="shared" si="369"/>
        <v>-1.8497438557818307E-2</v>
      </c>
      <c r="DT40" s="209">
        <f t="shared" si="482"/>
        <v>0.19674691407901346</v>
      </c>
      <c r="DU40" s="227">
        <f t="shared" si="483"/>
        <v>0.9918336122271576</v>
      </c>
      <c r="DV40" s="209">
        <f t="shared" si="484"/>
        <v>0.44356162376722075</v>
      </c>
      <c r="DX40" s="209"/>
      <c r="DY40" s="201">
        <f t="shared" si="485"/>
        <v>-1.2596373105057561</v>
      </c>
      <c r="DZ40" s="211">
        <f>IFERROR(DH51+DG51*DY40,"")</f>
        <v>1.0235911625620098E-3</v>
      </c>
      <c r="EA40" s="202">
        <f t="shared" si="486"/>
        <v>0.50040835372128323</v>
      </c>
      <c r="EB40" s="202">
        <f t="shared" si="370"/>
        <v>0.39894207140782079</v>
      </c>
      <c r="EC40" s="202">
        <f t="shared" si="487"/>
        <v>0.12533147903137865</v>
      </c>
      <c r="ED40" s="202">
        <f t="shared" si="488"/>
        <v>0.63661952998891014</v>
      </c>
      <c r="EE40" s="211">
        <f t="shared" si="489"/>
        <v>12.732390599778203</v>
      </c>
      <c r="EF40" s="211">
        <f t="shared" si="371"/>
        <v>-16.038194251413387</v>
      </c>
      <c r="EG40" s="211">
        <f t="shared" si="490"/>
        <v>1.5957693454754245</v>
      </c>
      <c r="EH40" s="209">
        <f t="shared" si="372"/>
        <v>2.7934948464046132E-3</v>
      </c>
      <c r="EI40" s="209">
        <f>IFERROR(EE40*(EC40-EC48)^2,"")</f>
        <v>0.12248232889378055</v>
      </c>
      <c r="EJ40" s="209">
        <f t="shared" si="373"/>
        <v>-1.8497398588461316E-2</v>
      </c>
      <c r="EK40" s="209">
        <f t="shared" si="491"/>
        <v>0.1967466416828528</v>
      </c>
      <c r="EL40" s="227">
        <f t="shared" si="492"/>
        <v>0.99183292557433589</v>
      </c>
      <c r="EM40" s="209">
        <f t="shared" si="493"/>
        <v>0.44356131671151472</v>
      </c>
      <c r="EO40" s="209"/>
      <c r="EP40" s="201">
        <f t="shared" si="494"/>
        <v>-1.2596373105057561</v>
      </c>
      <c r="EQ40" s="211">
        <f>IFERROR(DY51+DX51*EP40,"")</f>
        <v>1.0235963627551747E-3</v>
      </c>
      <c r="ER40" s="202">
        <f t="shared" si="495"/>
        <v>0.50040835579585907</v>
      </c>
      <c r="ES40" s="202">
        <f t="shared" si="374"/>
        <v>0.39894207140569726</v>
      </c>
      <c r="ET40" s="202">
        <f t="shared" si="496"/>
        <v>0.12533147903204034</v>
      </c>
      <c r="EU40" s="202">
        <f t="shared" si="497"/>
        <v>0.63661952998644744</v>
      </c>
      <c r="EV40" s="211">
        <f t="shared" si="498"/>
        <v>12.732390599728948</v>
      </c>
      <c r="EW40" s="211">
        <f t="shared" si="375"/>
        <v>-16.038194251351342</v>
      </c>
      <c r="EX40" s="211">
        <f t="shared" si="499"/>
        <v>1.5957693454776762</v>
      </c>
      <c r="EY40" s="209">
        <f t="shared" si="376"/>
        <v>2.793493873731615E-3</v>
      </c>
      <c r="EZ40" s="209">
        <f>IFERROR(EV40*(ET40-ET48)^2,"")</f>
        <v>0.12248233950177005</v>
      </c>
      <c r="FA40" s="209">
        <f t="shared" si="377"/>
        <v>-1.8497396169150686E-2</v>
      </c>
      <c r="FB40" s="209">
        <f t="shared" si="500"/>
        <v>0.19674662522311454</v>
      </c>
      <c r="FC40" s="227">
        <f t="shared" si="501"/>
        <v>0.99183288408281811</v>
      </c>
      <c r="FD40" s="209">
        <f t="shared" si="502"/>
        <v>0.44356129815744072</v>
      </c>
      <c r="FF40" s="209"/>
      <c r="FG40" s="201">
        <f t="shared" si="503"/>
        <v>-1.2596373105057561</v>
      </c>
      <c r="FH40" s="211">
        <f>IFERROR(EP51+EO51*FG40,"")</f>
        <v>1.0235966703353583E-3</v>
      </c>
      <c r="FI40" s="202">
        <f t="shared" si="504"/>
        <v>0.50040835591856569</v>
      </c>
      <c r="FJ40" s="202">
        <f t="shared" si="378"/>
        <v>0.3989420714055717</v>
      </c>
      <c r="FK40" s="202">
        <f t="shared" si="505"/>
        <v>0.12533147903207964</v>
      </c>
      <c r="FL40" s="202">
        <f t="shared" si="506"/>
        <v>0.63661952998630189</v>
      </c>
      <c r="FM40" s="211">
        <f t="shared" si="507"/>
        <v>12.732390599726038</v>
      </c>
      <c r="FN40" s="211">
        <f t="shared" si="379"/>
        <v>-16.038194251347679</v>
      </c>
      <c r="FO40" s="211">
        <f t="shared" si="508"/>
        <v>1.5957693454778119</v>
      </c>
      <c r="FP40" s="209">
        <f t="shared" si="380"/>
        <v>2.7934938162801942E-3</v>
      </c>
      <c r="FQ40" s="209">
        <f>IFERROR(FM40*(FK40-FK48)^2,"")</f>
        <v>0.12248234012766432</v>
      </c>
      <c r="FR40" s="209">
        <f t="shared" si="381"/>
        <v>-1.8497396026202116E-2</v>
      </c>
      <c r="FS40" s="209">
        <f t="shared" si="509"/>
        <v>0.19674662424955708</v>
      </c>
      <c r="FT40" s="227">
        <f t="shared" si="510"/>
        <v>0.99183288162868521</v>
      </c>
      <c r="FU40" s="209">
        <f t="shared" si="511"/>
        <v>0.44356129706000763</v>
      </c>
      <c r="FW40" s="209"/>
      <c r="FX40" s="201">
        <f t="shared" si="512"/>
        <v>-1.2596373105057561</v>
      </c>
      <c r="FY40" s="211">
        <f>IFERROR(FG51+FF51*FX40,"")</f>
        <v>1.0235966887663928E-3</v>
      </c>
      <c r="FZ40" s="202">
        <f t="shared" si="513"/>
        <v>0.5004083559259187</v>
      </c>
      <c r="GA40" s="202">
        <f t="shared" si="382"/>
        <v>0.39894207140556415</v>
      </c>
      <c r="GB40" s="202">
        <f t="shared" si="514"/>
        <v>0.12533147903208164</v>
      </c>
      <c r="GC40" s="202">
        <f t="shared" si="515"/>
        <v>0.63661952998629312</v>
      </c>
      <c r="GD40" s="211">
        <f t="shared" si="516"/>
        <v>12.732390599725862</v>
      </c>
      <c r="GE40" s="211">
        <f t="shared" si="383"/>
        <v>-16.038194251347456</v>
      </c>
      <c r="GF40" s="211">
        <f t="shared" si="517"/>
        <v>1.5957693454778152</v>
      </c>
      <c r="GG40" s="209">
        <f t="shared" si="384"/>
        <v>2.7934938128345676E-3</v>
      </c>
      <c r="GH40" s="209">
        <f>IFERROR(GD40*(GB40-GB48)^2,"")</f>
        <v>0.12248234016522598</v>
      </c>
      <c r="GI40" s="209">
        <f t="shared" si="385"/>
        <v>-1.8497396017630636E-2</v>
      </c>
      <c r="GJ40" s="209">
        <f t="shared" si="518"/>
        <v>0.19674662419121811</v>
      </c>
      <c r="GK40" s="227">
        <f t="shared" si="519"/>
        <v>0.99183288148162596</v>
      </c>
      <c r="GL40" s="209">
        <f t="shared" si="520"/>
        <v>0.44356129699424607</v>
      </c>
      <c r="GN40" s="209"/>
      <c r="GO40" s="201">
        <f t="shared" si="521"/>
        <v>-1.2596373105057561</v>
      </c>
      <c r="GP40" s="211">
        <f>IFERROR(FX51+FW51*GO40,"")</f>
        <v>1.0235966898624049E-3</v>
      </c>
      <c r="GQ40" s="202">
        <f t="shared" si="522"/>
        <v>0.50040835592635591</v>
      </c>
      <c r="GR40" s="202">
        <f t="shared" si="386"/>
        <v>0.3989420714055637</v>
      </c>
      <c r="GS40" s="202">
        <f t="shared" si="523"/>
        <v>0.12533147903208186</v>
      </c>
      <c r="GT40" s="202">
        <f t="shared" si="524"/>
        <v>0.63661952998629256</v>
      </c>
      <c r="GU40" s="211">
        <f t="shared" si="525"/>
        <v>12.732390599725852</v>
      </c>
      <c r="GV40" s="211">
        <f t="shared" si="387"/>
        <v>-16.038194251347441</v>
      </c>
      <c r="GW40" s="211">
        <f t="shared" si="526"/>
        <v>1.5957693454778168</v>
      </c>
      <c r="GX40" s="209">
        <f t="shared" si="388"/>
        <v>2.7934938126297063E-3</v>
      </c>
      <c r="GY40" s="209">
        <f>IFERROR(GU40*(GS40-GS48)^2,"")</f>
        <v>0.12248234016745757</v>
      </c>
      <c r="GZ40" s="209">
        <f t="shared" si="389"/>
        <v>-1.8497396017120884E-2</v>
      </c>
      <c r="HA40" s="209">
        <f t="shared" si="527"/>
        <v>0.19674662418774932</v>
      </c>
      <c r="HB40" s="227">
        <f t="shared" si="528"/>
        <v>0.99183288147288096</v>
      </c>
      <c r="HC40" s="209">
        <f t="shared" si="529"/>
        <v>0.44356129699033547</v>
      </c>
      <c r="HE40" s="209"/>
      <c r="HF40" s="201">
        <f t="shared" si="530"/>
        <v>-1.2596373105057561</v>
      </c>
      <c r="HG40" s="211">
        <f>IFERROR(GO51+GN51*HF40,"")</f>
        <v>1.023596689927686E-3</v>
      </c>
      <c r="HH40" s="202">
        <f t="shared" si="531"/>
        <v>0.50040835592638189</v>
      </c>
      <c r="HI40" s="202">
        <f t="shared" si="390"/>
        <v>0.39894207140556365</v>
      </c>
      <c r="HJ40" s="202">
        <f t="shared" si="532"/>
        <v>0.12533147903208208</v>
      </c>
      <c r="HK40" s="202">
        <f t="shared" si="533"/>
        <v>0.63661952998629234</v>
      </c>
      <c r="HL40" s="211">
        <f t="shared" si="534"/>
        <v>12.732390599725846</v>
      </c>
      <c r="HM40" s="211">
        <f t="shared" si="391"/>
        <v>-16.038194251347438</v>
      </c>
      <c r="HN40" s="211">
        <f t="shared" si="535"/>
        <v>1.595769345477819</v>
      </c>
      <c r="HO40" s="209">
        <f t="shared" si="392"/>
        <v>2.7934938126176444E-3</v>
      </c>
      <c r="HP40" s="209">
        <f>IFERROR(HL40*(HJ40-HJ48)^2,"")</f>
        <v>0.12248234016759212</v>
      </c>
      <c r="HQ40" s="209">
        <f t="shared" si="393"/>
        <v>-1.8497396017091113E-2</v>
      </c>
      <c r="HR40" s="209">
        <f t="shared" si="536"/>
        <v>0.19674662418754321</v>
      </c>
      <c r="HS40" s="227">
        <f t="shared" si="537"/>
        <v>0.99183288147236226</v>
      </c>
      <c r="HT40" s="209">
        <f t="shared" si="538"/>
        <v>0.4435612969901036</v>
      </c>
      <c r="HV40" s="209"/>
      <c r="HW40" s="201">
        <f t="shared" si="539"/>
        <v>-1.2596373105057561</v>
      </c>
      <c r="HX40" s="211">
        <f>IFERROR(HF51+HE51*HW40,"")</f>
        <v>1.0235966899312388E-3</v>
      </c>
      <c r="HY40" s="202">
        <f t="shared" si="540"/>
        <v>0.50040835592638344</v>
      </c>
      <c r="HZ40" s="202">
        <f t="shared" si="394"/>
        <v>0.39894207140556365</v>
      </c>
      <c r="IA40" s="202">
        <f t="shared" si="541"/>
        <v>0.12533147903208164</v>
      </c>
      <c r="IB40" s="202">
        <f t="shared" si="542"/>
        <v>0.63661952998629234</v>
      </c>
      <c r="IC40" s="211">
        <f t="shared" si="543"/>
        <v>12.732390599725846</v>
      </c>
      <c r="ID40" s="211">
        <f t="shared" si="395"/>
        <v>-16.038194251347438</v>
      </c>
      <c r="IE40" s="211">
        <f t="shared" si="544"/>
        <v>1.5957693454778132</v>
      </c>
      <c r="IF40" s="209">
        <f t="shared" si="396"/>
        <v>2.7934938126168069E-3</v>
      </c>
      <c r="IG40" s="209">
        <f>IFERROR(IC40*(IA40-IA48)^2,"")</f>
        <v>0.12248234016759907</v>
      </c>
      <c r="IH40" s="209">
        <f t="shared" si="397"/>
        <v>-1.8497396017088864E-2</v>
      </c>
      <c r="II40" s="209">
        <f t="shared" si="545"/>
        <v>0.19674662418753089</v>
      </c>
      <c r="IJ40" s="227">
        <f t="shared" si="546"/>
        <v>0.99183288147233029</v>
      </c>
      <c r="IK40" s="209">
        <f t="shared" si="547"/>
        <v>0.44356129699008928</v>
      </c>
      <c r="IM40" s="209"/>
      <c r="IN40" s="201">
        <f t="shared" si="548"/>
        <v>-1.2596373105057561</v>
      </c>
      <c r="IO40" s="211">
        <f>IFERROR(HW51+HV51*IN40,"")</f>
        <v>1.0235966899316828E-3</v>
      </c>
      <c r="IP40" s="202">
        <f t="shared" si="549"/>
        <v>0.50040835592638355</v>
      </c>
      <c r="IQ40" s="202">
        <f t="shared" si="398"/>
        <v>0.39894207140556365</v>
      </c>
      <c r="IR40" s="202">
        <f t="shared" si="550"/>
        <v>0.12533147903208186</v>
      </c>
      <c r="IS40" s="202">
        <f t="shared" si="551"/>
        <v>0.63661952998629234</v>
      </c>
      <c r="IT40" s="211">
        <f t="shared" si="552"/>
        <v>12.732390599725846</v>
      </c>
      <c r="IU40" s="211">
        <f t="shared" si="399"/>
        <v>-16.038194251347438</v>
      </c>
      <c r="IV40" s="211">
        <f t="shared" si="553"/>
        <v>1.5957693454778161</v>
      </c>
      <c r="IW40" s="209">
        <f t="shared" si="400"/>
        <v>2.7934938126168069E-3</v>
      </c>
      <c r="IX40" s="209">
        <f>IFERROR(IT40*(IR40-IR48)^2,"")</f>
        <v>0.12248234016759817</v>
      </c>
      <c r="IY40" s="209">
        <f t="shared" si="401"/>
        <v>-1.8497396017088795E-2</v>
      </c>
      <c r="IZ40" s="209">
        <f t="shared" si="554"/>
        <v>0.19674662418752997</v>
      </c>
      <c r="JA40" s="227">
        <f t="shared" si="555"/>
        <v>0.99183288147232851</v>
      </c>
      <c r="JB40" s="209">
        <f t="shared" si="556"/>
        <v>0.4435612969900885</v>
      </c>
      <c r="JD40" s="209"/>
      <c r="JE40" s="201">
        <f t="shared" si="557"/>
        <v>-1.2596373105057561</v>
      </c>
      <c r="JF40" s="211">
        <f>IFERROR(IN51+IM51*JE40,"")</f>
        <v>1.0235966899321269E-3</v>
      </c>
      <c r="JG40" s="202">
        <f t="shared" si="558"/>
        <v>0.50040835592638366</v>
      </c>
      <c r="JH40" s="202">
        <f t="shared" si="402"/>
        <v>0.39894207140556365</v>
      </c>
      <c r="JI40" s="202">
        <f t="shared" si="559"/>
        <v>0.12533147903208208</v>
      </c>
      <c r="JJ40" s="202">
        <f t="shared" si="560"/>
        <v>0.63661952998629234</v>
      </c>
      <c r="JK40" s="211">
        <f t="shared" si="561"/>
        <v>12.732390599725846</v>
      </c>
      <c r="JL40" s="211">
        <f t="shared" si="403"/>
        <v>-16.038194251347438</v>
      </c>
      <c r="JM40" s="211">
        <f t="shared" si="562"/>
        <v>1.595769345477819</v>
      </c>
      <c r="JN40" s="209">
        <f t="shared" si="404"/>
        <v>2.7934938126168069E-3</v>
      </c>
      <c r="JO40" s="209">
        <f>IFERROR(JK40*(JI40-JI48)^2,"")</f>
        <v>0.12248234016760022</v>
      </c>
      <c r="JP40" s="209">
        <f t="shared" si="405"/>
        <v>-1.8497396017088951E-2</v>
      </c>
      <c r="JQ40" s="209">
        <f t="shared" si="563"/>
        <v>0.19674662418752911</v>
      </c>
      <c r="JR40" s="227">
        <f t="shared" si="564"/>
        <v>0.99183288147232673</v>
      </c>
      <c r="JS40" s="209">
        <f t="shared" si="565"/>
        <v>0.44356129699008767</v>
      </c>
      <c r="JU40" s="209"/>
      <c r="JV40" s="201">
        <f t="shared" si="566"/>
        <v>-1.2596373105057561</v>
      </c>
      <c r="JW40" s="211">
        <f>IFERROR(JE51+JD51*JV40,"")</f>
        <v>1.0235966899316828E-3</v>
      </c>
      <c r="JX40" s="202">
        <f t="shared" si="567"/>
        <v>0.50040835592638355</v>
      </c>
      <c r="JY40" s="202">
        <f t="shared" si="406"/>
        <v>0.39894207140556365</v>
      </c>
      <c r="JZ40" s="202">
        <f t="shared" si="568"/>
        <v>0.12533147903208186</v>
      </c>
      <c r="KA40" s="202">
        <f t="shared" si="569"/>
        <v>0.63661952998629234</v>
      </c>
      <c r="KB40" s="211">
        <f t="shared" si="570"/>
        <v>12.732390599725846</v>
      </c>
      <c r="KC40" s="211">
        <f t="shared" si="407"/>
        <v>-16.038194251347438</v>
      </c>
      <c r="KD40" s="211">
        <f t="shared" si="571"/>
        <v>1.5957693454778161</v>
      </c>
      <c r="KE40" s="209">
        <f t="shared" si="408"/>
        <v>2.7934938126168906E-3</v>
      </c>
      <c r="KF40" s="209">
        <f>IFERROR(KB40*(JZ40-JZ48)^2,"")</f>
        <v>0.12248234016759775</v>
      </c>
      <c r="KG40" s="209">
        <f t="shared" si="409"/>
        <v>-1.8497396017089041E-2</v>
      </c>
      <c r="KH40" s="209">
        <f t="shared" si="572"/>
        <v>0.19674662418752997</v>
      </c>
      <c r="KI40" s="227">
        <f t="shared" si="573"/>
        <v>0.99183288147232851</v>
      </c>
      <c r="KJ40" s="209">
        <f t="shared" si="574"/>
        <v>0.4435612969900885</v>
      </c>
      <c r="KL40" s="209"/>
      <c r="KM40" s="201">
        <f t="shared" si="575"/>
        <v>-1.2596373105057561</v>
      </c>
      <c r="KN40" s="211">
        <f>IFERROR(JV51+JU51*KM40,"")</f>
        <v>1.0235966899321269E-3</v>
      </c>
      <c r="KO40" s="202">
        <f t="shared" si="576"/>
        <v>0.50040835592638366</v>
      </c>
      <c r="KP40" s="202">
        <f t="shared" si="410"/>
        <v>0.39894207140556365</v>
      </c>
      <c r="KQ40" s="202">
        <f t="shared" si="577"/>
        <v>0.12533147903208208</v>
      </c>
      <c r="KR40" s="202">
        <f t="shared" si="578"/>
        <v>0.63661952998629234</v>
      </c>
      <c r="KS40" s="211">
        <f t="shared" si="579"/>
        <v>12.732390599725846</v>
      </c>
      <c r="KT40" s="211">
        <f t="shared" si="411"/>
        <v>-16.038194251347438</v>
      </c>
      <c r="KU40" s="211">
        <f t="shared" si="580"/>
        <v>1.595769345477819</v>
      </c>
      <c r="KV40" s="209">
        <f t="shared" si="412"/>
        <v>2.7934938126168069E-3</v>
      </c>
      <c r="KW40" s="209">
        <f>IFERROR(KS40*(KQ40-KQ48)^2,"")</f>
        <v>0.12248234016760007</v>
      </c>
      <c r="KX40" s="209">
        <f t="shared" si="413"/>
        <v>-1.8497396017088941E-2</v>
      </c>
      <c r="KY40" s="209">
        <f t="shared" si="581"/>
        <v>0.19674662418752911</v>
      </c>
      <c r="KZ40" s="227">
        <f t="shared" si="582"/>
        <v>0.99183288147232673</v>
      </c>
      <c r="LA40" s="209">
        <f t="shared" si="583"/>
        <v>0.44356129699008767</v>
      </c>
      <c r="LC40" s="209"/>
      <c r="LD40" s="201">
        <f t="shared" si="584"/>
        <v>-1.2596373105057561</v>
      </c>
      <c r="LE40" s="211">
        <f>IFERROR(KM51+KL51*LD40,"")</f>
        <v>1.0235966899316828E-3</v>
      </c>
      <c r="LF40" s="202">
        <f t="shared" si="585"/>
        <v>0.50040835592638355</v>
      </c>
      <c r="LG40" s="202">
        <f t="shared" si="414"/>
        <v>0.39894207140556365</v>
      </c>
      <c r="LH40" s="202">
        <f t="shared" si="586"/>
        <v>0.12533147903208186</v>
      </c>
      <c r="LI40" s="202">
        <f t="shared" si="587"/>
        <v>0.63661952998629234</v>
      </c>
      <c r="LJ40" s="211">
        <f t="shared" si="588"/>
        <v>12.732390599725846</v>
      </c>
      <c r="LK40" s="211">
        <f t="shared" si="415"/>
        <v>-16.038194251347438</v>
      </c>
      <c r="LL40" s="211">
        <f t="shared" si="589"/>
        <v>1.5957693454778161</v>
      </c>
      <c r="LM40" s="209">
        <f t="shared" si="416"/>
        <v>2.7934938126168906E-3</v>
      </c>
      <c r="LN40" s="209">
        <f>IFERROR(LJ40*(LH40-LH48)^2,"")</f>
        <v>0.12248234016759775</v>
      </c>
      <c r="LO40" s="209">
        <f t="shared" si="417"/>
        <v>-1.8497396017089041E-2</v>
      </c>
      <c r="LP40" s="209">
        <f t="shared" si="590"/>
        <v>0.19674662418752997</v>
      </c>
      <c r="LQ40" s="227">
        <f t="shared" si="591"/>
        <v>0.99183288147232851</v>
      </c>
      <c r="LR40" s="209">
        <f t="shared" si="592"/>
        <v>0.4435612969900885</v>
      </c>
      <c r="LT40" s="209"/>
      <c r="LU40" s="371">
        <f t="shared" si="593"/>
        <v>-1.2596373105057561</v>
      </c>
      <c r="LV40" s="370">
        <f>IFERROR(LD51+LC51*LU40,"")</f>
        <v>1.0235966899321269E-3</v>
      </c>
      <c r="LW40" s="373">
        <f t="shared" si="594"/>
        <v>0.50040835592638366</v>
      </c>
      <c r="LX40" s="202">
        <f t="shared" si="418"/>
        <v>0.39894207140556365</v>
      </c>
      <c r="LY40" s="202">
        <f t="shared" si="595"/>
        <v>0.12533147903208208</v>
      </c>
      <c r="LZ40" s="202">
        <f t="shared" si="596"/>
        <v>0.63661952998629234</v>
      </c>
      <c r="MA40" s="211">
        <f t="shared" si="597"/>
        <v>12.732390599725846</v>
      </c>
      <c r="MB40" s="211">
        <f t="shared" si="419"/>
        <v>-16.038194251347438</v>
      </c>
      <c r="MC40" s="211">
        <f t="shared" si="598"/>
        <v>1.595769345477819</v>
      </c>
      <c r="MD40" s="209">
        <f t="shared" si="420"/>
        <v>2.7934938126168069E-3</v>
      </c>
      <c r="ME40" s="209">
        <f>IFERROR(MA40*(LY40-LY48)^2,"")</f>
        <v>0.12248234016760007</v>
      </c>
      <c r="MF40" s="209">
        <f t="shared" si="421"/>
        <v>-1.8497396017088941E-2</v>
      </c>
      <c r="MG40" s="209">
        <f t="shared" si="599"/>
        <v>0.19674662418752911</v>
      </c>
      <c r="MH40" s="227">
        <f t="shared" si="600"/>
        <v>0.99183288147232673</v>
      </c>
      <c r="MI40" s="372">
        <f t="shared" si="601"/>
        <v>0.44356129699008767</v>
      </c>
    </row>
    <row r="41" spans="1:347" ht="14" customHeight="1" outlineLevel="1">
      <c r="A41" s="12">
        <v>5</v>
      </c>
      <c r="B41" s="425">
        <v>9.9000000000000005E-2</v>
      </c>
      <c r="C41" s="360">
        <v>20</v>
      </c>
      <c r="D41" s="362">
        <v>10</v>
      </c>
      <c r="E41" s="15">
        <f t="shared" si="340"/>
        <v>0.5</v>
      </c>
      <c r="F41" s="32">
        <f>IFERROR((E41-E36)/(1-E36),"")</f>
        <v>0.5</v>
      </c>
      <c r="G41" s="15">
        <f t="shared" si="341"/>
        <v>0</v>
      </c>
      <c r="H41" s="15"/>
      <c r="I41" s="32"/>
      <c r="J41" s="16">
        <f t="shared" si="422"/>
        <v>-1.0043648054024501</v>
      </c>
      <c r="K41" s="15">
        <f>IFERROR(C51+B51*J41,"")</f>
        <v>0.21312101196215782</v>
      </c>
      <c r="L41" s="35">
        <f t="shared" si="423"/>
        <v>0.58438371203165562</v>
      </c>
      <c r="M41" s="35">
        <f t="shared" si="342"/>
        <v>0.38998429259203482</v>
      </c>
      <c r="N41" s="35">
        <f t="shared" si="424"/>
        <v>-3.2561951063587724E-3</v>
      </c>
      <c r="O41" s="35">
        <f t="shared" si="425"/>
        <v>0.62618631002275027</v>
      </c>
      <c r="P41" s="15">
        <f t="shared" si="426"/>
        <v>12.523726200455005</v>
      </c>
      <c r="Q41" s="15">
        <f t="shared" si="343"/>
        <v>-12.578389828233558</v>
      </c>
      <c r="R41" s="15">
        <f t="shared" si="427"/>
        <v>-4.0779695967298732E-2</v>
      </c>
      <c r="S41" s="32">
        <f t="shared" si="344"/>
        <v>0.34263123841406917</v>
      </c>
      <c r="T41" s="32">
        <f>IFERROR(P41*(N41-N48)^2,"")</f>
        <v>0.18505679636153333</v>
      </c>
      <c r="U41" s="32">
        <f t="shared" si="345"/>
        <v>-0.25180595567677183</v>
      </c>
      <c r="V41" s="32">
        <f t="shared" si="428"/>
        <v>0.58634953598526562</v>
      </c>
      <c r="W41" s="37">
        <f t="shared" si="429"/>
        <v>-1.6876742406331129</v>
      </c>
      <c r="X41" s="32">
        <f t="shared" si="430"/>
        <v>-0.76573463809943065</v>
      </c>
      <c r="Y41" s="42"/>
      <c r="Z41" s="209"/>
      <c r="AA41" s="201">
        <f t="shared" si="431"/>
        <v>-1.0043648054024501</v>
      </c>
      <c r="AB41" s="211">
        <f>IFERROR(J51+I51*AA41,"")</f>
        <v>0.39221475437432329</v>
      </c>
      <c r="AC41" s="202">
        <f t="shared" si="432"/>
        <v>0.65255022832931653</v>
      </c>
      <c r="AD41" s="202">
        <f t="shared" si="346"/>
        <v>0.36940756215267201</v>
      </c>
      <c r="AE41" s="202">
        <f t="shared" si="433"/>
        <v>-2.0744383333499927E-2</v>
      </c>
      <c r="AF41" s="202">
        <f t="shared" si="434"/>
        <v>0.60187400529183877</v>
      </c>
      <c r="AG41" s="211">
        <f t="shared" si="435"/>
        <v>12.037480105836774</v>
      </c>
      <c r="AH41" s="211">
        <f t="shared" si="347"/>
        <v>-12.090021364034616</v>
      </c>
      <c r="AI41" s="211">
        <f t="shared" si="436"/>
        <v>-0.24971010168485733</v>
      </c>
      <c r="AJ41" s="209">
        <f t="shared" si="348"/>
        <v>0.61046945418074805</v>
      </c>
      <c r="AK41" s="209">
        <f>IFERROR(AG41*(AE41-AE48)^2,"")</f>
        <v>5.8975233696275574E-2</v>
      </c>
      <c r="AL41" s="209">
        <f t="shared" si="349"/>
        <v>-0.18974345502479767</v>
      </c>
      <c r="AM41" s="209">
        <f t="shared" si="437"/>
        <v>2.0528146721936933</v>
      </c>
      <c r="AN41" s="227">
        <f t="shared" si="438"/>
        <v>-3.0510045665863306</v>
      </c>
      <c r="AO41" s="209">
        <f t="shared" si="439"/>
        <v>-1.4327646953333593</v>
      </c>
      <c r="AP41" s="42"/>
      <c r="AQ41" s="209"/>
      <c r="AR41" s="201">
        <f t="shared" si="440"/>
        <v>-1.0043648054024501</v>
      </c>
      <c r="AS41" s="211">
        <f>IFERROR(AA51+Z51*AR41,"")</f>
        <v>0.4442841583363486</v>
      </c>
      <c r="AT41" s="202">
        <f t="shared" si="441"/>
        <v>0.67158142343578897</v>
      </c>
      <c r="AU41" s="202">
        <f t="shared" si="350"/>
        <v>0.36144957336521638</v>
      </c>
      <c r="AV41" s="202">
        <f t="shared" si="442"/>
        <v>-3.0419468613072098E-2</v>
      </c>
      <c r="AW41" s="202">
        <f t="shared" si="443"/>
        <v>0.59233724877696958</v>
      </c>
      <c r="AX41" s="211">
        <f t="shared" si="444"/>
        <v>11.846744975539391</v>
      </c>
      <c r="AY41" s="211">
        <f t="shared" si="351"/>
        <v>-11.898453712010074</v>
      </c>
      <c r="AZ41" s="211">
        <f t="shared" si="445"/>
        <v>-0.3603716869504901</v>
      </c>
      <c r="BA41" s="209">
        <f t="shared" si="352"/>
        <v>0.67286104347429976</v>
      </c>
      <c r="BB41" s="209">
        <f>IFERROR(AX41*(AV41-AV48)^2,"")</f>
        <v>4.4080919144689909E-2</v>
      </c>
      <c r="BC41" s="209">
        <f t="shared" si="353"/>
        <v>-0.1722217560385513</v>
      </c>
      <c r="BD41" s="209">
        <f t="shared" si="446"/>
        <v>2.6695873725379946</v>
      </c>
      <c r="BE41" s="227">
        <f t="shared" si="447"/>
        <v>-3.431628468715779</v>
      </c>
      <c r="BF41" s="209">
        <f t="shared" si="448"/>
        <v>-1.6338871970053483</v>
      </c>
      <c r="BH41" s="209"/>
      <c r="BI41" s="201">
        <f t="shared" si="449"/>
        <v>-1.0043648054024501</v>
      </c>
      <c r="BJ41" s="211">
        <f>IFERROR(AR51+AQ51*BI41,"")</f>
        <v>0.45231267998660885</v>
      </c>
      <c r="BK41" s="202">
        <f t="shared" si="450"/>
        <v>0.67447812874886159</v>
      </c>
      <c r="BL41" s="202">
        <f t="shared" si="354"/>
        <v>0.3601509919278495</v>
      </c>
      <c r="BM41" s="202">
        <f t="shared" si="451"/>
        <v>-3.2145596290513057E-2</v>
      </c>
      <c r="BN41" s="202">
        <f t="shared" si="452"/>
        <v>0.59077374423723217</v>
      </c>
      <c r="BO41" s="211">
        <f t="shared" si="453"/>
        <v>11.815474884744644</v>
      </c>
      <c r="BP41" s="211">
        <f t="shared" si="355"/>
        <v>-11.86704713335409</v>
      </c>
      <c r="BQ41" s="211">
        <f t="shared" si="454"/>
        <v>-0.37981548562569761</v>
      </c>
      <c r="BR41" s="209">
        <f t="shared" si="356"/>
        <v>0.68193996135129376</v>
      </c>
      <c r="BS41" s="209">
        <f>IFERROR(BO41*(BM41-BM48)^2,"")</f>
        <v>4.2193840207877469E-2</v>
      </c>
      <c r="BT41" s="209">
        <f t="shared" si="357"/>
        <v>-0.16962802174352748</v>
      </c>
      <c r="BU41" s="209">
        <f t="shared" si="455"/>
        <v>2.7730898458367008</v>
      </c>
      <c r="BV41" s="227">
        <f t="shared" si="456"/>
        <v>-3.4895625749772314</v>
      </c>
      <c r="BW41" s="209">
        <f t="shared" si="457"/>
        <v>-1.6652596932120527</v>
      </c>
      <c r="BY41" s="209"/>
      <c r="BZ41" s="201">
        <f t="shared" si="458"/>
        <v>-1.0043648054024501</v>
      </c>
      <c r="CA41" s="211">
        <f>IFERROR(BI51+BH51*BZ41,"")</f>
        <v>0.45298645006606231</v>
      </c>
      <c r="CB41" s="202">
        <f t="shared" si="459"/>
        <v>0.6747207507209726</v>
      </c>
      <c r="CC41" s="202">
        <f t="shared" si="358"/>
        <v>0.3600411692018623</v>
      </c>
      <c r="CD41" s="202">
        <f t="shared" si="460"/>
        <v>-3.2293472528047706E-2</v>
      </c>
      <c r="CE41" s="202">
        <f t="shared" si="461"/>
        <v>0.59064142181941481</v>
      </c>
      <c r="CF41" s="211">
        <f t="shared" si="462"/>
        <v>11.812828436388296</v>
      </c>
      <c r="CG41" s="211">
        <f t="shared" si="359"/>
        <v>-11.864389133765659</v>
      </c>
      <c r="CH41" s="211">
        <f t="shared" si="463"/>
        <v>-0.38147725058904619</v>
      </c>
      <c r="CI41" s="209">
        <f t="shared" si="360"/>
        <v>0.68296033217929009</v>
      </c>
      <c r="CJ41" s="209">
        <f>IFERROR(CF41*(CD41-CD48)^2,"")</f>
        <v>4.191211508231759E-2</v>
      </c>
      <c r="CK41" s="209">
        <f t="shared" si="361"/>
        <v>-0.1691872100336082</v>
      </c>
      <c r="CL41" s="209">
        <f t="shared" si="464"/>
        <v>2.7818809718155029</v>
      </c>
      <c r="CM41" s="227">
        <f t="shared" si="465"/>
        <v>-3.4944150144194523</v>
      </c>
      <c r="CN41" s="209">
        <f t="shared" si="466"/>
        <v>-1.6678971706359786</v>
      </c>
      <c r="CP41" s="209"/>
      <c r="CQ41" s="201">
        <f t="shared" si="467"/>
        <v>-1.0043648054024501</v>
      </c>
      <c r="CR41" s="211">
        <f>IFERROR(BZ51+BY51*CQ41,"")</f>
        <v>0.45302631018450179</v>
      </c>
      <c r="CS41" s="202">
        <f t="shared" si="468"/>
        <v>0.67473510187505292</v>
      </c>
      <c r="CT41" s="202">
        <f t="shared" si="362"/>
        <v>0.36003466803750256</v>
      </c>
      <c r="CU41" s="202">
        <f t="shared" si="469"/>
        <v>-3.2302235612237551E-2</v>
      </c>
      <c r="CV41" s="202">
        <f t="shared" si="470"/>
        <v>0.59063358827902424</v>
      </c>
      <c r="CW41" s="211">
        <f t="shared" si="471"/>
        <v>11.812671765580484</v>
      </c>
      <c r="CX41" s="211">
        <f t="shared" si="363"/>
        <v>-11.86423177912026</v>
      </c>
      <c r="CY41" s="211">
        <f t="shared" si="472"/>
        <v>-0.38157570658180695</v>
      </c>
      <c r="CZ41" s="209">
        <f t="shared" si="364"/>
        <v>0.68301807962910988</v>
      </c>
      <c r="DA41" s="209">
        <f>IFERROR(CW41*(CU41-CU48)^2,"")</f>
        <v>4.1896741757260984E-2</v>
      </c>
      <c r="DB41" s="209">
        <f t="shared" si="365"/>
        <v>-0.16916332964848244</v>
      </c>
      <c r="DC41" s="209">
        <f t="shared" si="473"/>
        <v>2.7824015646932461</v>
      </c>
      <c r="DD41" s="227">
        <f t="shared" si="474"/>
        <v>-3.4947020375010585</v>
      </c>
      <c r="DE41" s="209">
        <f t="shared" si="475"/>
        <v>-1.6680532259772907</v>
      </c>
      <c r="DG41" s="209"/>
      <c r="DH41" s="201">
        <f t="shared" si="476"/>
        <v>-1.0043648054024501</v>
      </c>
      <c r="DI41" s="211">
        <f>IFERROR(CQ51+CP51*DH41,"")</f>
        <v>0.45302872772371305</v>
      </c>
      <c r="DJ41" s="202">
        <f t="shared" si="477"/>
        <v>0.6747359722725037</v>
      </c>
      <c r="DK41" s="202">
        <f t="shared" si="366"/>
        <v>0.36003427372350494</v>
      </c>
      <c r="DL41" s="202">
        <f t="shared" si="478"/>
        <v>-3.2302767151398237E-2</v>
      </c>
      <c r="DM41" s="202">
        <f t="shared" si="479"/>
        <v>0.59063311315098477</v>
      </c>
      <c r="DN41" s="211">
        <f t="shared" si="480"/>
        <v>11.812662263019696</v>
      </c>
      <c r="DO41" s="211">
        <f t="shared" si="367"/>
        <v>-11.864222235082643</v>
      </c>
      <c r="DP41" s="211">
        <f t="shared" si="481"/>
        <v>-0.38158167852043423</v>
      </c>
      <c r="DQ41" s="209">
        <f t="shared" si="368"/>
        <v>0.68302169070658869</v>
      </c>
      <c r="DR41" s="209">
        <f>IFERROR(DN41*(DL41-DL48)^2,"")</f>
        <v>4.1895757079786343E-2</v>
      </c>
      <c r="DS41" s="209">
        <f t="shared" si="369"/>
        <v>-0.16916178893020786</v>
      </c>
      <c r="DT41" s="209">
        <f t="shared" si="482"/>
        <v>2.7824331407902698</v>
      </c>
      <c r="DU41" s="227">
        <f t="shared" si="483"/>
        <v>-3.4947194454500732</v>
      </c>
      <c r="DV41" s="209">
        <f t="shared" si="484"/>
        <v>-1.6680626909053116</v>
      </c>
      <c r="DX41" s="209"/>
      <c r="DY41" s="201">
        <f t="shared" si="485"/>
        <v>-1.0043648054024501</v>
      </c>
      <c r="DZ41" s="211">
        <f>IFERROR(DH51+DG51*DY41,"")</f>
        <v>0.45302887050461993</v>
      </c>
      <c r="EA41" s="202">
        <f t="shared" si="486"/>
        <v>0.67473602367852226</v>
      </c>
      <c r="EB41" s="202">
        <f t="shared" si="370"/>
        <v>0.36003425043509818</v>
      </c>
      <c r="EC41" s="202">
        <f t="shared" si="487"/>
        <v>-3.2302798544520117E-2</v>
      </c>
      <c r="ED41" s="202">
        <f t="shared" si="488"/>
        <v>0.5906330850896494</v>
      </c>
      <c r="EE41" s="211">
        <f t="shared" si="489"/>
        <v>11.812661701792988</v>
      </c>
      <c r="EF41" s="211">
        <f t="shared" si="371"/>
        <v>-11.864221671406289</v>
      </c>
      <c r="EG41" s="211">
        <f t="shared" si="490"/>
        <v>-0.3815820312275871</v>
      </c>
      <c r="EH41" s="209">
        <f t="shared" si="372"/>
        <v>0.68302190013923481</v>
      </c>
      <c r="EI41" s="209">
        <f>IFERROR(EE41*(EC41-EC48)^2,"")</f>
        <v>4.1895700775054133E-2</v>
      </c>
      <c r="EJ41" s="209">
        <f t="shared" si="373"/>
        <v>-0.16916170119457385</v>
      </c>
      <c r="EK41" s="209">
        <f t="shared" si="491"/>
        <v>2.7824350056947367</v>
      </c>
      <c r="EL41" s="227">
        <f t="shared" si="492"/>
        <v>-3.494720473570446</v>
      </c>
      <c r="EM41" s="209">
        <f t="shared" si="493"/>
        <v>-1.6680632499083294</v>
      </c>
      <c r="EO41" s="209"/>
      <c r="EP41" s="201">
        <f t="shared" si="494"/>
        <v>-1.0043648054024501</v>
      </c>
      <c r="EQ41" s="211">
        <f>IFERROR(DY51+DX51*EP41,"")</f>
        <v>0.45302887906871625</v>
      </c>
      <c r="ER41" s="202">
        <f t="shared" si="495"/>
        <v>0.67473602676189015</v>
      </c>
      <c r="ES41" s="202">
        <f t="shared" si="374"/>
        <v>0.36003424903824344</v>
      </c>
      <c r="ET41" s="202">
        <f t="shared" si="496"/>
        <v>-3.2302800427501221E-2</v>
      </c>
      <c r="EU41" s="202">
        <f t="shared" si="497"/>
        <v>0.59063308340651088</v>
      </c>
      <c r="EV41" s="211">
        <f t="shared" si="498"/>
        <v>11.812661668130218</v>
      </c>
      <c r="EW41" s="211">
        <f t="shared" si="375"/>
        <v>-11.864221637596588</v>
      </c>
      <c r="EX41" s="211">
        <f t="shared" si="499"/>
        <v>-0.38158205238320408</v>
      </c>
      <c r="EY41" s="209">
        <f t="shared" si="376"/>
        <v>0.68302191284236657</v>
      </c>
      <c r="EZ41" s="209">
        <f>IFERROR(EV41*(ET41-ET48)^2,"")</f>
        <v>4.1895697329794042E-2</v>
      </c>
      <c r="FA41" s="209">
        <f t="shared" si="377"/>
        <v>-0.16916169581220436</v>
      </c>
      <c r="FB41" s="209">
        <f t="shared" si="500"/>
        <v>2.7824351175529998</v>
      </c>
      <c r="FC41" s="227">
        <f t="shared" si="501"/>
        <v>-3.4947205352378035</v>
      </c>
      <c r="FD41" s="209">
        <f t="shared" si="502"/>
        <v>-1.668063283437712</v>
      </c>
      <c r="FF41" s="209"/>
      <c r="FG41" s="201">
        <f t="shared" si="503"/>
        <v>-1.0043648054024501</v>
      </c>
      <c r="FH41" s="211">
        <f>IFERROR(EP51+EO51*FG41,"")</f>
        <v>0.45302887957754656</v>
      </c>
      <c r="FI41" s="202">
        <f t="shared" si="504"/>
        <v>0.6747360269450865</v>
      </c>
      <c r="FJ41" s="202">
        <f t="shared" si="378"/>
        <v>0.36003424895525021</v>
      </c>
      <c r="FK41" s="202">
        <f t="shared" si="505"/>
        <v>-3.2302800539377508E-2</v>
      </c>
      <c r="FL41" s="202">
        <f t="shared" si="506"/>
        <v>0.59063308330650832</v>
      </c>
      <c r="FM41" s="211">
        <f t="shared" si="507"/>
        <v>11.812661666130166</v>
      </c>
      <c r="FN41" s="211">
        <f t="shared" si="379"/>
        <v>-11.864221635587807</v>
      </c>
      <c r="FO41" s="211">
        <f t="shared" si="508"/>
        <v>-0.38158205364015357</v>
      </c>
      <c r="FP41" s="209">
        <f t="shared" si="380"/>
        <v>0.68302191359200448</v>
      </c>
      <c r="FQ41" s="209">
        <f>IFERROR(FM41*(FK41-FK48)^2,"")</f>
        <v>4.1895697127559701E-2</v>
      </c>
      <c r="FR41" s="209">
        <f t="shared" si="381"/>
        <v>-0.16916169549675505</v>
      </c>
      <c r="FS41" s="209">
        <f t="shared" si="509"/>
        <v>2.7824351241989875</v>
      </c>
      <c r="FT41" s="227">
        <f t="shared" si="510"/>
        <v>-3.4947205389017295</v>
      </c>
      <c r="FU41" s="209">
        <f t="shared" si="511"/>
        <v>-1.6680632854298385</v>
      </c>
      <c r="FW41" s="209"/>
      <c r="FX41" s="201">
        <f t="shared" si="512"/>
        <v>-1.0043648054024501</v>
      </c>
      <c r="FY41" s="211">
        <f>IFERROR(FG51+FF51*FX41,"")</f>
        <v>0.45302887960795357</v>
      </c>
      <c r="FZ41" s="202">
        <f t="shared" si="513"/>
        <v>0.67473602695603407</v>
      </c>
      <c r="GA41" s="202">
        <f t="shared" si="382"/>
        <v>0.36003424895029063</v>
      </c>
      <c r="GB41" s="202">
        <f t="shared" si="514"/>
        <v>-3.2302800546063049E-2</v>
      </c>
      <c r="GC41" s="202">
        <f t="shared" si="515"/>
        <v>0.5906330833005321</v>
      </c>
      <c r="GD41" s="211">
        <f t="shared" si="516"/>
        <v>11.812661666010642</v>
      </c>
      <c r="GE41" s="211">
        <f t="shared" si="383"/>
        <v>-11.864221635467761</v>
      </c>
      <c r="GF41" s="211">
        <f t="shared" si="517"/>
        <v>-0.3815820537152666</v>
      </c>
      <c r="GG41" s="209">
        <f t="shared" si="384"/>
        <v>0.6830219136369885</v>
      </c>
      <c r="GH41" s="209">
        <f>IFERROR(GD41*(GB41-GB48)^2,"")</f>
        <v>4.1895697115384288E-2</v>
      </c>
      <c r="GI41" s="209">
        <f t="shared" si="385"/>
        <v>-0.16916169547774532</v>
      </c>
      <c r="GJ41" s="209">
        <f t="shared" si="518"/>
        <v>2.7824351245961432</v>
      </c>
      <c r="GK41" s="227">
        <f t="shared" si="519"/>
        <v>-3.4947205391206815</v>
      </c>
      <c r="GL41" s="209">
        <f t="shared" si="520"/>
        <v>-1.6680632855488855</v>
      </c>
      <c r="GN41" s="209"/>
      <c r="GO41" s="201">
        <f t="shared" si="521"/>
        <v>-1.0043648054024501</v>
      </c>
      <c r="GP41" s="211">
        <f>IFERROR(FX51+FW51*GO41,"")</f>
        <v>0.45302887960976435</v>
      </c>
      <c r="GQ41" s="202">
        <f t="shared" si="522"/>
        <v>0.674736026956686</v>
      </c>
      <c r="GR41" s="202">
        <f t="shared" si="386"/>
        <v>0.36003424894999531</v>
      </c>
      <c r="GS41" s="202">
        <f t="shared" si="523"/>
        <v>-3.2302800546461174E-2</v>
      </c>
      <c r="GT41" s="202">
        <f t="shared" si="524"/>
        <v>0.5906330833001765</v>
      </c>
      <c r="GU41" s="211">
        <f t="shared" si="525"/>
        <v>11.81266166600353</v>
      </c>
      <c r="GV41" s="211">
        <f t="shared" si="387"/>
        <v>-11.864221635460618</v>
      </c>
      <c r="GW41" s="211">
        <f t="shared" si="526"/>
        <v>-0.3815820537197398</v>
      </c>
      <c r="GX41" s="209">
        <f t="shared" si="388"/>
        <v>0.68302191363966269</v>
      </c>
      <c r="GY41" s="209">
        <f>IFERROR(GU41*(GS41-GS48)^2,"")</f>
        <v>4.1895697114662331E-2</v>
      </c>
      <c r="GZ41" s="209">
        <f t="shared" si="389"/>
        <v>-0.16916169547661894</v>
      </c>
      <c r="HA41" s="209">
        <f t="shared" si="527"/>
        <v>2.782435124619794</v>
      </c>
      <c r="HB41" s="227">
        <f t="shared" si="528"/>
        <v>-3.4947205391337199</v>
      </c>
      <c r="HC41" s="209">
        <f t="shared" si="529"/>
        <v>-1.6680632855559747</v>
      </c>
      <c r="HE41" s="209"/>
      <c r="HF41" s="201">
        <f t="shared" si="530"/>
        <v>-1.0043648054024501</v>
      </c>
      <c r="HG41" s="211">
        <f>IFERROR(GO51+GN51*HF41,"")</f>
        <v>0.45302887960987248</v>
      </c>
      <c r="HH41" s="202">
        <f t="shared" si="531"/>
        <v>0.67473602695672497</v>
      </c>
      <c r="HI41" s="202">
        <f t="shared" si="390"/>
        <v>0.36003424894997765</v>
      </c>
      <c r="HJ41" s="202">
        <f t="shared" si="532"/>
        <v>-3.2302800546485155E-2</v>
      </c>
      <c r="HK41" s="202">
        <f t="shared" si="533"/>
        <v>0.59063308330015518</v>
      </c>
      <c r="HL41" s="211">
        <f t="shared" si="534"/>
        <v>11.812661666003104</v>
      </c>
      <c r="HM41" s="211">
        <f t="shared" si="391"/>
        <v>-11.86422163546019</v>
      </c>
      <c r="HN41" s="211">
        <f t="shared" si="535"/>
        <v>-0.38158205372000931</v>
      </c>
      <c r="HO41" s="209">
        <f t="shared" si="392"/>
        <v>0.68302191363981968</v>
      </c>
      <c r="HP41" s="209">
        <f>IFERROR(HL41*(HJ41-HJ48)^2,"")</f>
        <v>4.189569711461906E-2</v>
      </c>
      <c r="HQ41" s="209">
        <f t="shared" si="393"/>
        <v>-0.16916169547655102</v>
      </c>
      <c r="HR41" s="209">
        <f t="shared" si="536"/>
        <v>2.7824351246212071</v>
      </c>
      <c r="HS41" s="227">
        <f t="shared" si="537"/>
        <v>-3.4947205391344998</v>
      </c>
      <c r="HT41" s="209">
        <f t="shared" si="538"/>
        <v>-1.6680632855563986</v>
      </c>
      <c r="HV41" s="209"/>
      <c r="HW41" s="201">
        <f t="shared" si="539"/>
        <v>-1.0043648054024501</v>
      </c>
      <c r="HX41" s="211">
        <f>IFERROR(HF51+HE51*HW41,"")</f>
        <v>0.45302887960987848</v>
      </c>
      <c r="HY41" s="202">
        <f t="shared" si="540"/>
        <v>0.67473602695672708</v>
      </c>
      <c r="HZ41" s="202">
        <f t="shared" si="394"/>
        <v>0.36003424894997671</v>
      </c>
      <c r="IA41" s="202">
        <f t="shared" si="541"/>
        <v>-3.2302800546486266E-2</v>
      </c>
      <c r="IB41" s="202">
        <f t="shared" si="542"/>
        <v>0.59063308330015407</v>
      </c>
      <c r="IC41" s="211">
        <f t="shared" si="543"/>
        <v>11.812661666003081</v>
      </c>
      <c r="ID41" s="211">
        <f t="shared" si="395"/>
        <v>-11.864221635460167</v>
      </c>
      <c r="IE41" s="211">
        <f t="shared" si="544"/>
        <v>-0.38158205372002169</v>
      </c>
      <c r="IF41" s="209">
        <f t="shared" si="396"/>
        <v>0.683021913639831</v>
      </c>
      <c r="IG41" s="209">
        <f>IFERROR(IC41*(IA41-IA48)^2,"")</f>
        <v>4.1895697114615986E-2</v>
      </c>
      <c r="IH41" s="209">
        <f t="shared" si="397"/>
        <v>-0.16916169547654622</v>
      </c>
      <c r="II41" s="209">
        <f t="shared" si="545"/>
        <v>2.782435124621284</v>
      </c>
      <c r="IJ41" s="227">
        <f t="shared" si="546"/>
        <v>-3.4947205391345406</v>
      </c>
      <c r="IK41" s="209">
        <f t="shared" si="547"/>
        <v>-1.668063285556421</v>
      </c>
      <c r="IM41" s="209"/>
      <c r="IN41" s="201">
        <f t="shared" si="548"/>
        <v>-1.0043648054024501</v>
      </c>
      <c r="IO41" s="211">
        <f>IFERROR(HW51+HV51*IN41,"")</f>
        <v>0.45302887960987892</v>
      </c>
      <c r="IP41" s="202">
        <f t="shared" si="549"/>
        <v>0.6747360269567273</v>
      </c>
      <c r="IQ41" s="202">
        <f t="shared" si="398"/>
        <v>0.3600342489499766</v>
      </c>
      <c r="IR41" s="202">
        <f t="shared" si="550"/>
        <v>-3.2302800546486488E-2</v>
      </c>
      <c r="IS41" s="202">
        <f t="shared" si="551"/>
        <v>0.59063308330015396</v>
      </c>
      <c r="IT41" s="211">
        <f t="shared" si="552"/>
        <v>11.812661666003079</v>
      </c>
      <c r="IU41" s="211">
        <f t="shared" si="399"/>
        <v>-11.864221635460165</v>
      </c>
      <c r="IV41" s="211">
        <f t="shared" si="553"/>
        <v>-0.38158205372002424</v>
      </c>
      <c r="IW41" s="209">
        <f t="shared" si="400"/>
        <v>0.68302191363983089</v>
      </c>
      <c r="IX41" s="209">
        <f>IFERROR(IT41*(IR41-IR48)^2,"")</f>
        <v>4.1895697114617124E-2</v>
      </c>
      <c r="IY41" s="209">
        <f t="shared" si="401"/>
        <v>-0.1691616954765485</v>
      </c>
      <c r="IZ41" s="209">
        <f t="shared" si="554"/>
        <v>2.7824351246212919</v>
      </c>
      <c r="JA41" s="227">
        <f t="shared" si="555"/>
        <v>-3.4947205391345459</v>
      </c>
      <c r="JB41" s="209">
        <f t="shared" si="556"/>
        <v>-1.6680632855564239</v>
      </c>
      <c r="JD41" s="209"/>
      <c r="JE41" s="201">
        <f t="shared" si="557"/>
        <v>-1.0043648054024501</v>
      </c>
      <c r="JF41" s="211">
        <f>IFERROR(IN51+IM51*JE41,"")</f>
        <v>0.45302887960987936</v>
      </c>
      <c r="JG41" s="202">
        <f t="shared" si="558"/>
        <v>0.67473602695672741</v>
      </c>
      <c r="JH41" s="202">
        <f t="shared" si="402"/>
        <v>0.36003424894997649</v>
      </c>
      <c r="JI41" s="202">
        <f t="shared" si="559"/>
        <v>-3.2302800546486488E-2</v>
      </c>
      <c r="JJ41" s="202">
        <f t="shared" si="560"/>
        <v>0.59063308330015363</v>
      </c>
      <c r="JK41" s="211">
        <f t="shared" si="561"/>
        <v>11.812661666003073</v>
      </c>
      <c r="JL41" s="211">
        <f t="shared" si="403"/>
        <v>-11.86422163546016</v>
      </c>
      <c r="JM41" s="211">
        <f t="shared" si="562"/>
        <v>-0.38158205372002407</v>
      </c>
      <c r="JN41" s="209">
        <f t="shared" si="404"/>
        <v>0.68302191363983056</v>
      </c>
      <c r="JO41" s="209">
        <f>IFERROR(JK41*(JI41-JI48)^2,"")</f>
        <v>4.1895697114616264E-2</v>
      </c>
      <c r="JP41" s="209">
        <f t="shared" si="405"/>
        <v>-0.16916169547654672</v>
      </c>
      <c r="JQ41" s="209">
        <f t="shared" si="563"/>
        <v>2.7824351246212959</v>
      </c>
      <c r="JR41" s="227">
        <f t="shared" si="564"/>
        <v>-3.4947205391345477</v>
      </c>
      <c r="JS41" s="209">
        <f t="shared" si="565"/>
        <v>-1.668063285556425</v>
      </c>
      <c r="JU41" s="209"/>
      <c r="JV41" s="201">
        <f t="shared" si="566"/>
        <v>-1.0043648054024501</v>
      </c>
      <c r="JW41" s="211">
        <f>IFERROR(JE51+JD51*JV41,"")</f>
        <v>0.4530288796098787</v>
      </c>
      <c r="JX41" s="202">
        <f t="shared" si="567"/>
        <v>0.67473602695672719</v>
      </c>
      <c r="JY41" s="202">
        <f t="shared" si="406"/>
        <v>0.36003424894997665</v>
      </c>
      <c r="JZ41" s="202">
        <f t="shared" si="568"/>
        <v>-3.2302800546486488E-2</v>
      </c>
      <c r="KA41" s="202">
        <f t="shared" si="569"/>
        <v>0.59063308330015396</v>
      </c>
      <c r="KB41" s="211">
        <f t="shared" si="570"/>
        <v>11.812661666003079</v>
      </c>
      <c r="KC41" s="211">
        <f t="shared" si="407"/>
        <v>-11.864221635460165</v>
      </c>
      <c r="KD41" s="211">
        <f t="shared" si="571"/>
        <v>-0.38158205372002424</v>
      </c>
      <c r="KE41" s="209">
        <f t="shared" si="408"/>
        <v>0.68302191363982967</v>
      </c>
      <c r="KF41" s="209">
        <f>IFERROR(KB41*(JZ41-JZ48)^2,"")</f>
        <v>4.1895697114617353E-2</v>
      </c>
      <c r="KG41" s="209">
        <f t="shared" si="409"/>
        <v>-0.1691616954765488</v>
      </c>
      <c r="KH41" s="209">
        <f t="shared" si="572"/>
        <v>2.7824351246212879</v>
      </c>
      <c r="KI41" s="227">
        <f t="shared" si="573"/>
        <v>-3.4947205391345442</v>
      </c>
      <c r="KJ41" s="209">
        <f t="shared" si="574"/>
        <v>-1.668063285556423</v>
      </c>
      <c r="KL41" s="209"/>
      <c r="KM41" s="201">
        <f t="shared" si="575"/>
        <v>-1.0043648054024501</v>
      </c>
      <c r="KN41" s="211">
        <f>IFERROR(JV51+JU51*KM41,"")</f>
        <v>0.45302887960987936</v>
      </c>
      <c r="KO41" s="202">
        <f t="shared" si="576"/>
        <v>0.67473602695672741</v>
      </c>
      <c r="KP41" s="202">
        <f t="shared" si="410"/>
        <v>0.36003424894997649</v>
      </c>
      <c r="KQ41" s="202">
        <f t="shared" si="577"/>
        <v>-3.2302800546486488E-2</v>
      </c>
      <c r="KR41" s="202">
        <f t="shared" si="578"/>
        <v>0.59063308330015363</v>
      </c>
      <c r="KS41" s="211">
        <f t="shared" si="579"/>
        <v>11.812661666003073</v>
      </c>
      <c r="KT41" s="211">
        <f t="shared" si="411"/>
        <v>-11.86422163546016</v>
      </c>
      <c r="KU41" s="211">
        <f t="shared" si="580"/>
        <v>-0.38158205372002407</v>
      </c>
      <c r="KV41" s="209">
        <f t="shared" si="412"/>
        <v>0.68302191363983056</v>
      </c>
      <c r="KW41" s="209">
        <f>IFERROR(KS41*(KQ41-KQ48)^2,"")</f>
        <v>4.189569711461634E-2</v>
      </c>
      <c r="KX41" s="209">
        <f t="shared" si="413"/>
        <v>-0.16916169547654689</v>
      </c>
      <c r="KY41" s="209">
        <f t="shared" si="581"/>
        <v>2.7824351246212959</v>
      </c>
      <c r="KZ41" s="227">
        <f t="shared" si="582"/>
        <v>-3.4947205391345477</v>
      </c>
      <c r="LA41" s="209">
        <f t="shared" si="583"/>
        <v>-1.668063285556425</v>
      </c>
      <c r="LC41" s="209"/>
      <c r="LD41" s="201">
        <f t="shared" si="584"/>
        <v>-1.0043648054024501</v>
      </c>
      <c r="LE41" s="211">
        <f>IFERROR(KM51+KL51*LD41,"")</f>
        <v>0.4530288796098787</v>
      </c>
      <c r="LF41" s="202">
        <f t="shared" si="585"/>
        <v>0.67473602695672719</v>
      </c>
      <c r="LG41" s="202">
        <f t="shared" si="414"/>
        <v>0.36003424894997665</v>
      </c>
      <c r="LH41" s="202">
        <f t="shared" si="586"/>
        <v>-3.2302800546486488E-2</v>
      </c>
      <c r="LI41" s="202">
        <f t="shared" si="587"/>
        <v>0.59063308330015396</v>
      </c>
      <c r="LJ41" s="211">
        <f t="shared" si="588"/>
        <v>11.812661666003079</v>
      </c>
      <c r="LK41" s="211">
        <f t="shared" si="415"/>
        <v>-11.864221635460165</v>
      </c>
      <c r="LL41" s="211">
        <f t="shared" si="589"/>
        <v>-0.38158205372002424</v>
      </c>
      <c r="LM41" s="209">
        <f t="shared" si="416"/>
        <v>0.68302191363982967</v>
      </c>
      <c r="LN41" s="209">
        <f>IFERROR(LJ41*(LH41-LH48)^2,"")</f>
        <v>4.1895697114617353E-2</v>
      </c>
      <c r="LO41" s="209">
        <f t="shared" si="417"/>
        <v>-0.1691616954765488</v>
      </c>
      <c r="LP41" s="209">
        <f t="shared" si="590"/>
        <v>2.7824351246212879</v>
      </c>
      <c r="LQ41" s="227">
        <f t="shared" si="591"/>
        <v>-3.4947205391345442</v>
      </c>
      <c r="LR41" s="209">
        <f t="shared" si="592"/>
        <v>-1.668063285556423</v>
      </c>
      <c r="LT41" s="209"/>
      <c r="LU41" s="371">
        <f t="shared" si="593"/>
        <v>-1.0043648054024501</v>
      </c>
      <c r="LV41" s="370">
        <f>IFERROR(LD51+LC51*LU41,"")</f>
        <v>0.45302887960987936</v>
      </c>
      <c r="LW41" s="373">
        <f t="shared" si="594"/>
        <v>0.67473602695672741</v>
      </c>
      <c r="LX41" s="202">
        <f t="shared" si="418"/>
        <v>0.36003424894997649</v>
      </c>
      <c r="LY41" s="202">
        <f t="shared" si="595"/>
        <v>-3.2302800546486488E-2</v>
      </c>
      <c r="LZ41" s="202">
        <f t="shared" si="596"/>
        <v>0.59063308330015363</v>
      </c>
      <c r="MA41" s="211">
        <f t="shared" si="597"/>
        <v>11.812661666003073</v>
      </c>
      <c r="MB41" s="211">
        <f t="shared" si="419"/>
        <v>-11.86422163546016</v>
      </c>
      <c r="MC41" s="211">
        <f t="shared" si="598"/>
        <v>-0.38158205372002407</v>
      </c>
      <c r="MD41" s="209">
        <f t="shared" si="420"/>
        <v>0.68302191363983056</v>
      </c>
      <c r="ME41" s="209">
        <f>IFERROR(MA41*(LY41-LY48)^2,"")</f>
        <v>4.189569711461634E-2</v>
      </c>
      <c r="MF41" s="209">
        <f t="shared" si="421"/>
        <v>-0.16916169547654689</v>
      </c>
      <c r="MG41" s="209">
        <f t="shared" si="599"/>
        <v>2.7824351246212959</v>
      </c>
      <c r="MH41" s="227">
        <f t="shared" si="600"/>
        <v>-3.4947205391345477</v>
      </c>
      <c r="MI41" s="372">
        <f t="shared" si="601"/>
        <v>-1.668063285556425</v>
      </c>
    </row>
    <row r="42" spans="1:347" ht="14" customHeight="1" outlineLevel="1">
      <c r="A42" s="12">
        <v>6</v>
      </c>
      <c r="B42" s="425">
        <v>0.495</v>
      </c>
      <c r="C42" s="360">
        <v>20</v>
      </c>
      <c r="D42" s="362">
        <v>20</v>
      </c>
      <c r="E42" s="15">
        <f t="shared" si="340"/>
        <v>1</v>
      </c>
      <c r="F42" s="32">
        <f>IFERROR((E42-E36)/(1-E36),"")</f>
        <v>1</v>
      </c>
      <c r="G42" s="15" t="str">
        <f t="shared" si="341"/>
        <v/>
      </c>
      <c r="H42" s="15"/>
      <c r="I42" s="32"/>
      <c r="J42" s="16">
        <f t="shared" si="422"/>
        <v>-0.3053948010664313</v>
      </c>
      <c r="K42" s="15">
        <f>IFERROR(C51+B51*J42,"")</f>
        <v>1.1977609698058187</v>
      </c>
      <c r="L42" s="35">
        <f t="shared" si="423"/>
        <v>0.88449495707576364</v>
      </c>
      <c r="M42" s="35">
        <f t="shared" si="342"/>
        <v>0.19470801460187356</v>
      </c>
      <c r="N42" s="35">
        <f t="shared" si="424"/>
        <v>1.7909827904915963</v>
      </c>
      <c r="O42" s="35">
        <f t="shared" si="425"/>
        <v>0.37108324849620672</v>
      </c>
      <c r="P42" s="15">
        <f t="shared" si="426"/>
        <v>7.4216649699241346</v>
      </c>
      <c r="Q42" s="15">
        <f t="shared" si="343"/>
        <v>-2.2665378970716827</v>
      </c>
      <c r="R42" s="15">
        <f t="shared" si="427"/>
        <v>13.292074237928455</v>
      </c>
      <c r="S42" s="32">
        <f t="shared" si="344"/>
        <v>5.5450440826083298</v>
      </c>
      <c r="T42" s="32">
        <f>IFERROR(P42*(N42-N48)^2,"")</f>
        <v>20.764776787659148</v>
      </c>
      <c r="U42" s="32">
        <f t="shared" si="345"/>
        <v>10.730405521372067</v>
      </c>
      <c r="V42" s="32">
        <f t="shared" si="428"/>
        <v>2.6117739168600478</v>
      </c>
      <c r="W42" s="37">
        <f t="shared" si="429"/>
        <v>2.3101008584847271</v>
      </c>
      <c r="X42" s="32">
        <f t="shared" si="430"/>
        <v>1.6160983623715632</v>
      </c>
      <c r="Y42" s="42"/>
      <c r="Z42" s="209"/>
      <c r="AA42" s="201">
        <f t="shared" si="431"/>
        <v>-0.3053948010664313</v>
      </c>
      <c r="AB42" s="211">
        <f>IFERROR(J51+I51*AA42,"")</f>
        <v>1.5497212443982438</v>
      </c>
      <c r="AC42" s="202">
        <f t="shared" si="432"/>
        <v>0.93939578158905013</v>
      </c>
      <c r="AD42" s="202">
        <f t="shared" si="346"/>
        <v>0.12006085966679238</v>
      </c>
      <c r="AE42" s="202">
        <f t="shared" si="433"/>
        <v>2.0545003920667355</v>
      </c>
      <c r="AF42" s="202">
        <f t="shared" si="434"/>
        <v>0.25319284985657464</v>
      </c>
      <c r="AG42" s="211">
        <f t="shared" si="435"/>
        <v>5.0638569971314933</v>
      </c>
      <c r="AH42" s="211">
        <f t="shared" si="347"/>
        <v>-1.5464756002678286</v>
      </c>
      <c r="AI42" s="211">
        <f t="shared" si="436"/>
        <v>10.403696185976536</v>
      </c>
      <c r="AJ42" s="209">
        <f t="shared" si="348"/>
        <v>4.3249701954790085</v>
      </c>
      <c r="AK42" s="209">
        <f>IFERROR(AG42*(AE42-AE48)^2,"")</f>
        <v>20.361903910996755</v>
      </c>
      <c r="AL42" s="209">
        <f t="shared" si="349"/>
        <v>9.3842755467999996</v>
      </c>
      <c r="AM42" s="209">
        <f t="shared" si="437"/>
        <v>1.2902808294164112</v>
      </c>
      <c r="AN42" s="227">
        <f t="shared" si="438"/>
        <v>1.2120843682189957</v>
      </c>
      <c r="AO42" s="209">
        <f t="shared" si="439"/>
        <v>1.1359052906895044</v>
      </c>
      <c r="AP42" s="42"/>
      <c r="AQ42" s="209"/>
      <c r="AR42" s="201">
        <f t="shared" si="440"/>
        <v>-0.3053948010664313</v>
      </c>
      <c r="AS42" s="211">
        <f>IFERROR(AA51+Z51*AR42,"")</f>
        <v>1.6703910363898133</v>
      </c>
      <c r="AT42" s="202">
        <f t="shared" si="441"/>
        <v>0.9525789890270091</v>
      </c>
      <c r="AU42" s="202">
        <f t="shared" si="350"/>
        <v>9.886088289026862E-2</v>
      </c>
      <c r="AV42" s="202">
        <f t="shared" si="442"/>
        <v>2.1500651965490549</v>
      </c>
      <c r="AW42" s="202">
        <f t="shared" si="443"/>
        <v>0.21636009464649203</v>
      </c>
      <c r="AX42" s="211">
        <f t="shared" si="444"/>
        <v>4.3272018929298408</v>
      </c>
      <c r="AY42" s="211">
        <f t="shared" si="351"/>
        <v>-1.3215049612655936</v>
      </c>
      <c r="AZ42" s="211">
        <f t="shared" si="445"/>
        <v>9.3037661884296412</v>
      </c>
      <c r="BA42" s="209">
        <f t="shared" si="352"/>
        <v>3.8015131192462981</v>
      </c>
      <c r="BB42" s="209">
        <f>IFERROR(AX42*(AV42-AV48)^2,"")</f>
        <v>19.438732708454342</v>
      </c>
      <c r="BC42" s="209">
        <f t="shared" si="353"/>
        <v>8.5963130127230301</v>
      </c>
      <c r="BD42" s="209">
        <f t="shared" si="446"/>
        <v>0.99563419977230549</v>
      </c>
      <c r="BE42" s="227">
        <f t="shared" si="447"/>
        <v>0.94842021945981969</v>
      </c>
      <c r="BF42" s="209">
        <f t="shared" si="448"/>
        <v>0.99781471214464923</v>
      </c>
      <c r="BH42" s="209"/>
      <c r="BI42" s="201">
        <f t="shared" si="449"/>
        <v>-0.3053948010664313</v>
      </c>
      <c r="BJ42" s="211">
        <f>IFERROR(AR51+AQ51*BI42,"")</f>
        <v>1.6892071793362089</v>
      </c>
      <c r="BK42" s="202">
        <f t="shared" si="450"/>
        <v>0.95441013317220103</v>
      </c>
      <c r="BL42" s="202">
        <f t="shared" si="354"/>
        <v>9.5785019338984312E-2</v>
      </c>
      <c r="BM42" s="202">
        <f t="shared" si="451"/>
        <v>2.1651674823399176</v>
      </c>
      <c r="BN42" s="202">
        <f t="shared" si="452"/>
        <v>0.210858842061346</v>
      </c>
      <c r="BO42" s="211">
        <f t="shared" si="453"/>
        <v>4.2171768412269204</v>
      </c>
      <c r="BP42" s="211">
        <f t="shared" si="355"/>
        <v>-1.2879038824884566</v>
      </c>
      <c r="BQ42" s="211">
        <f t="shared" si="454"/>
        <v>9.1308941639014982</v>
      </c>
      <c r="BR42" s="209">
        <f t="shared" si="356"/>
        <v>3.7200462392882425</v>
      </c>
      <c r="BS42" s="209">
        <f>IFERROR(BO42*(BM42-BM48)^2,"")</f>
        <v>19.268871471109321</v>
      </c>
      <c r="BT42" s="209">
        <f t="shared" si="357"/>
        <v>8.4664687356316826</v>
      </c>
      <c r="BU42" s="209">
        <f t="shared" si="455"/>
        <v>0.95535169301420964</v>
      </c>
      <c r="BV42" s="227">
        <f t="shared" si="456"/>
        <v>0.91179733655597772</v>
      </c>
      <c r="BW42" s="209">
        <f t="shared" si="457"/>
        <v>0.97742093952104681</v>
      </c>
      <c r="BY42" s="209"/>
      <c r="BZ42" s="201">
        <f t="shared" si="458"/>
        <v>-0.3053948010664313</v>
      </c>
      <c r="CA42" s="211">
        <f>IFERROR(BI51+BH51*BZ42,"")</f>
        <v>1.6905902743991987</v>
      </c>
      <c r="CB42" s="202">
        <f t="shared" si="459"/>
        <v>0.95454245827932238</v>
      </c>
      <c r="CC42" s="202">
        <f t="shared" si="358"/>
        <v>9.5561403344574594E-2</v>
      </c>
      <c r="CD42" s="202">
        <f t="shared" si="460"/>
        <v>2.1662796231289061</v>
      </c>
      <c r="CE42" s="202">
        <f t="shared" si="461"/>
        <v>0.21045722565630731</v>
      </c>
      <c r="CF42" s="211">
        <f t="shared" si="462"/>
        <v>4.2091445131261462</v>
      </c>
      <c r="CG42" s="211">
        <f t="shared" si="359"/>
        <v>-1.2854508512460203</v>
      </c>
      <c r="CH42" s="211">
        <f t="shared" si="463"/>
        <v>9.1181839895900119</v>
      </c>
      <c r="CI42" s="209">
        <f t="shared" si="360"/>
        <v>3.7145944214461704</v>
      </c>
      <c r="CJ42" s="209">
        <f>IFERROR(CF42*(CD42-CD48)^2,"")</f>
        <v>19.258328874351118</v>
      </c>
      <c r="CK42" s="209">
        <f t="shared" si="361"/>
        <v>8.457947800917216</v>
      </c>
      <c r="CL42" s="209">
        <f t="shared" si="464"/>
        <v>0.95244672096871008</v>
      </c>
      <c r="CM42" s="227">
        <f t="shared" si="465"/>
        <v>0.90915083441355193</v>
      </c>
      <c r="CN42" s="209">
        <f t="shared" si="466"/>
        <v>0.97593376874084503</v>
      </c>
      <c r="CP42" s="209"/>
      <c r="CQ42" s="201">
        <f t="shared" si="467"/>
        <v>-0.3053948010664313</v>
      </c>
      <c r="CR42" s="211">
        <f>IFERROR(BZ51+BY51*CQ42,"")</f>
        <v>1.6906740283277657</v>
      </c>
      <c r="CS42" s="202">
        <f t="shared" si="468"/>
        <v>0.95455046135565702</v>
      </c>
      <c r="CT42" s="202">
        <f t="shared" si="362"/>
        <v>9.5547873086421334E-2</v>
      </c>
      <c r="CU42" s="202">
        <f t="shared" si="469"/>
        <v>2.1663469781927489</v>
      </c>
      <c r="CV42" s="202">
        <f t="shared" si="470"/>
        <v>0.21043291782763618</v>
      </c>
      <c r="CW42" s="211">
        <f t="shared" si="471"/>
        <v>4.2086583565527231</v>
      </c>
      <c r="CX42" s="211">
        <f t="shared" si="363"/>
        <v>-1.2853023815559925</v>
      </c>
      <c r="CY42" s="211">
        <f t="shared" si="472"/>
        <v>9.1174143129636533</v>
      </c>
      <c r="CZ42" s="209">
        <f t="shared" si="364"/>
        <v>3.7142583756483014</v>
      </c>
      <c r="DA42" s="209">
        <f>IFERROR(CW42*(CU42-CU48)^2,"")</f>
        <v>19.257664647222214</v>
      </c>
      <c r="DB42" s="209">
        <f t="shared" si="365"/>
        <v>8.4574193588453035</v>
      </c>
      <c r="DC42" s="209">
        <f t="shared" si="473"/>
        <v>0.9522710529057905</v>
      </c>
      <c r="DD42" s="227">
        <f t="shared" si="474"/>
        <v>0.90899077288685959</v>
      </c>
      <c r="DE42" s="209">
        <f t="shared" si="475"/>
        <v>0.97584376459850908</v>
      </c>
      <c r="DG42" s="209"/>
      <c r="DH42" s="201">
        <f t="shared" si="476"/>
        <v>-0.3053948010664313</v>
      </c>
      <c r="DI42" s="211">
        <f>IFERROR(CQ51+CP51*DH42,"")</f>
        <v>1.690679027300642</v>
      </c>
      <c r="DJ42" s="202">
        <f t="shared" si="477"/>
        <v>0.95455093899486454</v>
      </c>
      <c r="DK42" s="202">
        <f t="shared" si="366"/>
        <v>9.5547065553024391E-2</v>
      </c>
      <c r="DL42" s="202">
        <f t="shared" si="478"/>
        <v>2.1663509984080473</v>
      </c>
      <c r="DM42" s="202">
        <f t="shared" si="479"/>
        <v>0.21043146702434617</v>
      </c>
      <c r="DN42" s="211">
        <f t="shared" si="480"/>
        <v>4.2086293404869233</v>
      </c>
      <c r="DO42" s="211">
        <f t="shared" si="367"/>
        <v>-1.2852935202003499</v>
      </c>
      <c r="DP42" s="211">
        <f t="shared" si="481"/>
        <v>9.1173683736932478</v>
      </c>
      <c r="DQ42" s="209">
        <f t="shared" si="368"/>
        <v>3.714238559280477</v>
      </c>
      <c r="DR42" s="209">
        <f>IFERROR(DN42*(DL42-DL48)^2,"")</f>
        <v>19.257626003195533</v>
      </c>
      <c r="DS42" s="209">
        <f t="shared" si="369"/>
        <v>8.4573883120778621</v>
      </c>
      <c r="DT42" s="209">
        <f t="shared" si="482"/>
        <v>0.95226056878626097</v>
      </c>
      <c r="DU42" s="227">
        <f t="shared" si="483"/>
        <v>0.9089812201027101</v>
      </c>
      <c r="DV42" s="209">
        <f t="shared" si="484"/>
        <v>0.9758383927609442</v>
      </c>
      <c r="DX42" s="209"/>
      <c r="DY42" s="201">
        <f t="shared" si="485"/>
        <v>-0.3053948010664313</v>
      </c>
      <c r="DZ42" s="211">
        <f>IFERROR(DH51+DG51*DY42,"")</f>
        <v>1.6906793253930732</v>
      </c>
      <c r="EA42" s="202">
        <f t="shared" si="486"/>
        <v>0.95455096747671442</v>
      </c>
      <c r="EB42" s="202">
        <f t="shared" si="370"/>
        <v>9.5547017399353895E-2</v>
      </c>
      <c r="EC42" s="202">
        <f t="shared" si="487"/>
        <v>2.1663512381365582</v>
      </c>
      <c r="ED42" s="202">
        <f t="shared" si="488"/>
        <v>0.21043138051203569</v>
      </c>
      <c r="EE42" s="211">
        <f t="shared" si="489"/>
        <v>4.2086276102407139</v>
      </c>
      <c r="EF42" s="211">
        <f t="shared" si="371"/>
        <v>-1.285292991792153</v>
      </c>
      <c r="EG42" s="211">
        <f t="shared" si="490"/>
        <v>9.1173656343006737</v>
      </c>
      <c r="EH42" s="209">
        <f t="shared" si="372"/>
        <v>3.7142373689696444</v>
      </c>
      <c r="EI42" s="209">
        <f>IFERROR(EE42*(EC42-EC48)^2,"")</f>
        <v>19.257623662732005</v>
      </c>
      <c r="EJ42" s="209">
        <f t="shared" si="373"/>
        <v>8.4573864429664845</v>
      </c>
      <c r="EK42" s="209">
        <f t="shared" si="491"/>
        <v>0.95225994361362942</v>
      </c>
      <c r="EL42" s="227">
        <f t="shared" si="492"/>
        <v>0.90898065046571119</v>
      </c>
      <c r="EM42" s="209">
        <f t="shared" si="493"/>
        <v>0.97583807243498577</v>
      </c>
      <c r="EO42" s="209"/>
      <c r="EP42" s="201">
        <f t="shared" si="494"/>
        <v>-0.3053948010664313</v>
      </c>
      <c r="EQ42" s="211">
        <f>IFERROR(DY51+DX51*EP42,"")</f>
        <v>1.6906793431679827</v>
      </c>
      <c r="ER42" s="202">
        <f t="shared" si="495"/>
        <v>0.954550969175054</v>
      </c>
      <c r="ES42" s="202">
        <f t="shared" si="374"/>
        <v>9.5547014528006291E-2</v>
      </c>
      <c r="ET42" s="202">
        <f t="shared" si="496"/>
        <v>2.1663512524312925</v>
      </c>
      <c r="EU42" s="202">
        <f t="shared" si="497"/>
        <v>0.21043137535340656</v>
      </c>
      <c r="EV42" s="211">
        <f t="shared" si="498"/>
        <v>4.2086275070681314</v>
      </c>
      <c r="EW42" s="211">
        <f t="shared" si="375"/>
        <v>-1.2852929602837826</v>
      </c>
      <c r="EX42" s="211">
        <f t="shared" si="499"/>
        <v>9.1173654709538337</v>
      </c>
      <c r="EY42" s="209">
        <f t="shared" si="376"/>
        <v>3.7142372983077991</v>
      </c>
      <c r="EZ42" s="209">
        <f>IFERROR(EV42*(ET42-ET48)^2,"")</f>
        <v>19.257623524487215</v>
      </c>
      <c r="FA42" s="209">
        <f t="shared" si="377"/>
        <v>8.4573863321607874</v>
      </c>
      <c r="FB42" s="209">
        <f t="shared" si="500"/>
        <v>0.95225990633531399</v>
      </c>
      <c r="FC42" s="227">
        <f t="shared" si="501"/>
        <v>0.90898061649891915</v>
      </c>
      <c r="FD42" s="209">
        <f t="shared" si="502"/>
        <v>0.97583805333431839</v>
      </c>
      <c r="FF42" s="209"/>
      <c r="FG42" s="201">
        <f t="shared" si="503"/>
        <v>-0.3053948010664313</v>
      </c>
      <c r="FH42" s="211">
        <f>IFERROR(EP51+EO51*FG42,"")</f>
        <v>1.6906793442278623</v>
      </c>
      <c r="FI42" s="202">
        <f t="shared" si="504"/>
        <v>0.95455096927632233</v>
      </c>
      <c r="FJ42" s="202">
        <f t="shared" si="378"/>
        <v>9.5547014356794024E-2</v>
      </c>
      <c r="FK42" s="202">
        <f t="shared" si="505"/>
        <v>2.166351253283656</v>
      </c>
      <c r="FL42" s="202">
        <f t="shared" si="506"/>
        <v>0.21043137504580864</v>
      </c>
      <c r="FM42" s="211">
        <f t="shared" si="507"/>
        <v>4.2086275009161724</v>
      </c>
      <c r="FN42" s="211">
        <f t="shared" si="379"/>
        <v>-1.2852929584050063</v>
      </c>
      <c r="FO42" s="211">
        <f t="shared" si="508"/>
        <v>9.1173654612138115</v>
      </c>
      <c r="FP42" s="209">
        <f t="shared" si="380"/>
        <v>3.7142372940829187</v>
      </c>
      <c r="FQ42" s="209">
        <f>IFERROR(FM42*(FK42-FK48)^2,"")</f>
        <v>19.257623516196119</v>
      </c>
      <c r="FR42" s="209">
        <f t="shared" si="381"/>
        <v>8.4573863255301198</v>
      </c>
      <c r="FS42" s="209">
        <f t="shared" si="509"/>
        <v>0.95225990411248829</v>
      </c>
      <c r="FT42" s="227">
        <f t="shared" si="510"/>
        <v>0.90898061447355261</v>
      </c>
      <c r="FU42" s="209">
        <f t="shared" si="511"/>
        <v>0.97583805219538677</v>
      </c>
      <c r="FW42" s="209"/>
      <c r="FX42" s="201">
        <f t="shared" si="512"/>
        <v>-0.3053948010664313</v>
      </c>
      <c r="FY42" s="211">
        <f>IFERROR(FG51+FF51*FX42,"")</f>
        <v>1.6906793442910613</v>
      </c>
      <c r="FZ42" s="202">
        <f t="shared" si="513"/>
        <v>0.95455096928236083</v>
      </c>
      <c r="GA42" s="202">
        <f t="shared" si="382"/>
        <v>9.5547014346584913E-2</v>
      </c>
      <c r="GB42" s="202">
        <f t="shared" si="514"/>
        <v>2.1663512533344811</v>
      </c>
      <c r="GC42" s="202">
        <f t="shared" si="515"/>
        <v>0.2104313750274672</v>
      </c>
      <c r="GD42" s="211">
        <f t="shared" si="516"/>
        <v>4.2086275005493441</v>
      </c>
      <c r="GE42" s="211">
        <f t="shared" si="383"/>
        <v>-1.2852929582929788</v>
      </c>
      <c r="GF42" s="211">
        <f t="shared" si="517"/>
        <v>9.1173654606330352</v>
      </c>
      <c r="GG42" s="209">
        <f t="shared" si="384"/>
        <v>3.7142372938314154</v>
      </c>
      <c r="GH42" s="209">
        <f>IFERROR(GD42*(GB42-GB48)^2,"")</f>
        <v>19.257623515703489</v>
      </c>
      <c r="GI42" s="209">
        <f t="shared" si="385"/>
        <v>8.457386325135607</v>
      </c>
      <c r="GJ42" s="209">
        <f t="shared" si="518"/>
        <v>0.9522599039799442</v>
      </c>
      <c r="GK42" s="227">
        <f t="shared" si="519"/>
        <v>0.90898061435278521</v>
      </c>
      <c r="GL42" s="209">
        <f t="shared" si="520"/>
        <v>0.97583805212747676</v>
      </c>
      <c r="GN42" s="209"/>
      <c r="GO42" s="201">
        <f t="shared" si="521"/>
        <v>-0.3053948010664313</v>
      </c>
      <c r="GP42" s="211">
        <f>IFERROR(FX51+FW51*GO42,"")</f>
        <v>1.6906793442948294</v>
      </c>
      <c r="GQ42" s="202">
        <f t="shared" si="522"/>
        <v>0.95455096928272087</v>
      </c>
      <c r="GR42" s="202">
        <f t="shared" si="386"/>
        <v>9.5547014345976206E-2</v>
      </c>
      <c r="GS42" s="202">
        <f t="shared" si="523"/>
        <v>2.1663512533375133</v>
      </c>
      <c r="GT42" s="202">
        <f t="shared" si="524"/>
        <v>0.21043137502637363</v>
      </c>
      <c r="GU42" s="211">
        <f t="shared" si="525"/>
        <v>4.2086275005274727</v>
      </c>
      <c r="GV42" s="211">
        <f t="shared" si="387"/>
        <v>-1.2852929582862995</v>
      </c>
      <c r="GW42" s="211">
        <f t="shared" si="526"/>
        <v>9.1173654605984158</v>
      </c>
      <c r="GX42" s="209">
        <f t="shared" si="388"/>
        <v>3.7142372938164079</v>
      </c>
      <c r="GY42" s="209">
        <f>IFERROR(GU42*(GS42-GS48)^2,"")</f>
        <v>19.257623515674094</v>
      </c>
      <c r="GZ42" s="209">
        <f t="shared" si="389"/>
        <v>8.4573863251120649</v>
      </c>
      <c r="HA42" s="209">
        <f t="shared" si="527"/>
        <v>0.95225990397204119</v>
      </c>
      <c r="HB42" s="227">
        <f t="shared" si="528"/>
        <v>0.90898061434558386</v>
      </c>
      <c r="HC42" s="209">
        <f t="shared" si="529"/>
        <v>0.97583805212342689</v>
      </c>
      <c r="HE42" s="209"/>
      <c r="HF42" s="201">
        <f t="shared" si="530"/>
        <v>-0.3053948010664313</v>
      </c>
      <c r="HG42" s="211">
        <f>IFERROR(GO51+GN51*HF42,"")</f>
        <v>1.6906793442950538</v>
      </c>
      <c r="HH42" s="202">
        <f t="shared" si="531"/>
        <v>0.9545509692827423</v>
      </c>
      <c r="HI42" s="202">
        <f t="shared" si="390"/>
        <v>9.5547014345939957E-2</v>
      </c>
      <c r="HJ42" s="202">
        <f t="shared" si="532"/>
        <v>2.1663512533376927</v>
      </c>
      <c r="HK42" s="202">
        <f t="shared" si="533"/>
        <v>0.21043137502630843</v>
      </c>
      <c r="HL42" s="211">
        <f t="shared" si="534"/>
        <v>4.2086275005261689</v>
      </c>
      <c r="HM42" s="211">
        <f t="shared" si="391"/>
        <v>-1.2852929582859014</v>
      </c>
      <c r="HN42" s="211">
        <f t="shared" si="535"/>
        <v>9.1173654605963463</v>
      </c>
      <c r="HO42" s="209">
        <f t="shared" si="392"/>
        <v>3.7142372938155099</v>
      </c>
      <c r="HP42" s="209">
        <f>IFERROR(HL42*(HJ42-HJ48)^2,"")</f>
        <v>19.257623515672318</v>
      </c>
      <c r="HQ42" s="209">
        <f t="shared" si="393"/>
        <v>8.4573863251106545</v>
      </c>
      <c r="HR42" s="209">
        <f t="shared" si="536"/>
        <v>0.95225990397157068</v>
      </c>
      <c r="HS42" s="227">
        <f t="shared" si="537"/>
        <v>0.90898061434515398</v>
      </c>
      <c r="HT42" s="209">
        <f t="shared" si="538"/>
        <v>0.97583805212318442</v>
      </c>
      <c r="HV42" s="209"/>
      <c r="HW42" s="201">
        <f t="shared" si="539"/>
        <v>-0.3053948010664313</v>
      </c>
      <c r="HX42" s="211">
        <f>IFERROR(HF51+HE51*HW42,"")</f>
        <v>1.6906793442950672</v>
      </c>
      <c r="HY42" s="202">
        <f t="shared" si="540"/>
        <v>0.95455096928274352</v>
      </c>
      <c r="HZ42" s="202">
        <f t="shared" si="394"/>
        <v>9.5547014345937792E-2</v>
      </c>
      <c r="IA42" s="202">
        <f t="shared" si="541"/>
        <v>2.1663512533377034</v>
      </c>
      <c r="IB42" s="202">
        <f t="shared" si="542"/>
        <v>0.21043137502630432</v>
      </c>
      <c r="IC42" s="211">
        <f t="shared" si="543"/>
        <v>4.2086275005260863</v>
      </c>
      <c r="ID42" s="211">
        <f t="shared" si="395"/>
        <v>-1.2852929582858761</v>
      </c>
      <c r="IE42" s="211">
        <f t="shared" si="544"/>
        <v>9.1173654605962131</v>
      </c>
      <c r="IF42" s="209">
        <f t="shared" si="396"/>
        <v>3.7142372938154549</v>
      </c>
      <c r="IG42" s="209">
        <f>IFERROR(IC42*(IA42-IA48)^2,"")</f>
        <v>19.257623515672197</v>
      </c>
      <c r="IH42" s="209">
        <f t="shared" si="397"/>
        <v>8.4573863251105639</v>
      </c>
      <c r="II42" s="209">
        <f t="shared" si="545"/>
        <v>0.95225990397154381</v>
      </c>
      <c r="IJ42" s="227">
        <f t="shared" si="546"/>
        <v>0.90898061434512911</v>
      </c>
      <c r="IK42" s="209">
        <f t="shared" si="547"/>
        <v>0.9758380521231701</v>
      </c>
      <c r="IM42" s="209"/>
      <c r="IN42" s="201">
        <f t="shared" si="548"/>
        <v>-0.3053948010664313</v>
      </c>
      <c r="IO42" s="211">
        <f>IFERROR(HW51+HV51*IN42,"")</f>
        <v>1.6906793442950685</v>
      </c>
      <c r="IP42" s="202">
        <f t="shared" si="549"/>
        <v>0.95455096928274374</v>
      </c>
      <c r="IQ42" s="202">
        <f t="shared" si="398"/>
        <v>9.554701434593757E-2</v>
      </c>
      <c r="IR42" s="202">
        <f t="shared" si="550"/>
        <v>2.1663512533377034</v>
      </c>
      <c r="IS42" s="202">
        <f t="shared" si="551"/>
        <v>0.21043137502630432</v>
      </c>
      <c r="IT42" s="211">
        <f t="shared" si="552"/>
        <v>4.2086275005260863</v>
      </c>
      <c r="IU42" s="211">
        <f t="shared" si="399"/>
        <v>-1.2852929582858761</v>
      </c>
      <c r="IV42" s="211">
        <f t="shared" si="553"/>
        <v>9.1173654605962131</v>
      </c>
      <c r="IW42" s="209">
        <f t="shared" si="400"/>
        <v>3.7142372938154549</v>
      </c>
      <c r="IX42" s="209">
        <f>IFERROR(IT42*(IR42-IR48)^2,"")</f>
        <v>19.257623515672183</v>
      </c>
      <c r="IY42" s="209">
        <f t="shared" si="401"/>
        <v>8.4573863251105603</v>
      </c>
      <c r="IZ42" s="209">
        <f t="shared" si="554"/>
        <v>0.95225990397153915</v>
      </c>
      <c r="JA42" s="227">
        <f t="shared" si="555"/>
        <v>0.90898061434512556</v>
      </c>
      <c r="JB42" s="209">
        <f t="shared" si="556"/>
        <v>0.97583805212316865</v>
      </c>
      <c r="JD42" s="209"/>
      <c r="JE42" s="201">
        <f t="shared" si="557"/>
        <v>-0.3053948010664313</v>
      </c>
      <c r="JF42" s="211">
        <f>IFERROR(IN51+IM51*JE42,"")</f>
        <v>1.6906793442950681</v>
      </c>
      <c r="JG42" s="202">
        <f t="shared" si="558"/>
        <v>0.95455096928274363</v>
      </c>
      <c r="JH42" s="202">
        <f t="shared" si="402"/>
        <v>9.5547014345937639E-2</v>
      </c>
      <c r="JI42" s="202">
        <f t="shared" si="559"/>
        <v>2.1663512533377052</v>
      </c>
      <c r="JJ42" s="202">
        <f t="shared" si="560"/>
        <v>0.21043137502630413</v>
      </c>
      <c r="JK42" s="211">
        <f t="shared" si="561"/>
        <v>4.2086275005260827</v>
      </c>
      <c r="JL42" s="211">
        <f t="shared" si="403"/>
        <v>-1.285292958285875</v>
      </c>
      <c r="JM42" s="211">
        <f t="shared" si="562"/>
        <v>9.1173654605962131</v>
      </c>
      <c r="JN42" s="209">
        <f t="shared" si="404"/>
        <v>3.7142372938154518</v>
      </c>
      <c r="JO42" s="209">
        <f>IFERROR(JK42*(JI42-JI48)^2,"")</f>
        <v>19.257623515672211</v>
      </c>
      <c r="JP42" s="209">
        <f t="shared" si="405"/>
        <v>8.4573863251105639</v>
      </c>
      <c r="JQ42" s="209">
        <f t="shared" si="563"/>
        <v>0.95225990397154148</v>
      </c>
      <c r="JR42" s="227">
        <f t="shared" si="564"/>
        <v>0.90898061434512556</v>
      </c>
      <c r="JS42" s="209">
        <f t="shared" si="565"/>
        <v>0.97583805212316743</v>
      </c>
      <c r="JU42" s="209"/>
      <c r="JV42" s="201">
        <f t="shared" si="566"/>
        <v>-0.3053948010664313</v>
      </c>
      <c r="JW42" s="211">
        <f>IFERROR(JE51+JD51*JV42,"")</f>
        <v>1.6906793442950678</v>
      </c>
      <c r="JX42" s="202">
        <f t="shared" si="567"/>
        <v>0.95455096928274363</v>
      </c>
      <c r="JY42" s="202">
        <f t="shared" si="406"/>
        <v>9.5547014345937681E-2</v>
      </c>
      <c r="JZ42" s="202">
        <f t="shared" si="568"/>
        <v>2.1663512533377052</v>
      </c>
      <c r="KA42" s="202">
        <f t="shared" si="569"/>
        <v>0.21043137502630432</v>
      </c>
      <c r="KB42" s="211">
        <f t="shared" si="570"/>
        <v>4.2086275005260863</v>
      </c>
      <c r="KC42" s="211">
        <f t="shared" si="407"/>
        <v>-1.2852929582858761</v>
      </c>
      <c r="KD42" s="211">
        <f t="shared" si="571"/>
        <v>9.1173654605962202</v>
      </c>
      <c r="KE42" s="209">
        <f t="shared" si="408"/>
        <v>3.7142372938154531</v>
      </c>
      <c r="KF42" s="209">
        <f>IFERROR(KB42*(JZ42-JZ48)^2,"")</f>
        <v>19.257623515672215</v>
      </c>
      <c r="KG42" s="209">
        <f t="shared" si="409"/>
        <v>8.4573863251105657</v>
      </c>
      <c r="KH42" s="209">
        <f t="shared" si="572"/>
        <v>0.95225990397154148</v>
      </c>
      <c r="KI42" s="227">
        <f t="shared" si="573"/>
        <v>0.90898061434512556</v>
      </c>
      <c r="KJ42" s="209">
        <f t="shared" si="574"/>
        <v>0.97583805212316743</v>
      </c>
      <c r="KL42" s="209"/>
      <c r="KM42" s="201">
        <f t="shared" si="575"/>
        <v>-0.3053948010664313</v>
      </c>
      <c r="KN42" s="211">
        <f>IFERROR(JV51+JU51*KM42,"")</f>
        <v>1.6906793442950687</v>
      </c>
      <c r="KO42" s="202">
        <f t="shared" si="576"/>
        <v>0.95455096928274374</v>
      </c>
      <c r="KP42" s="202">
        <f t="shared" si="410"/>
        <v>9.5547014345937528E-2</v>
      </c>
      <c r="KQ42" s="202">
        <f t="shared" si="577"/>
        <v>2.1663512533377052</v>
      </c>
      <c r="KR42" s="202">
        <f t="shared" si="578"/>
        <v>0.21043137502630416</v>
      </c>
      <c r="KS42" s="211">
        <f t="shared" si="579"/>
        <v>4.2086275005260827</v>
      </c>
      <c r="KT42" s="211">
        <f t="shared" si="411"/>
        <v>-1.285292958285875</v>
      </c>
      <c r="KU42" s="211">
        <f t="shared" si="580"/>
        <v>9.1173654605962131</v>
      </c>
      <c r="KV42" s="209">
        <f t="shared" si="412"/>
        <v>3.7142372938154518</v>
      </c>
      <c r="KW42" s="209">
        <f>IFERROR(KS42*(KQ42-KQ48)^2,"")</f>
        <v>19.257623515672211</v>
      </c>
      <c r="KX42" s="209">
        <f t="shared" si="413"/>
        <v>8.4573863251105639</v>
      </c>
      <c r="KY42" s="209">
        <f t="shared" si="581"/>
        <v>0.95225990397153915</v>
      </c>
      <c r="KZ42" s="227">
        <f t="shared" si="582"/>
        <v>0.90898061434512556</v>
      </c>
      <c r="LA42" s="209">
        <f t="shared" si="583"/>
        <v>0.97583805212316865</v>
      </c>
      <c r="LC42" s="209"/>
      <c r="LD42" s="201">
        <f t="shared" si="584"/>
        <v>-0.3053948010664313</v>
      </c>
      <c r="LE42" s="211">
        <f>IFERROR(KM51+KL51*LD42,"")</f>
        <v>1.6906793442950678</v>
      </c>
      <c r="LF42" s="202">
        <f t="shared" si="585"/>
        <v>0.95455096928274363</v>
      </c>
      <c r="LG42" s="202">
        <f t="shared" si="414"/>
        <v>9.5547014345937681E-2</v>
      </c>
      <c r="LH42" s="202">
        <f t="shared" si="586"/>
        <v>2.1663512533377052</v>
      </c>
      <c r="LI42" s="202">
        <f t="shared" si="587"/>
        <v>0.21043137502630432</v>
      </c>
      <c r="LJ42" s="211">
        <f t="shared" si="588"/>
        <v>4.2086275005260863</v>
      </c>
      <c r="LK42" s="211">
        <f t="shared" si="415"/>
        <v>-1.2852929582858761</v>
      </c>
      <c r="LL42" s="211">
        <f t="shared" si="589"/>
        <v>9.1173654605962202</v>
      </c>
      <c r="LM42" s="209">
        <f t="shared" si="416"/>
        <v>3.7142372938154531</v>
      </c>
      <c r="LN42" s="209">
        <f>IFERROR(LJ42*(LH42-LH48)^2,"")</f>
        <v>19.257623515672215</v>
      </c>
      <c r="LO42" s="209">
        <f t="shared" si="417"/>
        <v>8.4573863251105657</v>
      </c>
      <c r="LP42" s="209">
        <f t="shared" si="590"/>
        <v>0.95225990397154148</v>
      </c>
      <c r="LQ42" s="227">
        <f t="shared" si="591"/>
        <v>0.90898061434512556</v>
      </c>
      <c r="LR42" s="209">
        <f t="shared" si="592"/>
        <v>0.97583805212316743</v>
      </c>
      <c r="LT42" s="209"/>
      <c r="LU42" s="371">
        <f t="shared" si="593"/>
        <v>-0.3053948010664313</v>
      </c>
      <c r="LV42" s="370">
        <f>IFERROR(LD51+LC51*LU42,"")</f>
        <v>1.6906793442950687</v>
      </c>
      <c r="LW42" s="373">
        <f t="shared" si="594"/>
        <v>0.95455096928274374</v>
      </c>
      <c r="LX42" s="202">
        <f t="shared" si="418"/>
        <v>9.5547014345937528E-2</v>
      </c>
      <c r="LY42" s="202">
        <f t="shared" si="595"/>
        <v>2.1663512533377052</v>
      </c>
      <c r="LZ42" s="202">
        <f t="shared" si="596"/>
        <v>0.21043137502630416</v>
      </c>
      <c r="MA42" s="211">
        <f t="shared" si="597"/>
        <v>4.2086275005260827</v>
      </c>
      <c r="MB42" s="211">
        <f t="shared" si="419"/>
        <v>-1.285292958285875</v>
      </c>
      <c r="MC42" s="211">
        <f t="shared" si="598"/>
        <v>9.1173654605962131</v>
      </c>
      <c r="MD42" s="209">
        <f t="shared" si="420"/>
        <v>3.7142372938154518</v>
      </c>
      <c r="ME42" s="209">
        <f>IFERROR(MA42*(LY42-LY48)^2,"")</f>
        <v>19.257623515672211</v>
      </c>
      <c r="MF42" s="209">
        <f t="shared" si="421"/>
        <v>8.4573863251105639</v>
      </c>
      <c r="MG42" s="209">
        <f t="shared" si="599"/>
        <v>0.95225990397153915</v>
      </c>
      <c r="MH42" s="227">
        <f t="shared" si="600"/>
        <v>0.90898061434512556</v>
      </c>
      <c r="MI42" s="372">
        <f t="shared" si="601"/>
        <v>0.97583805212316865</v>
      </c>
    </row>
    <row r="43" spans="1:347" ht="14" customHeight="1" outlineLevel="1">
      <c r="A43" s="12">
        <v>7</v>
      </c>
      <c r="B43" s="426">
        <v>0.99</v>
      </c>
      <c r="C43" s="360">
        <v>20</v>
      </c>
      <c r="D43" s="364">
        <v>20</v>
      </c>
      <c r="E43" s="15">
        <f t="shared" si="340"/>
        <v>1</v>
      </c>
      <c r="F43" s="32">
        <f>IFERROR((E43-E36)/(1-E36),"")</f>
        <v>1</v>
      </c>
      <c r="G43" s="15" t="str">
        <f t="shared" si="341"/>
        <v/>
      </c>
      <c r="H43" s="15"/>
      <c r="I43" s="32"/>
      <c r="J43" s="16">
        <f t="shared" si="422"/>
        <v>-4.3648054024500883E-3</v>
      </c>
      <c r="K43" s="15">
        <f>IFERROR(C51+B51*J43,"")</f>
        <v>1.6218223177914572</v>
      </c>
      <c r="L43" s="35">
        <f t="shared" si="423"/>
        <v>0.9475793008136576</v>
      </c>
      <c r="M43" s="35">
        <f t="shared" si="342"/>
        <v>0.10708928551090996</v>
      </c>
      <c r="N43" s="35">
        <f t="shared" si="424"/>
        <v>2.1113269300993061</v>
      </c>
      <c r="O43" s="35">
        <f t="shared" si="425"/>
        <v>0.23087327706029548</v>
      </c>
      <c r="P43" s="15">
        <f t="shared" si="426"/>
        <v>4.6174655412059096</v>
      </c>
      <c r="Q43" s="15">
        <f t="shared" si="343"/>
        <v>-2.0154338539882674E-2</v>
      </c>
      <c r="R43" s="15">
        <f t="shared" si="427"/>
        <v>9.7489793459536038</v>
      </c>
      <c r="S43" s="32">
        <f t="shared" si="344"/>
        <v>6.2712897549763387</v>
      </c>
      <c r="T43" s="32">
        <f>IFERROR(P43*(N43-N48)^2,"")</f>
        <v>18.341250532786823</v>
      </c>
      <c r="U43" s="32">
        <f t="shared" si="345"/>
        <v>10.724891447456255</v>
      </c>
      <c r="V43" s="32">
        <f t="shared" si="428"/>
        <v>1.1064129227248916</v>
      </c>
      <c r="W43" s="37">
        <f t="shared" si="429"/>
        <v>1.0484139837268494</v>
      </c>
      <c r="X43" s="32">
        <f t="shared" si="430"/>
        <v>1.0518616461896948</v>
      </c>
      <c r="Y43" s="42"/>
      <c r="Z43" s="209"/>
      <c r="AA43" s="201">
        <f t="shared" si="431"/>
        <v>-4.3648054024500883E-3</v>
      </c>
      <c r="AB43" s="211">
        <f>IFERROR(J51+I51*AA43,"")</f>
        <v>2.0482321554693601</v>
      </c>
      <c r="AC43" s="202">
        <f t="shared" si="432"/>
        <v>0.97973137144652456</v>
      </c>
      <c r="AD43" s="202">
        <f t="shared" si="346"/>
        <v>4.8969089103492028E-2</v>
      </c>
      <c r="AE43" s="202">
        <f t="shared" si="433"/>
        <v>2.4621387427583237</v>
      </c>
      <c r="AF43" s="202">
        <f t="shared" si="434"/>
        <v>0.12075709943215983</v>
      </c>
      <c r="AG43" s="211">
        <f t="shared" si="435"/>
        <v>2.4151419886431964</v>
      </c>
      <c r="AH43" s="211">
        <f t="shared" si="347"/>
        <v>-1.0541624799713873E-2</v>
      </c>
      <c r="AI43" s="211">
        <f t="shared" si="436"/>
        <v>5.946414659500797</v>
      </c>
      <c r="AJ43" s="209">
        <f t="shared" si="348"/>
        <v>3.6253930487720867</v>
      </c>
      <c r="AK43" s="209">
        <f>IFERROR(AG43*(AE43-AE48)^2,"")</f>
        <v>14.061026911138423</v>
      </c>
      <c r="AL43" s="209">
        <f t="shared" si="349"/>
        <v>7.1398003629120108</v>
      </c>
      <c r="AM43" s="209">
        <f t="shared" si="437"/>
        <v>0.41375889645239844</v>
      </c>
      <c r="AN43" s="227">
        <f t="shared" si="438"/>
        <v>0.40537257106950975</v>
      </c>
      <c r="AO43" s="209">
        <f t="shared" si="439"/>
        <v>0.64324093188509091</v>
      </c>
      <c r="AP43" s="42"/>
      <c r="AQ43" s="209"/>
      <c r="AR43" s="201">
        <f t="shared" si="440"/>
        <v>-4.3648054024500883E-3</v>
      </c>
      <c r="AS43" s="211">
        <f>IFERROR(AA51+Z51*AR43,"")</f>
        <v>2.1984465264599931</v>
      </c>
      <c r="AT43" s="202">
        <f t="shared" si="441"/>
        <v>0.98604134938888233</v>
      </c>
      <c r="AU43" s="202">
        <f t="shared" si="350"/>
        <v>3.5595996758302481E-2</v>
      </c>
      <c r="AV43" s="202">
        <f t="shared" si="442"/>
        <v>2.590587550235707</v>
      </c>
      <c r="AW43" s="202">
        <f t="shared" si="443"/>
        <v>9.2058470035650528E-2</v>
      </c>
      <c r="AX43" s="211">
        <f t="shared" si="444"/>
        <v>1.8411694007130106</v>
      </c>
      <c r="AY43" s="211">
        <f t="shared" si="351"/>
        <v>-8.0363461470579402E-3</v>
      </c>
      <c r="AZ43" s="211">
        <f t="shared" si="445"/>
        <v>4.7697105273620632</v>
      </c>
      <c r="BA43" s="209">
        <f t="shared" si="352"/>
        <v>2.8233229309859027</v>
      </c>
      <c r="BB43" s="209">
        <f>IFERROR(AX43*(AV43-AV48)^2,"")</f>
        <v>12.066359291060399</v>
      </c>
      <c r="BC43" s="209">
        <f t="shared" si="353"/>
        <v>5.836713876828779</v>
      </c>
      <c r="BD43" s="209">
        <f t="shared" si="446"/>
        <v>0.28312505595772042</v>
      </c>
      <c r="BE43" s="227">
        <f t="shared" si="447"/>
        <v>0.2791730122223548</v>
      </c>
      <c r="BF43" s="209">
        <f t="shared" si="448"/>
        <v>0.53209496892728003</v>
      </c>
      <c r="BH43" s="209"/>
      <c r="BI43" s="201">
        <f t="shared" si="449"/>
        <v>-4.3648054024500883E-3</v>
      </c>
      <c r="BJ43" s="211">
        <f>IFERROR(AR51+AQ51*BI43,"")</f>
        <v>2.2219086450160073</v>
      </c>
      <c r="BK43" s="202">
        <f t="shared" si="450"/>
        <v>0.98685525997117607</v>
      </c>
      <c r="BL43" s="202">
        <f t="shared" si="354"/>
        <v>3.3797192346901546E-2</v>
      </c>
      <c r="BM43" s="202">
        <f t="shared" si="451"/>
        <v>2.6108385861159533</v>
      </c>
      <c r="BN43" s="202">
        <f t="shared" si="452"/>
        <v>8.8055357631750583E-2</v>
      </c>
      <c r="BO43" s="211">
        <f t="shared" si="453"/>
        <v>1.7611071526350117</v>
      </c>
      <c r="BP43" s="211">
        <f t="shared" si="355"/>
        <v>-7.686890014114791E-3</v>
      </c>
      <c r="BQ43" s="211">
        <f t="shared" si="454"/>
        <v>4.5979665083842862</v>
      </c>
      <c r="BR43" s="209">
        <f t="shared" si="356"/>
        <v>2.7089318909703652</v>
      </c>
      <c r="BS43" s="209">
        <f>IFERROR(BO43*(BM43-BM48)^2,"")</f>
        <v>11.751965701363499</v>
      </c>
      <c r="BT43" s="209">
        <f t="shared" si="357"/>
        <v>5.6422756641282152</v>
      </c>
      <c r="BU43" s="209">
        <f t="shared" si="455"/>
        <v>0.26639651349090165</v>
      </c>
      <c r="BV43" s="227">
        <f t="shared" si="456"/>
        <v>0.26289480057647907</v>
      </c>
      <c r="BW43" s="209">
        <f t="shared" si="457"/>
        <v>0.51613613852442319</v>
      </c>
      <c r="BY43" s="209"/>
      <c r="BZ43" s="201">
        <f t="shared" si="458"/>
        <v>-4.3648054024500883E-3</v>
      </c>
      <c r="CA43" s="211">
        <f>IFERROR(BI51+BH51*BZ43,"")</f>
        <v>2.2235972297214621</v>
      </c>
      <c r="CB43" s="202">
        <f t="shared" si="459"/>
        <v>0.9869122224411423</v>
      </c>
      <c r="CC43" s="202">
        <f t="shared" si="358"/>
        <v>3.3670578879548878E-2</v>
      </c>
      <c r="CD43" s="202">
        <f t="shared" si="460"/>
        <v>2.6122979290969361</v>
      </c>
      <c r="CE43" s="202">
        <f t="shared" si="461"/>
        <v>8.7772149357293147E-2</v>
      </c>
      <c r="CF43" s="211">
        <f t="shared" si="462"/>
        <v>1.755442987145863</v>
      </c>
      <c r="CG43" s="211">
        <f t="shared" si="359"/>
        <v>-7.6621670339873833E-3</v>
      </c>
      <c r="CH43" s="211">
        <f t="shared" si="463"/>
        <v>4.5857400799688772</v>
      </c>
      <c r="CI43" s="209">
        <f t="shared" si="360"/>
        <v>2.7011189465333789</v>
      </c>
      <c r="CJ43" s="209">
        <f>IFERROR(CF43*(CD43-CD48)^2,"")</f>
        <v>11.730502518294065</v>
      </c>
      <c r="CK43" s="209">
        <f t="shared" si="361"/>
        <v>5.6289859303893817</v>
      </c>
      <c r="CL43" s="209">
        <f t="shared" si="464"/>
        <v>0.26522678028011221</v>
      </c>
      <c r="CM43" s="227">
        <f t="shared" si="465"/>
        <v>0.26175555117715277</v>
      </c>
      <c r="CN43" s="209">
        <f t="shared" si="466"/>
        <v>0.51500172842439029</v>
      </c>
      <c r="CP43" s="209"/>
      <c r="CQ43" s="201">
        <f t="shared" si="467"/>
        <v>-4.3648054024500883E-3</v>
      </c>
      <c r="CR43" s="211">
        <f>IFERROR(BZ51+BY51*CQ43,"")</f>
        <v>2.2236998876850955</v>
      </c>
      <c r="CS43" s="202">
        <f t="shared" si="468"/>
        <v>0.98691567859971474</v>
      </c>
      <c r="CT43" s="202">
        <f t="shared" si="362"/>
        <v>3.3662893597527332E-2</v>
      </c>
      <c r="CU43" s="202">
        <f t="shared" si="469"/>
        <v>2.6123866582497719</v>
      </c>
      <c r="CV43" s="202">
        <f t="shared" si="470"/>
        <v>8.7754952765848687E-2</v>
      </c>
      <c r="CW43" s="211">
        <f t="shared" si="471"/>
        <v>1.7550990553169736</v>
      </c>
      <c r="CX43" s="211">
        <f t="shared" si="363"/>
        <v>-7.660665838482573E-3</v>
      </c>
      <c r="CY43" s="211">
        <f t="shared" si="472"/>
        <v>4.5849973560168404</v>
      </c>
      <c r="CZ43" s="209">
        <f t="shared" si="364"/>
        <v>2.7006409401522697</v>
      </c>
      <c r="DA43" s="209">
        <f>IFERROR(CW43*(CU43-CU48)^2,"")</f>
        <v>11.729184453965486</v>
      </c>
      <c r="DB43" s="209">
        <f t="shared" si="365"/>
        <v>5.6281716152740699</v>
      </c>
      <c r="DC43" s="209">
        <f t="shared" si="473"/>
        <v>0.26515581186935744</v>
      </c>
      <c r="DD43" s="227">
        <f t="shared" si="474"/>
        <v>0.26168642800570652</v>
      </c>
      <c r="DE43" s="209">
        <f t="shared" si="475"/>
        <v>0.51493282267627893</v>
      </c>
      <c r="DG43" s="209"/>
      <c r="DH43" s="201">
        <f t="shared" si="476"/>
        <v>-4.3648054024500883E-3</v>
      </c>
      <c r="DI43" s="211">
        <f>IFERROR(CQ51+CP51*DH43,"")</f>
        <v>2.2237059984209373</v>
      </c>
      <c r="DJ43" s="202">
        <f t="shared" si="477"/>
        <v>0.98691588430336763</v>
      </c>
      <c r="DK43" s="202">
        <f t="shared" si="366"/>
        <v>3.3662436173709107E-2</v>
      </c>
      <c r="DL43" s="202">
        <f t="shared" si="478"/>
        <v>2.6123919398992683</v>
      </c>
      <c r="DM43" s="202">
        <f t="shared" si="479"/>
        <v>8.7753929211661807E-2</v>
      </c>
      <c r="DN43" s="211">
        <f t="shared" si="480"/>
        <v>1.7550785842332361</v>
      </c>
      <c r="DO43" s="211">
        <f t="shared" si="367"/>
        <v>-7.6605764861856817E-3</v>
      </c>
      <c r="DP43" s="211">
        <f t="shared" si="481"/>
        <v>4.584953147340725</v>
      </c>
      <c r="DQ43" s="209">
        <f t="shared" si="368"/>
        <v>2.7006126293485813</v>
      </c>
      <c r="DR43" s="209">
        <f>IFERROR(DN43*(DL43-DL48)^2,"")</f>
        <v>11.729106530842607</v>
      </c>
      <c r="DS43" s="209">
        <f t="shared" si="369"/>
        <v>5.6281234197704366</v>
      </c>
      <c r="DT43" s="209">
        <f t="shared" si="482"/>
        <v>0.26515158798701527</v>
      </c>
      <c r="DU43" s="227">
        <f t="shared" si="483"/>
        <v>0.26168231393264563</v>
      </c>
      <c r="DV43" s="209">
        <f t="shared" si="484"/>
        <v>0.51492872126830491</v>
      </c>
      <c r="DX43" s="209"/>
      <c r="DY43" s="201">
        <f t="shared" si="485"/>
        <v>-4.3648054024500883E-3</v>
      </c>
      <c r="DZ43" s="211">
        <f>IFERROR(DH51+DG51*DY43,"")</f>
        <v>2.2237063634024015</v>
      </c>
      <c r="EA43" s="202">
        <f t="shared" si="486"/>
        <v>0.98691589658952783</v>
      </c>
      <c r="EB43" s="202">
        <f t="shared" si="370"/>
        <v>3.3662408852898597E-2</v>
      </c>
      <c r="EC43" s="202">
        <f t="shared" si="487"/>
        <v>2.6123922553612431</v>
      </c>
      <c r="ED43" s="202">
        <f t="shared" si="488"/>
        <v>8.7753868077183272E-2</v>
      </c>
      <c r="EE43" s="211">
        <f t="shared" si="489"/>
        <v>1.7550773615436654</v>
      </c>
      <c r="EF43" s="211">
        <f t="shared" si="371"/>
        <v>-7.660571149383638E-3</v>
      </c>
      <c r="EG43" s="211">
        <f t="shared" si="490"/>
        <v>4.584950506856516</v>
      </c>
      <c r="EH43" s="209">
        <f t="shared" si="372"/>
        <v>2.700610933338452</v>
      </c>
      <c r="EI43" s="209">
        <f>IFERROR(EE43*(EC43-EC48)^2,"")</f>
        <v>11.729101857410615</v>
      </c>
      <c r="EJ43" s="209">
        <f t="shared" si="373"/>
        <v>5.6281205312576112</v>
      </c>
      <c r="EK43" s="209">
        <f t="shared" si="491"/>
        <v>0.26515133570523552</v>
      </c>
      <c r="EL43" s="227">
        <f t="shared" si="492"/>
        <v>0.26168206820944206</v>
      </c>
      <c r="EM43" s="209">
        <f t="shared" si="493"/>
        <v>0.51492847630057603</v>
      </c>
      <c r="EO43" s="209"/>
      <c r="EP43" s="201">
        <f t="shared" si="494"/>
        <v>-4.3648054024500883E-3</v>
      </c>
      <c r="EQ43" s="211">
        <f>IFERROR(DY51+DX51*EP43,"")</f>
        <v>2.2237063851441925</v>
      </c>
      <c r="ER43" s="202">
        <f t="shared" si="495"/>
        <v>0.98691589732140883</v>
      </c>
      <c r="ES43" s="202">
        <f t="shared" si="374"/>
        <v>3.3662407225410064E-2</v>
      </c>
      <c r="ET43" s="202">
        <f t="shared" si="496"/>
        <v>2.6123922741531835</v>
      </c>
      <c r="EU43" s="202">
        <f t="shared" si="497"/>
        <v>8.7753864435429069E-2</v>
      </c>
      <c r="EV43" s="211">
        <f t="shared" si="498"/>
        <v>1.7550772887085815</v>
      </c>
      <c r="EW43" s="211">
        <f t="shared" si="375"/>
        <v>-7.6605708314726696E-3</v>
      </c>
      <c r="EX43" s="211">
        <f t="shared" si="499"/>
        <v>4.5849503495640143</v>
      </c>
      <c r="EY43" s="209">
        <f t="shared" si="376"/>
        <v>2.7006108324923175</v>
      </c>
      <c r="EZ43" s="209">
        <f>IFERROR(EV43*(ET43-ET48)^2,"")</f>
        <v>11.72910157971636</v>
      </c>
      <c r="FA43" s="209">
        <f t="shared" si="377"/>
        <v>5.628120359550314</v>
      </c>
      <c r="FB43" s="209">
        <f t="shared" si="500"/>
        <v>0.26515132067692432</v>
      </c>
      <c r="FC43" s="227">
        <f t="shared" si="501"/>
        <v>0.26168205357182472</v>
      </c>
      <c r="FD43" s="209">
        <f t="shared" si="502"/>
        <v>0.51492846170796092</v>
      </c>
      <c r="FF43" s="209"/>
      <c r="FG43" s="201">
        <f t="shared" si="503"/>
        <v>-4.3648054024500883E-3</v>
      </c>
      <c r="FH43" s="211">
        <f>IFERROR(EP51+EO51*FG43,"")</f>
        <v>2.2237063864413957</v>
      </c>
      <c r="FI43" s="202">
        <f t="shared" si="504"/>
        <v>0.9869158973650759</v>
      </c>
      <c r="FJ43" s="202">
        <f t="shared" si="378"/>
        <v>3.3662407128307516E-2</v>
      </c>
      <c r="FK43" s="202">
        <f t="shared" si="505"/>
        <v>2.6123922752743844</v>
      </c>
      <c r="FL43" s="202">
        <f t="shared" si="506"/>
        <v>8.7753864218147862E-2</v>
      </c>
      <c r="FM43" s="211">
        <f t="shared" si="507"/>
        <v>1.7550772843629572</v>
      </c>
      <c r="FN43" s="211">
        <f t="shared" si="379"/>
        <v>-7.6605708125048657E-3</v>
      </c>
      <c r="FO43" s="211">
        <f t="shared" si="508"/>
        <v>4.5849503401793337</v>
      </c>
      <c r="FP43" s="209">
        <f t="shared" si="380"/>
        <v>2.7006108264687261</v>
      </c>
      <c r="FQ43" s="209">
        <f>IFERROR(FM43*(FK43-FK48)^2,"")</f>
        <v>11.729101563122546</v>
      </c>
      <c r="FR43" s="209">
        <f t="shared" si="381"/>
        <v>5.6281203492924714</v>
      </c>
      <c r="FS43" s="209">
        <f t="shared" si="509"/>
        <v>0.26515131978027262</v>
      </c>
      <c r="FT43" s="227">
        <f t="shared" si="510"/>
        <v>0.26168205269848244</v>
      </c>
      <c r="FU43" s="209">
        <f t="shared" si="511"/>
        <v>0.5149284608373027</v>
      </c>
      <c r="FW43" s="209"/>
      <c r="FX43" s="201">
        <f t="shared" si="512"/>
        <v>-4.3648054024500883E-3</v>
      </c>
      <c r="FY43" s="211">
        <f>IFERROR(FG51+FF51*FX43,"")</f>
        <v>2.2237063865187174</v>
      </c>
      <c r="FZ43" s="202">
        <f t="shared" si="513"/>
        <v>0.98691589736767871</v>
      </c>
      <c r="GA43" s="202">
        <f t="shared" si="382"/>
        <v>3.3662407122519576E-2</v>
      </c>
      <c r="GB43" s="202">
        <f t="shared" si="514"/>
        <v>2.6123922753412145</v>
      </c>
      <c r="GC43" s="202">
        <f t="shared" si="515"/>
        <v>8.7753864205196278E-2</v>
      </c>
      <c r="GD43" s="211">
        <f t="shared" si="516"/>
        <v>1.7550772841039255</v>
      </c>
      <c r="GE43" s="211">
        <f t="shared" si="383"/>
        <v>-7.6605708113742423E-3</v>
      </c>
      <c r="GF43" s="211">
        <f t="shared" si="517"/>
        <v>4.5849503396199331</v>
      </c>
      <c r="GG43" s="209">
        <f t="shared" si="384"/>
        <v>2.7006108261099189</v>
      </c>
      <c r="GH43" s="209">
        <f>IFERROR(GD43*(GB43-GB48)^2,"")</f>
        <v>11.729101562134339</v>
      </c>
      <c r="GI43" s="209">
        <f t="shared" si="385"/>
        <v>5.6281203486814988</v>
      </c>
      <c r="GJ43" s="209">
        <f t="shared" si="518"/>
        <v>0.26515131972682709</v>
      </c>
      <c r="GK43" s="227">
        <f t="shared" si="519"/>
        <v>0.26168205264642452</v>
      </c>
      <c r="GL43" s="209">
        <f t="shared" si="520"/>
        <v>0.514928460785403</v>
      </c>
      <c r="GN43" s="209"/>
      <c r="GO43" s="201">
        <f t="shared" si="521"/>
        <v>-4.3648054024500883E-3</v>
      </c>
      <c r="GP43" s="211">
        <f>IFERROR(FX51+FW51*GO43,"")</f>
        <v>2.2237063865233289</v>
      </c>
      <c r="GQ43" s="202">
        <f t="shared" si="522"/>
        <v>0.98691589736783392</v>
      </c>
      <c r="GR43" s="202">
        <f t="shared" si="386"/>
        <v>3.3662407122174387E-2</v>
      </c>
      <c r="GS43" s="202">
        <f t="shared" si="523"/>
        <v>2.6123922753452007</v>
      </c>
      <c r="GT43" s="202">
        <f t="shared" si="524"/>
        <v>8.7753864204423715E-2</v>
      </c>
      <c r="GU43" s="211">
        <f t="shared" si="525"/>
        <v>1.7550772840884743</v>
      </c>
      <c r="GV43" s="211">
        <f t="shared" si="387"/>
        <v>-7.6605708113068006E-3</v>
      </c>
      <c r="GW43" s="211">
        <f t="shared" si="526"/>
        <v>4.5849503395865643</v>
      </c>
      <c r="GX43" s="209">
        <f t="shared" si="388"/>
        <v>2.7006108260885084</v>
      </c>
      <c r="GY43" s="209">
        <f>IFERROR(GU43*(GS43-GS48)^2,"")</f>
        <v>11.729101562075359</v>
      </c>
      <c r="GZ43" s="209">
        <f t="shared" si="389"/>
        <v>5.6281203486450382</v>
      </c>
      <c r="HA43" s="209">
        <f t="shared" si="527"/>
        <v>0.26515131972364009</v>
      </c>
      <c r="HB43" s="227">
        <f t="shared" si="528"/>
        <v>0.261682052643323</v>
      </c>
      <c r="HC43" s="209">
        <f t="shared" si="529"/>
        <v>0.51492846078231369</v>
      </c>
      <c r="HE43" s="209"/>
      <c r="HF43" s="201">
        <f t="shared" si="530"/>
        <v>-4.3648054024500883E-3</v>
      </c>
      <c r="HG43" s="211">
        <f>IFERROR(GO51+GN51*HF43,"")</f>
        <v>2.2237063865236033</v>
      </c>
      <c r="HH43" s="202">
        <f t="shared" si="531"/>
        <v>0.98691589736784313</v>
      </c>
      <c r="HI43" s="202">
        <f t="shared" si="390"/>
        <v>3.3662407122153848E-2</v>
      </c>
      <c r="HJ43" s="202">
        <f t="shared" si="532"/>
        <v>2.6123922753454387</v>
      </c>
      <c r="HK43" s="202">
        <f t="shared" si="533"/>
        <v>8.7753864204377613E-2</v>
      </c>
      <c r="HL43" s="211">
        <f t="shared" si="534"/>
        <v>1.7550772840875521</v>
      </c>
      <c r="HM43" s="211">
        <f t="shared" si="391"/>
        <v>-7.6605708113027761E-3</v>
      </c>
      <c r="HN43" s="211">
        <f t="shared" si="535"/>
        <v>4.584950339584573</v>
      </c>
      <c r="HO43" s="209">
        <f t="shared" si="392"/>
        <v>2.7006108260872286</v>
      </c>
      <c r="HP43" s="209">
        <f>IFERROR(HL43*(HJ43-HJ48)^2,"")</f>
        <v>11.729101562071838</v>
      </c>
      <c r="HQ43" s="209">
        <f t="shared" si="393"/>
        <v>5.6281203486428604</v>
      </c>
      <c r="HR43" s="209">
        <f t="shared" si="536"/>
        <v>0.26515131972345085</v>
      </c>
      <c r="HS43" s="227">
        <f t="shared" si="537"/>
        <v>0.26168205264313826</v>
      </c>
      <c r="HT43" s="209">
        <f t="shared" si="538"/>
        <v>0.51492846078212917</v>
      </c>
      <c r="HV43" s="209"/>
      <c r="HW43" s="201">
        <f t="shared" si="539"/>
        <v>-4.3648054024500883E-3</v>
      </c>
      <c r="HX43" s="211">
        <f>IFERROR(HF51+HE51*HW43,"")</f>
        <v>2.2237063865236197</v>
      </c>
      <c r="HY43" s="202">
        <f t="shared" si="540"/>
        <v>0.98691589736784369</v>
      </c>
      <c r="HZ43" s="202">
        <f t="shared" si="394"/>
        <v>3.3662407122152606E-2</v>
      </c>
      <c r="IA43" s="202">
        <f t="shared" si="541"/>
        <v>2.6123922753454565</v>
      </c>
      <c r="IB43" s="202">
        <f t="shared" si="542"/>
        <v>8.7753864204374823E-2</v>
      </c>
      <c r="IC43" s="211">
        <f t="shared" si="543"/>
        <v>1.7550772840874964</v>
      </c>
      <c r="ID43" s="211">
        <f t="shared" si="395"/>
        <v>-7.6605708113025323E-3</v>
      </c>
      <c r="IE43" s="211">
        <f t="shared" si="544"/>
        <v>4.5849503395844593</v>
      </c>
      <c r="IF43" s="209">
        <f t="shared" si="396"/>
        <v>2.7006108260871526</v>
      </c>
      <c r="IG43" s="209">
        <f>IFERROR(IC43*(IA43-IA48)^2,"")</f>
        <v>11.729101562071662</v>
      </c>
      <c r="IH43" s="209">
        <f t="shared" si="397"/>
        <v>5.6281203486427378</v>
      </c>
      <c r="II43" s="209">
        <f t="shared" si="545"/>
        <v>0.26515131972343942</v>
      </c>
      <c r="IJ43" s="227">
        <f t="shared" si="546"/>
        <v>0.26168205264312761</v>
      </c>
      <c r="IK43" s="209">
        <f t="shared" si="547"/>
        <v>0.51492846078211885</v>
      </c>
      <c r="IM43" s="209"/>
      <c r="IN43" s="201">
        <f t="shared" si="548"/>
        <v>-4.3648054024500883E-3</v>
      </c>
      <c r="IO43" s="211">
        <f>IFERROR(HW51+HV51*IN43,"")</f>
        <v>2.2237063865236215</v>
      </c>
      <c r="IP43" s="202">
        <f t="shared" si="549"/>
        <v>0.9869158973678438</v>
      </c>
      <c r="IQ43" s="202">
        <f t="shared" si="398"/>
        <v>3.3662407122152474E-2</v>
      </c>
      <c r="IR43" s="202">
        <f t="shared" si="550"/>
        <v>2.6123922753454494</v>
      </c>
      <c r="IS43" s="202">
        <f t="shared" si="551"/>
        <v>8.7753864204374865E-2</v>
      </c>
      <c r="IT43" s="211">
        <f t="shared" si="552"/>
        <v>1.7550772840874973</v>
      </c>
      <c r="IU43" s="211">
        <f t="shared" si="399"/>
        <v>-7.6605708113025367E-3</v>
      </c>
      <c r="IV43" s="211">
        <f t="shared" si="553"/>
        <v>4.5849503395844486</v>
      </c>
      <c r="IW43" s="209">
        <f t="shared" si="400"/>
        <v>2.700610826087154</v>
      </c>
      <c r="IX43" s="209">
        <f>IFERROR(IT43*(IR43-IR48)^2,"")</f>
        <v>11.729101562071595</v>
      </c>
      <c r="IY43" s="209">
        <f t="shared" si="401"/>
        <v>5.6281203486427245</v>
      </c>
      <c r="IZ43" s="209">
        <f t="shared" si="554"/>
        <v>0.2651513197234372</v>
      </c>
      <c r="JA43" s="227">
        <f t="shared" si="555"/>
        <v>0.26168205264312405</v>
      </c>
      <c r="JB43" s="209">
        <f t="shared" si="556"/>
        <v>0.51492846078211396</v>
      </c>
      <c r="JD43" s="209"/>
      <c r="JE43" s="201">
        <f t="shared" si="557"/>
        <v>-4.3648054024500883E-3</v>
      </c>
      <c r="JF43" s="211">
        <f>IFERROR(IN51+IM51*JE43,"")</f>
        <v>2.2237063865236206</v>
      </c>
      <c r="JG43" s="202">
        <f t="shared" si="558"/>
        <v>0.9869158973678438</v>
      </c>
      <c r="JH43" s="202">
        <f t="shared" si="402"/>
        <v>3.3662407122152543E-2</v>
      </c>
      <c r="JI43" s="202">
        <f t="shared" si="559"/>
        <v>2.6123922753454494</v>
      </c>
      <c r="JJ43" s="202">
        <f t="shared" si="560"/>
        <v>8.7753864204375226E-2</v>
      </c>
      <c r="JK43" s="211">
        <f t="shared" si="561"/>
        <v>1.7550772840875046</v>
      </c>
      <c r="JL43" s="211">
        <f t="shared" si="403"/>
        <v>-7.6605708113025688E-3</v>
      </c>
      <c r="JM43" s="211">
        <f t="shared" si="562"/>
        <v>4.5849503395844682</v>
      </c>
      <c r="JN43" s="209">
        <f t="shared" si="404"/>
        <v>2.7006108260871651</v>
      </c>
      <c r="JO43" s="209">
        <f>IFERROR(JK43*(JI43-JI48)^2,"")</f>
        <v>11.729101562071651</v>
      </c>
      <c r="JP43" s="209">
        <f t="shared" si="405"/>
        <v>5.6281203486427493</v>
      </c>
      <c r="JQ43" s="209">
        <f t="shared" si="563"/>
        <v>0.2651513197234372</v>
      </c>
      <c r="JR43" s="227">
        <f t="shared" si="564"/>
        <v>0.26168205264312405</v>
      </c>
      <c r="JS43" s="209">
        <f t="shared" si="565"/>
        <v>0.51492846078211396</v>
      </c>
      <c r="JU43" s="209"/>
      <c r="JV43" s="201">
        <f t="shared" si="566"/>
        <v>-4.3648054024500883E-3</v>
      </c>
      <c r="JW43" s="211">
        <f>IFERROR(JE51+JD51*JV43,"")</f>
        <v>2.2237063865236206</v>
      </c>
      <c r="JX43" s="202">
        <f t="shared" si="567"/>
        <v>0.9869158973678438</v>
      </c>
      <c r="JY43" s="202">
        <f t="shared" si="406"/>
        <v>3.3662407122152543E-2</v>
      </c>
      <c r="JZ43" s="202">
        <f t="shared" si="568"/>
        <v>2.6123922753454494</v>
      </c>
      <c r="KA43" s="202">
        <f t="shared" si="569"/>
        <v>8.7753864204375226E-2</v>
      </c>
      <c r="KB43" s="211">
        <f t="shared" si="570"/>
        <v>1.7550772840875046</v>
      </c>
      <c r="KC43" s="211">
        <f t="shared" si="407"/>
        <v>-7.6605708113025688E-3</v>
      </c>
      <c r="KD43" s="211">
        <f t="shared" si="571"/>
        <v>4.5849503395844682</v>
      </c>
      <c r="KE43" s="209">
        <f t="shared" si="408"/>
        <v>2.7006108260871642</v>
      </c>
      <c r="KF43" s="209">
        <f>IFERROR(KB43*(JZ43-JZ48)^2,"")</f>
        <v>11.729101562071643</v>
      </c>
      <c r="KG43" s="209">
        <f t="shared" si="409"/>
        <v>5.6281203486427458</v>
      </c>
      <c r="KH43" s="209">
        <f t="shared" si="572"/>
        <v>0.2651513197234372</v>
      </c>
      <c r="KI43" s="227">
        <f t="shared" si="573"/>
        <v>0.26168205264312405</v>
      </c>
      <c r="KJ43" s="209">
        <f t="shared" si="574"/>
        <v>0.51492846078211396</v>
      </c>
      <c r="KL43" s="209"/>
      <c r="KM43" s="201">
        <f t="shared" si="575"/>
        <v>-4.3648054024500883E-3</v>
      </c>
      <c r="KN43" s="211">
        <f>IFERROR(JV51+JU51*KM43,"")</f>
        <v>2.2237063865236215</v>
      </c>
      <c r="KO43" s="202">
        <f t="shared" si="576"/>
        <v>0.9869158973678438</v>
      </c>
      <c r="KP43" s="202">
        <f t="shared" si="410"/>
        <v>3.3662407122152474E-2</v>
      </c>
      <c r="KQ43" s="202">
        <f t="shared" si="577"/>
        <v>2.6123922753454494</v>
      </c>
      <c r="KR43" s="202">
        <f t="shared" si="578"/>
        <v>8.7753864204374865E-2</v>
      </c>
      <c r="KS43" s="211">
        <f t="shared" si="579"/>
        <v>1.7550772840874973</v>
      </c>
      <c r="KT43" s="211">
        <f t="shared" si="411"/>
        <v>-7.6605708113025367E-3</v>
      </c>
      <c r="KU43" s="211">
        <f t="shared" si="580"/>
        <v>4.5849503395844486</v>
      </c>
      <c r="KV43" s="209">
        <f t="shared" si="412"/>
        <v>2.700610826087154</v>
      </c>
      <c r="KW43" s="209">
        <f>IFERROR(KS43*(KQ43-KQ48)^2,"")</f>
        <v>11.729101562071602</v>
      </c>
      <c r="KX43" s="209">
        <f t="shared" si="413"/>
        <v>5.6281203486427263</v>
      </c>
      <c r="KY43" s="209">
        <f t="shared" si="581"/>
        <v>0.2651513197234372</v>
      </c>
      <c r="KZ43" s="227">
        <f t="shared" si="582"/>
        <v>0.26168205264312405</v>
      </c>
      <c r="LA43" s="209">
        <f t="shared" si="583"/>
        <v>0.51492846078211396</v>
      </c>
      <c r="LC43" s="209"/>
      <c r="LD43" s="201">
        <f t="shared" si="584"/>
        <v>-4.3648054024500883E-3</v>
      </c>
      <c r="LE43" s="211">
        <f>IFERROR(KM51+KL51*LD43,"")</f>
        <v>2.2237063865236206</v>
      </c>
      <c r="LF43" s="202">
        <f t="shared" si="585"/>
        <v>0.9869158973678438</v>
      </c>
      <c r="LG43" s="202">
        <f t="shared" si="414"/>
        <v>3.3662407122152543E-2</v>
      </c>
      <c r="LH43" s="202">
        <f t="shared" si="586"/>
        <v>2.6123922753454494</v>
      </c>
      <c r="LI43" s="202">
        <f t="shared" si="587"/>
        <v>8.7753864204375226E-2</v>
      </c>
      <c r="LJ43" s="211">
        <f t="shared" si="588"/>
        <v>1.7550772840875046</v>
      </c>
      <c r="LK43" s="211">
        <f t="shared" si="415"/>
        <v>-7.6605708113025688E-3</v>
      </c>
      <c r="LL43" s="211">
        <f t="shared" si="589"/>
        <v>4.5849503395844682</v>
      </c>
      <c r="LM43" s="209">
        <f t="shared" si="416"/>
        <v>2.7006108260871642</v>
      </c>
      <c r="LN43" s="209">
        <f>IFERROR(LJ43*(LH43-LH48)^2,"")</f>
        <v>11.729101562071643</v>
      </c>
      <c r="LO43" s="209">
        <f t="shared" si="417"/>
        <v>5.6281203486427458</v>
      </c>
      <c r="LP43" s="209">
        <f t="shared" si="590"/>
        <v>0.2651513197234372</v>
      </c>
      <c r="LQ43" s="227">
        <f t="shared" si="591"/>
        <v>0.26168205264312405</v>
      </c>
      <c r="LR43" s="209">
        <f t="shared" si="592"/>
        <v>0.51492846078211396</v>
      </c>
      <c r="LT43" s="209"/>
      <c r="LU43" s="371">
        <f t="shared" si="593"/>
        <v>-4.3648054024500883E-3</v>
      </c>
      <c r="LV43" s="370">
        <f>IFERROR(LD51+LC51*LU43,"")</f>
        <v>2.2237063865236215</v>
      </c>
      <c r="LW43" s="373">
        <f t="shared" si="594"/>
        <v>0.9869158973678438</v>
      </c>
      <c r="LX43" s="202">
        <f t="shared" si="418"/>
        <v>3.3662407122152474E-2</v>
      </c>
      <c r="LY43" s="202">
        <f t="shared" si="595"/>
        <v>2.6123922753454494</v>
      </c>
      <c r="LZ43" s="202">
        <f t="shared" si="596"/>
        <v>8.7753864204374865E-2</v>
      </c>
      <c r="MA43" s="211">
        <f t="shared" si="597"/>
        <v>1.7550772840874973</v>
      </c>
      <c r="MB43" s="211">
        <f t="shared" si="419"/>
        <v>-7.6605708113025367E-3</v>
      </c>
      <c r="MC43" s="211">
        <f t="shared" si="598"/>
        <v>4.5849503395844486</v>
      </c>
      <c r="MD43" s="209">
        <f t="shared" si="420"/>
        <v>2.700610826087154</v>
      </c>
      <c r="ME43" s="209">
        <f>IFERROR(MA43*(LY43-LY48)^2,"")</f>
        <v>11.729101562071602</v>
      </c>
      <c r="MF43" s="209">
        <f t="shared" si="421"/>
        <v>5.6281203486427263</v>
      </c>
      <c r="MG43" s="209">
        <f t="shared" si="599"/>
        <v>0.2651513197234372</v>
      </c>
      <c r="MH43" s="227">
        <f t="shared" si="600"/>
        <v>0.26168205264312405</v>
      </c>
      <c r="MI43" s="372">
        <f t="shared" si="601"/>
        <v>0.51492846078211396</v>
      </c>
    </row>
    <row r="44" spans="1:347" ht="14" customHeight="1" outlineLevel="1">
      <c r="A44" s="12">
        <v>8</v>
      </c>
      <c r="B44" s="363"/>
      <c r="C44" s="2"/>
      <c r="D44" s="365"/>
      <c r="E44" s="15" t="str">
        <f t="shared" si="340"/>
        <v/>
      </c>
      <c r="F44" s="32" t="str">
        <f>IFERROR((E44-E36)/(1-E36),"")</f>
        <v/>
      </c>
      <c r="G44" s="15" t="str">
        <f t="shared" si="341"/>
        <v/>
      </c>
      <c r="H44" s="15"/>
      <c r="I44" s="32"/>
      <c r="J44" s="16" t="str">
        <f t="shared" si="422"/>
        <v/>
      </c>
      <c r="K44" s="15" t="str">
        <f>IFERROR(C51+B51*J44,"")</f>
        <v/>
      </c>
      <c r="L44" s="35" t="str">
        <f t="shared" si="423"/>
        <v/>
      </c>
      <c r="M44" s="35" t="str">
        <f t="shared" si="342"/>
        <v/>
      </c>
      <c r="N44" s="35" t="str">
        <f t="shared" si="424"/>
        <v/>
      </c>
      <c r="O44" s="35" t="str">
        <f t="shared" si="425"/>
        <v/>
      </c>
      <c r="P44" s="15" t="str">
        <f t="shared" si="426"/>
        <v/>
      </c>
      <c r="Q44" s="15" t="str">
        <f t="shared" si="343"/>
        <v/>
      </c>
      <c r="R44" s="15" t="str">
        <f t="shared" si="427"/>
        <v/>
      </c>
      <c r="S44" s="32" t="str">
        <f t="shared" si="344"/>
        <v/>
      </c>
      <c r="T44" s="32" t="str">
        <f>IFERROR(P44*(N44-N48)^2,"")</f>
        <v/>
      </c>
      <c r="U44" s="32" t="str">
        <f t="shared" si="345"/>
        <v/>
      </c>
      <c r="V44" s="32" t="str">
        <f t="shared" si="428"/>
        <v/>
      </c>
      <c r="W44" s="37" t="str">
        <f t="shared" si="429"/>
        <v/>
      </c>
      <c r="X44" s="32" t="str">
        <f t="shared" si="430"/>
        <v/>
      </c>
      <c r="Y44" s="32"/>
      <c r="Z44" s="209"/>
      <c r="AA44" s="201" t="str">
        <f t="shared" si="431"/>
        <v/>
      </c>
      <c r="AB44" s="211" t="str">
        <f>IFERROR(J51+I51*AA44,"")</f>
        <v/>
      </c>
      <c r="AC44" s="202" t="str">
        <f t="shared" si="432"/>
        <v/>
      </c>
      <c r="AD44" s="202" t="str">
        <f t="shared" si="346"/>
        <v/>
      </c>
      <c r="AE44" s="202" t="str">
        <f t="shared" si="433"/>
        <v/>
      </c>
      <c r="AF44" s="202" t="str">
        <f t="shared" si="434"/>
        <v/>
      </c>
      <c r="AG44" s="211" t="str">
        <f t="shared" si="435"/>
        <v/>
      </c>
      <c r="AH44" s="211" t="str">
        <f t="shared" si="347"/>
        <v/>
      </c>
      <c r="AI44" s="211" t="str">
        <f t="shared" si="436"/>
        <v/>
      </c>
      <c r="AJ44" s="209" t="str">
        <f t="shared" si="348"/>
        <v/>
      </c>
      <c r="AK44" s="209" t="str">
        <f>IFERROR(AG44*(AE44-AE48)^2,"")</f>
        <v/>
      </c>
      <c r="AL44" s="209" t="str">
        <f t="shared" si="349"/>
        <v/>
      </c>
      <c r="AM44" s="209" t="str">
        <f t="shared" si="437"/>
        <v/>
      </c>
      <c r="AN44" s="227" t="str">
        <f t="shared" si="438"/>
        <v/>
      </c>
      <c r="AO44" s="209" t="str">
        <f t="shared" si="439"/>
        <v/>
      </c>
      <c r="AP44" s="32"/>
      <c r="AQ44" s="209"/>
      <c r="AR44" s="201" t="str">
        <f t="shared" si="440"/>
        <v/>
      </c>
      <c r="AS44" s="211" t="str">
        <f>IFERROR(AA51+Z51*AR44,"")</f>
        <v/>
      </c>
      <c r="AT44" s="202" t="str">
        <f t="shared" si="441"/>
        <v/>
      </c>
      <c r="AU44" s="202" t="str">
        <f t="shared" si="350"/>
        <v/>
      </c>
      <c r="AV44" s="202" t="str">
        <f t="shared" si="442"/>
        <v/>
      </c>
      <c r="AW44" s="202" t="str">
        <f t="shared" si="443"/>
        <v/>
      </c>
      <c r="AX44" s="211" t="str">
        <f t="shared" si="444"/>
        <v/>
      </c>
      <c r="AY44" s="211" t="str">
        <f t="shared" si="351"/>
        <v/>
      </c>
      <c r="AZ44" s="211" t="str">
        <f t="shared" si="445"/>
        <v/>
      </c>
      <c r="BA44" s="209" t="str">
        <f t="shared" si="352"/>
        <v/>
      </c>
      <c r="BB44" s="209" t="str">
        <f>IFERROR(AX44*(AV44-AV48)^2,"")</f>
        <v/>
      </c>
      <c r="BC44" s="209" t="str">
        <f t="shared" si="353"/>
        <v/>
      </c>
      <c r="BD44" s="209" t="str">
        <f t="shared" si="446"/>
        <v/>
      </c>
      <c r="BE44" s="227" t="str">
        <f t="shared" si="447"/>
        <v/>
      </c>
      <c r="BF44" s="209" t="str">
        <f t="shared" si="448"/>
        <v/>
      </c>
      <c r="BH44" s="209"/>
      <c r="BI44" s="201" t="str">
        <f t="shared" si="449"/>
        <v/>
      </c>
      <c r="BJ44" s="211" t="str">
        <f>IFERROR(AR51+AQ51*BI44,"")</f>
        <v/>
      </c>
      <c r="BK44" s="202" t="str">
        <f t="shared" si="450"/>
        <v/>
      </c>
      <c r="BL44" s="202" t="str">
        <f t="shared" si="354"/>
        <v/>
      </c>
      <c r="BM44" s="202" t="str">
        <f t="shared" si="451"/>
        <v/>
      </c>
      <c r="BN44" s="202" t="str">
        <f t="shared" si="452"/>
        <v/>
      </c>
      <c r="BO44" s="211" t="str">
        <f t="shared" si="453"/>
        <v/>
      </c>
      <c r="BP44" s="211" t="str">
        <f t="shared" si="355"/>
        <v/>
      </c>
      <c r="BQ44" s="211" t="str">
        <f t="shared" si="454"/>
        <v/>
      </c>
      <c r="BR44" s="209" t="str">
        <f t="shared" si="356"/>
        <v/>
      </c>
      <c r="BS44" s="209" t="str">
        <f>IFERROR(BO44*(BM44-BM48)^2,"")</f>
        <v/>
      </c>
      <c r="BT44" s="209" t="str">
        <f t="shared" si="357"/>
        <v/>
      </c>
      <c r="BU44" s="209" t="str">
        <f t="shared" si="455"/>
        <v/>
      </c>
      <c r="BV44" s="227" t="str">
        <f t="shared" si="456"/>
        <v/>
      </c>
      <c r="BW44" s="209" t="str">
        <f t="shared" si="457"/>
        <v/>
      </c>
      <c r="BY44" s="209"/>
      <c r="BZ44" s="201" t="str">
        <f t="shared" si="458"/>
        <v/>
      </c>
      <c r="CA44" s="211" t="str">
        <f>IFERROR(BI51+BH51*BZ44,"")</f>
        <v/>
      </c>
      <c r="CB44" s="202" t="str">
        <f t="shared" si="459"/>
        <v/>
      </c>
      <c r="CC44" s="202" t="str">
        <f t="shared" si="358"/>
        <v/>
      </c>
      <c r="CD44" s="202" t="str">
        <f t="shared" si="460"/>
        <v/>
      </c>
      <c r="CE44" s="202" t="str">
        <f t="shared" si="461"/>
        <v/>
      </c>
      <c r="CF44" s="211" t="str">
        <f t="shared" si="462"/>
        <v/>
      </c>
      <c r="CG44" s="211" t="str">
        <f t="shared" si="359"/>
        <v/>
      </c>
      <c r="CH44" s="211" t="str">
        <f t="shared" si="463"/>
        <v/>
      </c>
      <c r="CI44" s="209" t="str">
        <f t="shared" si="360"/>
        <v/>
      </c>
      <c r="CJ44" s="209" t="str">
        <f>IFERROR(CF44*(CD44-CD48)^2,"")</f>
        <v/>
      </c>
      <c r="CK44" s="209" t="str">
        <f t="shared" si="361"/>
        <v/>
      </c>
      <c r="CL44" s="209" t="str">
        <f t="shared" si="464"/>
        <v/>
      </c>
      <c r="CM44" s="227" t="str">
        <f t="shared" si="465"/>
        <v/>
      </c>
      <c r="CN44" s="209" t="str">
        <f t="shared" si="466"/>
        <v/>
      </c>
      <c r="CP44" s="209"/>
      <c r="CQ44" s="201" t="str">
        <f t="shared" si="467"/>
        <v/>
      </c>
      <c r="CR44" s="211" t="str">
        <f>IFERROR(BZ51+BY51*CQ44,"")</f>
        <v/>
      </c>
      <c r="CS44" s="202" t="str">
        <f t="shared" si="468"/>
        <v/>
      </c>
      <c r="CT44" s="202" t="str">
        <f t="shared" si="362"/>
        <v/>
      </c>
      <c r="CU44" s="202" t="str">
        <f t="shared" si="469"/>
        <v/>
      </c>
      <c r="CV44" s="202" t="str">
        <f t="shared" si="470"/>
        <v/>
      </c>
      <c r="CW44" s="211" t="str">
        <f t="shared" si="471"/>
        <v/>
      </c>
      <c r="CX44" s="211" t="str">
        <f t="shared" si="363"/>
        <v/>
      </c>
      <c r="CY44" s="211" t="str">
        <f t="shared" si="472"/>
        <v/>
      </c>
      <c r="CZ44" s="209" t="str">
        <f t="shared" si="364"/>
        <v/>
      </c>
      <c r="DA44" s="209" t="str">
        <f>IFERROR(CW44*(CU44-CU48)^2,"")</f>
        <v/>
      </c>
      <c r="DB44" s="209" t="str">
        <f t="shared" si="365"/>
        <v/>
      </c>
      <c r="DC44" s="209" t="str">
        <f t="shared" si="473"/>
        <v/>
      </c>
      <c r="DD44" s="227" t="str">
        <f t="shared" si="474"/>
        <v/>
      </c>
      <c r="DE44" s="209" t="str">
        <f t="shared" si="475"/>
        <v/>
      </c>
      <c r="DG44" s="209"/>
      <c r="DH44" s="201" t="str">
        <f t="shared" si="476"/>
        <v/>
      </c>
      <c r="DI44" s="211" t="str">
        <f>IFERROR(CQ51+CP51*DH44,"")</f>
        <v/>
      </c>
      <c r="DJ44" s="202" t="str">
        <f t="shared" si="477"/>
        <v/>
      </c>
      <c r="DK44" s="202" t="str">
        <f t="shared" si="366"/>
        <v/>
      </c>
      <c r="DL44" s="202" t="str">
        <f t="shared" si="478"/>
        <v/>
      </c>
      <c r="DM44" s="202" t="str">
        <f t="shared" si="479"/>
        <v/>
      </c>
      <c r="DN44" s="211" t="str">
        <f t="shared" si="480"/>
        <v/>
      </c>
      <c r="DO44" s="211" t="str">
        <f t="shared" si="367"/>
        <v/>
      </c>
      <c r="DP44" s="211" t="str">
        <f t="shared" si="481"/>
        <v/>
      </c>
      <c r="DQ44" s="209" t="str">
        <f t="shared" si="368"/>
        <v/>
      </c>
      <c r="DR44" s="209" t="str">
        <f>IFERROR(DN44*(DL44-DL48)^2,"")</f>
        <v/>
      </c>
      <c r="DS44" s="209" t="str">
        <f t="shared" si="369"/>
        <v/>
      </c>
      <c r="DT44" s="209" t="str">
        <f t="shared" si="482"/>
        <v/>
      </c>
      <c r="DU44" s="227" t="str">
        <f t="shared" si="483"/>
        <v/>
      </c>
      <c r="DV44" s="209" t="str">
        <f t="shared" si="484"/>
        <v/>
      </c>
      <c r="DX44" s="209"/>
      <c r="DY44" s="201" t="str">
        <f t="shared" si="485"/>
        <v/>
      </c>
      <c r="DZ44" s="211" t="str">
        <f>IFERROR(DH51+DG51*DY44,"")</f>
        <v/>
      </c>
      <c r="EA44" s="202" t="str">
        <f t="shared" si="486"/>
        <v/>
      </c>
      <c r="EB44" s="202" t="str">
        <f t="shared" si="370"/>
        <v/>
      </c>
      <c r="EC44" s="202" t="str">
        <f t="shared" si="487"/>
        <v/>
      </c>
      <c r="ED44" s="202" t="str">
        <f t="shared" si="488"/>
        <v/>
      </c>
      <c r="EE44" s="211" t="str">
        <f t="shared" si="489"/>
        <v/>
      </c>
      <c r="EF44" s="211" t="str">
        <f t="shared" si="371"/>
        <v/>
      </c>
      <c r="EG44" s="211" t="str">
        <f t="shared" si="490"/>
        <v/>
      </c>
      <c r="EH44" s="209" t="str">
        <f t="shared" si="372"/>
        <v/>
      </c>
      <c r="EI44" s="209" t="str">
        <f>IFERROR(EE44*(EC44-EC48)^2,"")</f>
        <v/>
      </c>
      <c r="EJ44" s="209" t="str">
        <f t="shared" si="373"/>
        <v/>
      </c>
      <c r="EK44" s="209" t="str">
        <f t="shared" si="491"/>
        <v/>
      </c>
      <c r="EL44" s="227" t="str">
        <f t="shared" si="492"/>
        <v/>
      </c>
      <c r="EM44" s="209" t="str">
        <f t="shared" si="493"/>
        <v/>
      </c>
      <c r="EO44" s="209"/>
      <c r="EP44" s="201" t="str">
        <f t="shared" si="494"/>
        <v/>
      </c>
      <c r="EQ44" s="211" t="str">
        <f>IFERROR(DY51+DX51*EP44,"")</f>
        <v/>
      </c>
      <c r="ER44" s="202" t="str">
        <f t="shared" si="495"/>
        <v/>
      </c>
      <c r="ES44" s="202" t="str">
        <f t="shared" si="374"/>
        <v/>
      </c>
      <c r="ET44" s="202" t="str">
        <f t="shared" si="496"/>
        <v/>
      </c>
      <c r="EU44" s="202" t="str">
        <f t="shared" si="497"/>
        <v/>
      </c>
      <c r="EV44" s="211" t="str">
        <f t="shared" si="498"/>
        <v/>
      </c>
      <c r="EW44" s="211" t="str">
        <f t="shared" si="375"/>
        <v/>
      </c>
      <c r="EX44" s="211" t="str">
        <f t="shared" si="499"/>
        <v/>
      </c>
      <c r="EY44" s="209" t="str">
        <f t="shared" si="376"/>
        <v/>
      </c>
      <c r="EZ44" s="209" t="str">
        <f>IFERROR(EV44*(ET44-ET48)^2,"")</f>
        <v/>
      </c>
      <c r="FA44" s="209" t="str">
        <f t="shared" si="377"/>
        <v/>
      </c>
      <c r="FB44" s="209" t="str">
        <f t="shared" si="500"/>
        <v/>
      </c>
      <c r="FC44" s="227" t="str">
        <f t="shared" si="501"/>
        <v/>
      </c>
      <c r="FD44" s="209" t="str">
        <f t="shared" si="502"/>
        <v/>
      </c>
      <c r="FF44" s="209"/>
      <c r="FG44" s="201" t="str">
        <f t="shared" si="503"/>
        <v/>
      </c>
      <c r="FH44" s="211" t="str">
        <f>IFERROR(EP51+EO51*FG44,"")</f>
        <v/>
      </c>
      <c r="FI44" s="202" t="str">
        <f t="shared" si="504"/>
        <v/>
      </c>
      <c r="FJ44" s="202" t="str">
        <f t="shared" si="378"/>
        <v/>
      </c>
      <c r="FK44" s="202" t="str">
        <f t="shared" si="505"/>
        <v/>
      </c>
      <c r="FL44" s="202" t="str">
        <f t="shared" si="506"/>
        <v/>
      </c>
      <c r="FM44" s="211" t="str">
        <f t="shared" si="507"/>
        <v/>
      </c>
      <c r="FN44" s="211" t="str">
        <f t="shared" si="379"/>
        <v/>
      </c>
      <c r="FO44" s="211" t="str">
        <f t="shared" si="508"/>
        <v/>
      </c>
      <c r="FP44" s="209" t="str">
        <f t="shared" si="380"/>
        <v/>
      </c>
      <c r="FQ44" s="209" t="str">
        <f>IFERROR(FM44*(FK44-FK48)^2,"")</f>
        <v/>
      </c>
      <c r="FR44" s="209" t="str">
        <f t="shared" si="381"/>
        <v/>
      </c>
      <c r="FS44" s="209" t="str">
        <f t="shared" si="509"/>
        <v/>
      </c>
      <c r="FT44" s="227" t="str">
        <f t="shared" si="510"/>
        <v/>
      </c>
      <c r="FU44" s="209" t="str">
        <f t="shared" si="511"/>
        <v/>
      </c>
      <c r="FW44" s="209"/>
      <c r="FX44" s="201" t="str">
        <f t="shared" si="512"/>
        <v/>
      </c>
      <c r="FY44" s="211" t="str">
        <f>IFERROR(FG51+FF51*FX44,"")</f>
        <v/>
      </c>
      <c r="FZ44" s="202" t="str">
        <f t="shared" si="513"/>
        <v/>
      </c>
      <c r="GA44" s="202" t="str">
        <f t="shared" si="382"/>
        <v/>
      </c>
      <c r="GB44" s="202" t="str">
        <f t="shared" si="514"/>
        <v/>
      </c>
      <c r="GC44" s="202" t="str">
        <f t="shared" si="515"/>
        <v/>
      </c>
      <c r="GD44" s="211" t="str">
        <f t="shared" si="516"/>
        <v/>
      </c>
      <c r="GE44" s="211" t="str">
        <f t="shared" si="383"/>
        <v/>
      </c>
      <c r="GF44" s="211" t="str">
        <f t="shared" si="517"/>
        <v/>
      </c>
      <c r="GG44" s="209" t="str">
        <f t="shared" si="384"/>
        <v/>
      </c>
      <c r="GH44" s="209" t="str">
        <f>IFERROR(GD44*(GB44-GB48)^2,"")</f>
        <v/>
      </c>
      <c r="GI44" s="209" t="str">
        <f t="shared" si="385"/>
        <v/>
      </c>
      <c r="GJ44" s="209" t="str">
        <f t="shared" si="518"/>
        <v/>
      </c>
      <c r="GK44" s="227" t="str">
        <f t="shared" si="519"/>
        <v/>
      </c>
      <c r="GL44" s="209" t="str">
        <f t="shared" si="520"/>
        <v/>
      </c>
      <c r="GN44" s="209"/>
      <c r="GO44" s="201" t="str">
        <f t="shared" si="521"/>
        <v/>
      </c>
      <c r="GP44" s="211" t="str">
        <f>IFERROR(FX51+FW51*GO44,"")</f>
        <v/>
      </c>
      <c r="GQ44" s="202" t="str">
        <f t="shared" si="522"/>
        <v/>
      </c>
      <c r="GR44" s="202" t="str">
        <f t="shared" si="386"/>
        <v/>
      </c>
      <c r="GS44" s="202" t="str">
        <f t="shared" si="523"/>
        <v/>
      </c>
      <c r="GT44" s="202" t="str">
        <f t="shared" si="524"/>
        <v/>
      </c>
      <c r="GU44" s="211" t="str">
        <f t="shared" si="525"/>
        <v/>
      </c>
      <c r="GV44" s="211" t="str">
        <f t="shared" si="387"/>
        <v/>
      </c>
      <c r="GW44" s="211" t="str">
        <f t="shared" si="526"/>
        <v/>
      </c>
      <c r="GX44" s="209" t="str">
        <f t="shared" si="388"/>
        <v/>
      </c>
      <c r="GY44" s="209" t="str">
        <f>IFERROR(GU44*(GS44-GS48)^2,"")</f>
        <v/>
      </c>
      <c r="GZ44" s="209" t="str">
        <f t="shared" si="389"/>
        <v/>
      </c>
      <c r="HA44" s="209" t="str">
        <f t="shared" si="527"/>
        <v/>
      </c>
      <c r="HB44" s="227" t="str">
        <f t="shared" si="528"/>
        <v/>
      </c>
      <c r="HC44" s="209" t="str">
        <f t="shared" si="529"/>
        <v/>
      </c>
      <c r="HE44" s="209"/>
      <c r="HF44" s="201" t="str">
        <f t="shared" si="530"/>
        <v/>
      </c>
      <c r="HG44" s="211" t="str">
        <f>IFERROR(GO51+GN51*HF44,"")</f>
        <v/>
      </c>
      <c r="HH44" s="202" t="str">
        <f t="shared" si="531"/>
        <v/>
      </c>
      <c r="HI44" s="202" t="str">
        <f t="shared" si="390"/>
        <v/>
      </c>
      <c r="HJ44" s="202" t="str">
        <f t="shared" si="532"/>
        <v/>
      </c>
      <c r="HK44" s="202" t="str">
        <f t="shared" si="533"/>
        <v/>
      </c>
      <c r="HL44" s="211" t="str">
        <f t="shared" si="534"/>
        <v/>
      </c>
      <c r="HM44" s="211" t="str">
        <f t="shared" si="391"/>
        <v/>
      </c>
      <c r="HN44" s="211" t="str">
        <f t="shared" si="535"/>
        <v/>
      </c>
      <c r="HO44" s="209" t="str">
        <f t="shared" si="392"/>
        <v/>
      </c>
      <c r="HP44" s="209" t="str">
        <f>IFERROR(HL44*(HJ44-HJ48)^2,"")</f>
        <v/>
      </c>
      <c r="HQ44" s="209" t="str">
        <f t="shared" si="393"/>
        <v/>
      </c>
      <c r="HR44" s="209" t="str">
        <f t="shared" si="536"/>
        <v/>
      </c>
      <c r="HS44" s="227" t="str">
        <f t="shared" si="537"/>
        <v/>
      </c>
      <c r="HT44" s="209" t="str">
        <f t="shared" si="538"/>
        <v/>
      </c>
      <c r="HV44" s="209"/>
      <c r="HW44" s="201" t="str">
        <f t="shared" si="539"/>
        <v/>
      </c>
      <c r="HX44" s="211" t="str">
        <f>IFERROR(HF51+HE51*HW44,"")</f>
        <v/>
      </c>
      <c r="HY44" s="202" t="str">
        <f t="shared" si="540"/>
        <v/>
      </c>
      <c r="HZ44" s="202" t="str">
        <f t="shared" si="394"/>
        <v/>
      </c>
      <c r="IA44" s="202" t="str">
        <f t="shared" si="541"/>
        <v/>
      </c>
      <c r="IB44" s="202" t="str">
        <f t="shared" si="542"/>
        <v/>
      </c>
      <c r="IC44" s="211" t="str">
        <f t="shared" si="543"/>
        <v/>
      </c>
      <c r="ID44" s="211" t="str">
        <f t="shared" si="395"/>
        <v/>
      </c>
      <c r="IE44" s="211" t="str">
        <f t="shared" si="544"/>
        <v/>
      </c>
      <c r="IF44" s="209" t="str">
        <f t="shared" si="396"/>
        <v/>
      </c>
      <c r="IG44" s="209" t="str">
        <f>IFERROR(IC44*(IA44-IA48)^2,"")</f>
        <v/>
      </c>
      <c r="IH44" s="209" t="str">
        <f t="shared" si="397"/>
        <v/>
      </c>
      <c r="II44" s="209" t="str">
        <f t="shared" si="545"/>
        <v/>
      </c>
      <c r="IJ44" s="227" t="str">
        <f t="shared" si="546"/>
        <v/>
      </c>
      <c r="IK44" s="209" t="str">
        <f t="shared" si="547"/>
        <v/>
      </c>
      <c r="IM44" s="209"/>
      <c r="IN44" s="201" t="str">
        <f t="shared" si="548"/>
        <v/>
      </c>
      <c r="IO44" s="211" t="str">
        <f>IFERROR(HW51+HV51*IN44,"")</f>
        <v/>
      </c>
      <c r="IP44" s="202" t="str">
        <f t="shared" si="549"/>
        <v/>
      </c>
      <c r="IQ44" s="202" t="str">
        <f t="shared" si="398"/>
        <v/>
      </c>
      <c r="IR44" s="202" t="str">
        <f t="shared" si="550"/>
        <v/>
      </c>
      <c r="IS44" s="202" t="str">
        <f t="shared" si="551"/>
        <v/>
      </c>
      <c r="IT44" s="211" t="str">
        <f t="shared" si="552"/>
        <v/>
      </c>
      <c r="IU44" s="211" t="str">
        <f t="shared" si="399"/>
        <v/>
      </c>
      <c r="IV44" s="211" t="str">
        <f t="shared" si="553"/>
        <v/>
      </c>
      <c r="IW44" s="209" t="str">
        <f t="shared" si="400"/>
        <v/>
      </c>
      <c r="IX44" s="209" t="str">
        <f>IFERROR(IT44*(IR44-IR48)^2,"")</f>
        <v/>
      </c>
      <c r="IY44" s="209" t="str">
        <f t="shared" si="401"/>
        <v/>
      </c>
      <c r="IZ44" s="209" t="str">
        <f t="shared" si="554"/>
        <v/>
      </c>
      <c r="JA44" s="227" t="str">
        <f t="shared" si="555"/>
        <v/>
      </c>
      <c r="JB44" s="209" t="str">
        <f t="shared" si="556"/>
        <v/>
      </c>
      <c r="JD44" s="209"/>
      <c r="JE44" s="201" t="str">
        <f t="shared" si="557"/>
        <v/>
      </c>
      <c r="JF44" s="211" t="str">
        <f>IFERROR(IN51+IM51*JE44,"")</f>
        <v/>
      </c>
      <c r="JG44" s="202" t="str">
        <f t="shared" si="558"/>
        <v/>
      </c>
      <c r="JH44" s="202" t="str">
        <f t="shared" si="402"/>
        <v/>
      </c>
      <c r="JI44" s="202" t="str">
        <f t="shared" si="559"/>
        <v/>
      </c>
      <c r="JJ44" s="202" t="str">
        <f t="shared" si="560"/>
        <v/>
      </c>
      <c r="JK44" s="211" t="str">
        <f t="shared" si="561"/>
        <v/>
      </c>
      <c r="JL44" s="211" t="str">
        <f t="shared" si="403"/>
        <v/>
      </c>
      <c r="JM44" s="211" t="str">
        <f t="shared" si="562"/>
        <v/>
      </c>
      <c r="JN44" s="209" t="str">
        <f t="shared" si="404"/>
        <v/>
      </c>
      <c r="JO44" s="209" t="str">
        <f>IFERROR(JK44*(JI44-JI48)^2,"")</f>
        <v/>
      </c>
      <c r="JP44" s="209" t="str">
        <f t="shared" si="405"/>
        <v/>
      </c>
      <c r="JQ44" s="209" t="str">
        <f t="shared" si="563"/>
        <v/>
      </c>
      <c r="JR44" s="227" t="str">
        <f t="shared" si="564"/>
        <v/>
      </c>
      <c r="JS44" s="209" t="str">
        <f t="shared" si="565"/>
        <v/>
      </c>
      <c r="JU44" s="209"/>
      <c r="JV44" s="201" t="str">
        <f t="shared" si="566"/>
        <v/>
      </c>
      <c r="JW44" s="211" t="str">
        <f>IFERROR(JE51+JD51*JV44,"")</f>
        <v/>
      </c>
      <c r="JX44" s="202" t="str">
        <f t="shared" si="567"/>
        <v/>
      </c>
      <c r="JY44" s="202" t="str">
        <f t="shared" si="406"/>
        <v/>
      </c>
      <c r="JZ44" s="202" t="str">
        <f t="shared" si="568"/>
        <v/>
      </c>
      <c r="KA44" s="202" t="str">
        <f t="shared" si="569"/>
        <v/>
      </c>
      <c r="KB44" s="211" t="str">
        <f t="shared" si="570"/>
        <v/>
      </c>
      <c r="KC44" s="211" t="str">
        <f t="shared" si="407"/>
        <v/>
      </c>
      <c r="KD44" s="211" t="str">
        <f t="shared" si="571"/>
        <v/>
      </c>
      <c r="KE44" s="209" t="str">
        <f t="shared" si="408"/>
        <v/>
      </c>
      <c r="KF44" s="209" t="str">
        <f>IFERROR(KB44*(JZ44-JZ48)^2,"")</f>
        <v/>
      </c>
      <c r="KG44" s="209" t="str">
        <f t="shared" si="409"/>
        <v/>
      </c>
      <c r="KH44" s="209" t="str">
        <f t="shared" si="572"/>
        <v/>
      </c>
      <c r="KI44" s="227" t="str">
        <f t="shared" si="573"/>
        <v/>
      </c>
      <c r="KJ44" s="209" t="str">
        <f t="shared" si="574"/>
        <v/>
      </c>
      <c r="KL44" s="209"/>
      <c r="KM44" s="201" t="str">
        <f t="shared" si="575"/>
        <v/>
      </c>
      <c r="KN44" s="211" t="str">
        <f>IFERROR(JV51+JU51*KM44,"")</f>
        <v/>
      </c>
      <c r="KO44" s="202" t="str">
        <f t="shared" si="576"/>
        <v/>
      </c>
      <c r="KP44" s="202" t="str">
        <f t="shared" si="410"/>
        <v/>
      </c>
      <c r="KQ44" s="202" t="str">
        <f t="shared" si="577"/>
        <v/>
      </c>
      <c r="KR44" s="202" t="str">
        <f t="shared" si="578"/>
        <v/>
      </c>
      <c r="KS44" s="211" t="str">
        <f t="shared" si="579"/>
        <v/>
      </c>
      <c r="KT44" s="211" t="str">
        <f t="shared" si="411"/>
        <v/>
      </c>
      <c r="KU44" s="211" t="str">
        <f t="shared" si="580"/>
        <v/>
      </c>
      <c r="KV44" s="209" t="str">
        <f t="shared" si="412"/>
        <v/>
      </c>
      <c r="KW44" s="209" t="str">
        <f>IFERROR(KS44*(KQ44-KQ48)^2,"")</f>
        <v/>
      </c>
      <c r="KX44" s="209" t="str">
        <f t="shared" si="413"/>
        <v/>
      </c>
      <c r="KY44" s="209" t="str">
        <f t="shared" si="581"/>
        <v/>
      </c>
      <c r="KZ44" s="227" t="str">
        <f t="shared" si="582"/>
        <v/>
      </c>
      <c r="LA44" s="209" t="str">
        <f t="shared" si="583"/>
        <v/>
      </c>
      <c r="LC44" s="209"/>
      <c r="LD44" s="201" t="str">
        <f t="shared" si="584"/>
        <v/>
      </c>
      <c r="LE44" s="211" t="str">
        <f>IFERROR(KM51+KL51*LD44,"")</f>
        <v/>
      </c>
      <c r="LF44" s="202" t="str">
        <f t="shared" si="585"/>
        <v/>
      </c>
      <c r="LG44" s="202" t="str">
        <f t="shared" si="414"/>
        <v/>
      </c>
      <c r="LH44" s="202" t="str">
        <f t="shared" si="586"/>
        <v/>
      </c>
      <c r="LI44" s="202" t="str">
        <f t="shared" si="587"/>
        <v/>
      </c>
      <c r="LJ44" s="211" t="str">
        <f t="shared" si="588"/>
        <v/>
      </c>
      <c r="LK44" s="211" t="str">
        <f t="shared" si="415"/>
        <v/>
      </c>
      <c r="LL44" s="211" t="str">
        <f t="shared" si="589"/>
        <v/>
      </c>
      <c r="LM44" s="209" t="str">
        <f t="shared" si="416"/>
        <v/>
      </c>
      <c r="LN44" s="209" t="str">
        <f>IFERROR(LJ44*(LH44-LH48)^2,"")</f>
        <v/>
      </c>
      <c r="LO44" s="209" t="str">
        <f t="shared" si="417"/>
        <v/>
      </c>
      <c r="LP44" s="209" t="str">
        <f t="shared" si="590"/>
        <v/>
      </c>
      <c r="LQ44" s="227" t="str">
        <f t="shared" si="591"/>
        <v/>
      </c>
      <c r="LR44" s="209" t="str">
        <f t="shared" si="592"/>
        <v/>
      </c>
      <c r="LT44" s="209"/>
      <c r="LU44" s="371" t="str">
        <f t="shared" si="593"/>
        <v/>
      </c>
      <c r="LV44" s="370" t="str">
        <f>IFERROR(LD51+LC51*LU44,"")</f>
        <v/>
      </c>
      <c r="LW44" s="373" t="str">
        <f t="shared" si="594"/>
        <v/>
      </c>
      <c r="LX44" s="202" t="str">
        <f t="shared" si="418"/>
        <v/>
      </c>
      <c r="LY44" s="202" t="str">
        <f t="shared" si="595"/>
        <v/>
      </c>
      <c r="LZ44" s="202" t="str">
        <f t="shared" si="596"/>
        <v/>
      </c>
      <c r="MA44" s="211" t="str">
        <f t="shared" si="597"/>
        <v/>
      </c>
      <c r="MB44" s="211" t="str">
        <f t="shared" si="419"/>
        <v/>
      </c>
      <c r="MC44" s="211" t="str">
        <f t="shared" si="598"/>
        <v/>
      </c>
      <c r="MD44" s="209" t="str">
        <f t="shared" si="420"/>
        <v/>
      </c>
      <c r="ME44" s="209" t="str">
        <f>IFERROR(MA44*(LY44-LY48)^2,"")</f>
        <v/>
      </c>
      <c r="MF44" s="209" t="str">
        <f t="shared" si="421"/>
        <v/>
      </c>
      <c r="MG44" s="209" t="str">
        <f t="shared" si="599"/>
        <v/>
      </c>
      <c r="MH44" s="227" t="str">
        <f t="shared" si="600"/>
        <v/>
      </c>
      <c r="MI44" s="372" t="str">
        <f t="shared" si="601"/>
        <v/>
      </c>
    </row>
    <row r="45" spans="1:347" ht="14" customHeight="1" outlineLevel="1">
      <c r="A45" s="12">
        <v>9</v>
      </c>
      <c r="B45" s="363"/>
      <c r="C45" s="2"/>
      <c r="D45" s="365"/>
      <c r="E45" s="15" t="str">
        <f t="shared" si="340"/>
        <v/>
      </c>
      <c r="F45" s="32" t="str">
        <f>IFERROR((E45-E36)/(1-E36),"")</f>
        <v/>
      </c>
      <c r="G45" s="15" t="str">
        <f t="shared" si="341"/>
        <v/>
      </c>
      <c r="H45" s="15"/>
      <c r="I45" s="32"/>
      <c r="J45" s="16" t="str">
        <f t="shared" si="422"/>
        <v/>
      </c>
      <c r="K45" s="15" t="str">
        <f>IFERROR(C51+B51*J45,"")</f>
        <v/>
      </c>
      <c r="L45" s="35" t="str">
        <f t="shared" si="423"/>
        <v/>
      </c>
      <c r="M45" s="35" t="str">
        <f t="shared" si="342"/>
        <v/>
      </c>
      <c r="N45" s="35" t="str">
        <f t="shared" si="424"/>
        <v/>
      </c>
      <c r="O45" s="35" t="str">
        <f t="shared" si="425"/>
        <v/>
      </c>
      <c r="P45" s="15" t="str">
        <f t="shared" si="426"/>
        <v/>
      </c>
      <c r="Q45" s="15" t="str">
        <f t="shared" si="343"/>
        <v/>
      </c>
      <c r="R45" s="15" t="str">
        <f t="shared" si="427"/>
        <v/>
      </c>
      <c r="S45" s="32" t="str">
        <f t="shared" si="344"/>
        <v/>
      </c>
      <c r="T45" s="32" t="str">
        <f>IFERROR(P45*(N45-N48)^2,"")</f>
        <v/>
      </c>
      <c r="U45" s="32" t="str">
        <f t="shared" si="345"/>
        <v/>
      </c>
      <c r="V45" s="32" t="str">
        <f t="shared" si="428"/>
        <v/>
      </c>
      <c r="W45" s="37" t="str">
        <f t="shared" si="429"/>
        <v/>
      </c>
      <c r="X45" s="32" t="str">
        <f t="shared" si="430"/>
        <v/>
      </c>
      <c r="Y45" s="32"/>
      <c r="Z45" s="209"/>
      <c r="AA45" s="201" t="str">
        <f t="shared" si="431"/>
        <v/>
      </c>
      <c r="AB45" s="211" t="str">
        <f>IFERROR(J51+I51*AA45,"")</f>
        <v/>
      </c>
      <c r="AC45" s="202" t="str">
        <f t="shared" si="432"/>
        <v/>
      </c>
      <c r="AD45" s="202" t="str">
        <f t="shared" si="346"/>
        <v/>
      </c>
      <c r="AE45" s="202" t="str">
        <f t="shared" si="433"/>
        <v/>
      </c>
      <c r="AF45" s="202" t="str">
        <f t="shared" si="434"/>
        <v/>
      </c>
      <c r="AG45" s="211" t="str">
        <f t="shared" si="435"/>
        <v/>
      </c>
      <c r="AH45" s="211" t="str">
        <f t="shared" si="347"/>
        <v/>
      </c>
      <c r="AI45" s="211" t="str">
        <f t="shared" si="436"/>
        <v/>
      </c>
      <c r="AJ45" s="209" t="str">
        <f t="shared" si="348"/>
        <v/>
      </c>
      <c r="AK45" s="209" t="str">
        <f>IFERROR(AG45*(AE45-AE48)^2,"")</f>
        <v/>
      </c>
      <c r="AL45" s="209" t="str">
        <f t="shared" si="349"/>
        <v/>
      </c>
      <c r="AM45" s="209" t="str">
        <f t="shared" si="437"/>
        <v/>
      </c>
      <c r="AN45" s="227" t="str">
        <f t="shared" si="438"/>
        <v/>
      </c>
      <c r="AO45" s="209" t="str">
        <f t="shared" si="439"/>
        <v/>
      </c>
      <c r="AP45" s="32"/>
      <c r="AQ45" s="209"/>
      <c r="AR45" s="201" t="str">
        <f t="shared" si="440"/>
        <v/>
      </c>
      <c r="AS45" s="211" t="str">
        <f>IFERROR(AA51+Z51*AR45,"")</f>
        <v/>
      </c>
      <c r="AT45" s="202" t="str">
        <f t="shared" si="441"/>
        <v/>
      </c>
      <c r="AU45" s="202" t="str">
        <f t="shared" si="350"/>
        <v/>
      </c>
      <c r="AV45" s="202" t="str">
        <f t="shared" si="442"/>
        <v/>
      </c>
      <c r="AW45" s="202" t="str">
        <f t="shared" si="443"/>
        <v/>
      </c>
      <c r="AX45" s="211" t="str">
        <f t="shared" si="444"/>
        <v/>
      </c>
      <c r="AY45" s="211" t="str">
        <f t="shared" si="351"/>
        <v/>
      </c>
      <c r="AZ45" s="211" t="str">
        <f t="shared" si="445"/>
        <v/>
      </c>
      <c r="BA45" s="209" t="str">
        <f t="shared" si="352"/>
        <v/>
      </c>
      <c r="BB45" s="209" t="str">
        <f>IFERROR(AX45*(AV45-AV48)^2,"")</f>
        <v/>
      </c>
      <c r="BC45" s="209" t="str">
        <f t="shared" si="353"/>
        <v/>
      </c>
      <c r="BD45" s="209" t="str">
        <f t="shared" si="446"/>
        <v/>
      </c>
      <c r="BE45" s="227" t="str">
        <f t="shared" si="447"/>
        <v/>
      </c>
      <c r="BF45" s="209" t="str">
        <f t="shared" si="448"/>
        <v/>
      </c>
      <c r="BH45" s="209"/>
      <c r="BI45" s="201" t="str">
        <f t="shared" si="449"/>
        <v/>
      </c>
      <c r="BJ45" s="211" t="str">
        <f>IFERROR(AR51+AQ51*BI45,"")</f>
        <v/>
      </c>
      <c r="BK45" s="202" t="str">
        <f t="shared" si="450"/>
        <v/>
      </c>
      <c r="BL45" s="202" t="str">
        <f t="shared" si="354"/>
        <v/>
      </c>
      <c r="BM45" s="202" t="str">
        <f t="shared" si="451"/>
        <v/>
      </c>
      <c r="BN45" s="202" t="str">
        <f t="shared" si="452"/>
        <v/>
      </c>
      <c r="BO45" s="211" t="str">
        <f t="shared" si="453"/>
        <v/>
      </c>
      <c r="BP45" s="211" t="str">
        <f t="shared" si="355"/>
        <v/>
      </c>
      <c r="BQ45" s="211" t="str">
        <f t="shared" si="454"/>
        <v/>
      </c>
      <c r="BR45" s="209" t="str">
        <f t="shared" si="356"/>
        <v/>
      </c>
      <c r="BS45" s="209" t="str">
        <f>IFERROR(BO45*(BM45-BM48)^2,"")</f>
        <v/>
      </c>
      <c r="BT45" s="209" t="str">
        <f t="shared" si="357"/>
        <v/>
      </c>
      <c r="BU45" s="209" t="str">
        <f t="shared" si="455"/>
        <v/>
      </c>
      <c r="BV45" s="227" t="str">
        <f t="shared" si="456"/>
        <v/>
      </c>
      <c r="BW45" s="209" t="str">
        <f t="shared" si="457"/>
        <v/>
      </c>
      <c r="BY45" s="209"/>
      <c r="BZ45" s="201" t="str">
        <f t="shared" si="458"/>
        <v/>
      </c>
      <c r="CA45" s="211" t="str">
        <f>IFERROR(BI51+BH51*BZ45,"")</f>
        <v/>
      </c>
      <c r="CB45" s="202" t="str">
        <f t="shared" si="459"/>
        <v/>
      </c>
      <c r="CC45" s="202" t="str">
        <f t="shared" si="358"/>
        <v/>
      </c>
      <c r="CD45" s="202" t="str">
        <f t="shared" si="460"/>
        <v/>
      </c>
      <c r="CE45" s="202" t="str">
        <f t="shared" si="461"/>
        <v/>
      </c>
      <c r="CF45" s="211" t="str">
        <f t="shared" si="462"/>
        <v/>
      </c>
      <c r="CG45" s="211" t="str">
        <f t="shared" si="359"/>
        <v/>
      </c>
      <c r="CH45" s="211" t="str">
        <f t="shared" si="463"/>
        <v/>
      </c>
      <c r="CI45" s="209" t="str">
        <f t="shared" si="360"/>
        <v/>
      </c>
      <c r="CJ45" s="209" t="str">
        <f>IFERROR(CF45*(CD45-CD48)^2,"")</f>
        <v/>
      </c>
      <c r="CK45" s="209" t="str">
        <f t="shared" si="361"/>
        <v/>
      </c>
      <c r="CL45" s="209" t="str">
        <f t="shared" si="464"/>
        <v/>
      </c>
      <c r="CM45" s="227" t="str">
        <f t="shared" si="465"/>
        <v/>
      </c>
      <c r="CN45" s="209" t="str">
        <f t="shared" si="466"/>
        <v/>
      </c>
      <c r="CP45" s="209"/>
      <c r="CQ45" s="201" t="str">
        <f t="shared" si="467"/>
        <v/>
      </c>
      <c r="CR45" s="211" t="str">
        <f>IFERROR(BZ51+BY51*CQ45,"")</f>
        <v/>
      </c>
      <c r="CS45" s="202" t="str">
        <f t="shared" si="468"/>
        <v/>
      </c>
      <c r="CT45" s="202" t="str">
        <f t="shared" si="362"/>
        <v/>
      </c>
      <c r="CU45" s="202" t="str">
        <f t="shared" si="469"/>
        <v/>
      </c>
      <c r="CV45" s="202" t="str">
        <f t="shared" si="470"/>
        <v/>
      </c>
      <c r="CW45" s="211" t="str">
        <f t="shared" si="471"/>
        <v/>
      </c>
      <c r="CX45" s="211" t="str">
        <f t="shared" si="363"/>
        <v/>
      </c>
      <c r="CY45" s="211" t="str">
        <f t="shared" si="472"/>
        <v/>
      </c>
      <c r="CZ45" s="209" t="str">
        <f t="shared" si="364"/>
        <v/>
      </c>
      <c r="DA45" s="209" t="str">
        <f>IFERROR(CW45*(CU45-CU48)^2,"")</f>
        <v/>
      </c>
      <c r="DB45" s="209" t="str">
        <f t="shared" si="365"/>
        <v/>
      </c>
      <c r="DC45" s="209" t="str">
        <f t="shared" si="473"/>
        <v/>
      </c>
      <c r="DD45" s="227" t="str">
        <f t="shared" si="474"/>
        <v/>
      </c>
      <c r="DE45" s="209" t="str">
        <f t="shared" si="475"/>
        <v/>
      </c>
      <c r="DG45" s="209"/>
      <c r="DH45" s="201" t="str">
        <f t="shared" si="476"/>
        <v/>
      </c>
      <c r="DI45" s="211" t="str">
        <f>IFERROR(CQ51+CP51*DH45,"")</f>
        <v/>
      </c>
      <c r="DJ45" s="202" t="str">
        <f t="shared" si="477"/>
        <v/>
      </c>
      <c r="DK45" s="202" t="str">
        <f t="shared" si="366"/>
        <v/>
      </c>
      <c r="DL45" s="202" t="str">
        <f t="shared" si="478"/>
        <v/>
      </c>
      <c r="DM45" s="202" t="str">
        <f t="shared" si="479"/>
        <v/>
      </c>
      <c r="DN45" s="211" t="str">
        <f t="shared" si="480"/>
        <v/>
      </c>
      <c r="DO45" s="211" t="str">
        <f t="shared" si="367"/>
        <v/>
      </c>
      <c r="DP45" s="211" t="str">
        <f t="shared" si="481"/>
        <v/>
      </c>
      <c r="DQ45" s="209" t="str">
        <f t="shared" si="368"/>
        <v/>
      </c>
      <c r="DR45" s="209" t="str">
        <f>IFERROR(DN45*(DL45-DL48)^2,"")</f>
        <v/>
      </c>
      <c r="DS45" s="209" t="str">
        <f t="shared" si="369"/>
        <v/>
      </c>
      <c r="DT45" s="209" t="str">
        <f t="shared" si="482"/>
        <v/>
      </c>
      <c r="DU45" s="227" t="str">
        <f t="shared" si="483"/>
        <v/>
      </c>
      <c r="DV45" s="209" t="str">
        <f t="shared" si="484"/>
        <v/>
      </c>
      <c r="DX45" s="209"/>
      <c r="DY45" s="201" t="str">
        <f t="shared" si="485"/>
        <v/>
      </c>
      <c r="DZ45" s="211" t="str">
        <f>IFERROR(DH51+DG51*DY45,"")</f>
        <v/>
      </c>
      <c r="EA45" s="202" t="str">
        <f t="shared" si="486"/>
        <v/>
      </c>
      <c r="EB45" s="202" t="str">
        <f t="shared" si="370"/>
        <v/>
      </c>
      <c r="EC45" s="202" t="str">
        <f t="shared" si="487"/>
        <v/>
      </c>
      <c r="ED45" s="202" t="str">
        <f t="shared" si="488"/>
        <v/>
      </c>
      <c r="EE45" s="211" t="str">
        <f t="shared" si="489"/>
        <v/>
      </c>
      <c r="EF45" s="211" t="str">
        <f t="shared" si="371"/>
        <v/>
      </c>
      <c r="EG45" s="211" t="str">
        <f t="shared" si="490"/>
        <v/>
      </c>
      <c r="EH45" s="209" t="str">
        <f t="shared" si="372"/>
        <v/>
      </c>
      <c r="EI45" s="209" t="str">
        <f>IFERROR(EE45*(EC45-EC48)^2,"")</f>
        <v/>
      </c>
      <c r="EJ45" s="209" t="str">
        <f t="shared" si="373"/>
        <v/>
      </c>
      <c r="EK45" s="209" t="str">
        <f t="shared" si="491"/>
        <v/>
      </c>
      <c r="EL45" s="227" t="str">
        <f t="shared" si="492"/>
        <v/>
      </c>
      <c r="EM45" s="209" t="str">
        <f t="shared" si="493"/>
        <v/>
      </c>
      <c r="EO45" s="209"/>
      <c r="EP45" s="201" t="str">
        <f t="shared" si="494"/>
        <v/>
      </c>
      <c r="EQ45" s="211" t="str">
        <f>IFERROR(DY51+DX51*EP45,"")</f>
        <v/>
      </c>
      <c r="ER45" s="202" t="str">
        <f t="shared" si="495"/>
        <v/>
      </c>
      <c r="ES45" s="202" t="str">
        <f t="shared" si="374"/>
        <v/>
      </c>
      <c r="ET45" s="202" t="str">
        <f t="shared" si="496"/>
        <v/>
      </c>
      <c r="EU45" s="202" t="str">
        <f t="shared" si="497"/>
        <v/>
      </c>
      <c r="EV45" s="211" t="str">
        <f t="shared" si="498"/>
        <v/>
      </c>
      <c r="EW45" s="211" t="str">
        <f t="shared" si="375"/>
        <v/>
      </c>
      <c r="EX45" s="211" t="str">
        <f t="shared" si="499"/>
        <v/>
      </c>
      <c r="EY45" s="209" t="str">
        <f t="shared" si="376"/>
        <v/>
      </c>
      <c r="EZ45" s="209" t="str">
        <f>IFERROR(EV45*(ET45-ET48)^2,"")</f>
        <v/>
      </c>
      <c r="FA45" s="209" t="str">
        <f t="shared" si="377"/>
        <v/>
      </c>
      <c r="FB45" s="209" t="str">
        <f t="shared" si="500"/>
        <v/>
      </c>
      <c r="FC45" s="227" t="str">
        <f t="shared" si="501"/>
        <v/>
      </c>
      <c r="FD45" s="209" t="str">
        <f t="shared" si="502"/>
        <v/>
      </c>
      <c r="FF45" s="209"/>
      <c r="FG45" s="201" t="str">
        <f t="shared" si="503"/>
        <v/>
      </c>
      <c r="FH45" s="211" t="str">
        <f>IFERROR(EP51+EO51*FG45,"")</f>
        <v/>
      </c>
      <c r="FI45" s="202" t="str">
        <f t="shared" si="504"/>
        <v/>
      </c>
      <c r="FJ45" s="202" t="str">
        <f t="shared" si="378"/>
        <v/>
      </c>
      <c r="FK45" s="202" t="str">
        <f t="shared" si="505"/>
        <v/>
      </c>
      <c r="FL45" s="202" t="str">
        <f t="shared" si="506"/>
        <v/>
      </c>
      <c r="FM45" s="211" t="str">
        <f t="shared" si="507"/>
        <v/>
      </c>
      <c r="FN45" s="211" t="str">
        <f t="shared" si="379"/>
        <v/>
      </c>
      <c r="FO45" s="211" t="str">
        <f t="shared" si="508"/>
        <v/>
      </c>
      <c r="FP45" s="209" t="str">
        <f t="shared" si="380"/>
        <v/>
      </c>
      <c r="FQ45" s="209" t="str">
        <f>IFERROR(FM45*(FK45-FK48)^2,"")</f>
        <v/>
      </c>
      <c r="FR45" s="209" t="str">
        <f t="shared" si="381"/>
        <v/>
      </c>
      <c r="FS45" s="209" t="str">
        <f t="shared" si="509"/>
        <v/>
      </c>
      <c r="FT45" s="227" t="str">
        <f t="shared" si="510"/>
        <v/>
      </c>
      <c r="FU45" s="209" t="str">
        <f t="shared" si="511"/>
        <v/>
      </c>
      <c r="FW45" s="209"/>
      <c r="FX45" s="201" t="str">
        <f t="shared" si="512"/>
        <v/>
      </c>
      <c r="FY45" s="211" t="str">
        <f>IFERROR(FG51+FF51*FX45,"")</f>
        <v/>
      </c>
      <c r="FZ45" s="202" t="str">
        <f t="shared" si="513"/>
        <v/>
      </c>
      <c r="GA45" s="202" t="str">
        <f t="shared" si="382"/>
        <v/>
      </c>
      <c r="GB45" s="202" t="str">
        <f t="shared" si="514"/>
        <v/>
      </c>
      <c r="GC45" s="202" t="str">
        <f t="shared" si="515"/>
        <v/>
      </c>
      <c r="GD45" s="211" t="str">
        <f t="shared" si="516"/>
        <v/>
      </c>
      <c r="GE45" s="211" t="str">
        <f t="shared" si="383"/>
        <v/>
      </c>
      <c r="GF45" s="211" t="str">
        <f t="shared" si="517"/>
        <v/>
      </c>
      <c r="GG45" s="209" t="str">
        <f t="shared" si="384"/>
        <v/>
      </c>
      <c r="GH45" s="209" t="str">
        <f>IFERROR(GD45*(GB45-GB48)^2,"")</f>
        <v/>
      </c>
      <c r="GI45" s="209" t="str">
        <f t="shared" si="385"/>
        <v/>
      </c>
      <c r="GJ45" s="209" t="str">
        <f t="shared" si="518"/>
        <v/>
      </c>
      <c r="GK45" s="227" t="str">
        <f t="shared" si="519"/>
        <v/>
      </c>
      <c r="GL45" s="209" t="str">
        <f t="shared" si="520"/>
        <v/>
      </c>
      <c r="GN45" s="209"/>
      <c r="GO45" s="201" t="str">
        <f t="shared" si="521"/>
        <v/>
      </c>
      <c r="GP45" s="211" t="str">
        <f>IFERROR(FX51+FW51*GO45,"")</f>
        <v/>
      </c>
      <c r="GQ45" s="202" t="str">
        <f t="shared" si="522"/>
        <v/>
      </c>
      <c r="GR45" s="202" t="str">
        <f t="shared" si="386"/>
        <v/>
      </c>
      <c r="GS45" s="202" t="str">
        <f t="shared" si="523"/>
        <v/>
      </c>
      <c r="GT45" s="202" t="str">
        <f t="shared" si="524"/>
        <v/>
      </c>
      <c r="GU45" s="211" t="str">
        <f t="shared" si="525"/>
        <v/>
      </c>
      <c r="GV45" s="211" t="str">
        <f t="shared" si="387"/>
        <v/>
      </c>
      <c r="GW45" s="211" t="str">
        <f t="shared" si="526"/>
        <v/>
      </c>
      <c r="GX45" s="209" t="str">
        <f t="shared" si="388"/>
        <v/>
      </c>
      <c r="GY45" s="209" t="str">
        <f>IFERROR(GU45*(GS45-GS48)^2,"")</f>
        <v/>
      </c>
      <c r="GZ45" s="209" t="str">
        <f t="shared" si="389"/>
        <v/>
      </c>
      <c r="HA45" s="209" t="str">
        <f t="shared" si="527"/>
        <v/>
      </c>
      <c r="HB45" s="227" t="str">
        <f t="shared" si="528"/>
        <v/>
      </c>
      <c r="HC45" s="209" t="str">
        <f t="shared" si="529"/>
        <v/>
      </c>
      <c r="HE45" s="209"/>
      <c r="HF45" s="201" t="str">
        <f t="shared" si="530"/>
        <v/>
      </c>
      <c r="HG45" s="211" t="str">
        <f>IFERROR(GO51+GN51*HF45,"")</f>
        <v/>
      </c>
      <c r="HH45" s="202" t="str">
        <f t="shared" si="531"/>
        <v/>
      </c>
      <c r="HI45" s="202" t="str">
        <f t="shared" si="390"/>
        <v/>
      </c>
      <c r="HJ45" s="202" t="str">
        <f t="shared" si="532"/>
        <v/>
      </c>
      <c r="HK45" s="202" t="str">
        <f t="shared" si="533"/>
        <v/>
      </c>
      <c r="HL45" s="211" t="str">
        <f t="shared" si="534"/>
        <v/>
      </c>
      <c r="HM45" s="211" t="str">
        <f t="shared" si="391"/>
        <v/>
      </c>
      <c r="HN45" s="211" t="str">
        <f t="shared" si="535"/>
        <v/>
      </c>
      <c r="HO45" s="209" t="str">
        <f t="shared" si="392"/>
        <v/>
      </c>
      <c r="HP45" s="209" t="str">
        <f>IFERROR(HL45*(HJ45-HJ48)^2,"")</f>
        <v/>
      </c>
      <c r="HQ45" s="209" t="str">
        <f t="shared" si="393"/>
        <v/>
      </c>
      <c r="HR45" s="209" t="str">
        <f t="shared" si="536"/>
        <v/>
      </c>
      <c r="HS45" s="227" t="str">
        <f t="shared" si="537"/>
        <v/>
      </c>
      <c r="HT45" s="209" t="str">
        <f t="shared" si="538"/>
        <v/>
      </c>
      <c r="HV45" s="209"/>
      <c r="HW45" s="201" t="str">
        <f t="shared" si="539"/>
        <v/>
      </c>
      <c r="HX45" s="211" t="str">
        <f>IFERROR(HF51+HE51*HW45,"")</f>
        <v/>
      </c>
      <c r="HY45" s="202" t="str">
        <f t="shared" si="540"/>
        <v/>
      </c>
      <c r="HZ45" s="202" t="str">
        <f t="shared" si="394"/>
        <v/>
      </c>
      <c r="IA45" s="202" t="str">
        <f t="shared" si="541"/>
        <v/>
      </c>
      <c r="IB45" s="202" t="str">
        <f t="shared" si="542"/>
        <v/>
      </c>
      <c r="IC45" s="211" t="str">
        <f t="shared" si="543"/>
        <v/>
      </c>
      <c r="ID45" s="211" t="str">
        <f t="shared" si="395"/>
        <v/>
      </c>
      <c r="IE45" s="211" t="str">
        <f t="shared" si="544"/>
        <v/>
      </c>
      <c r="IF45" s="209" t="str">
        <f t="shared" si="396"/>
        <v/>
      </c>
      <c r="IG45" s="209" t="str">
        <f>IFERROR(IC45*(IA45-IA48)^2,"")</f>
        <v/>
      </c>
      <c r="IH45" s="209" t="str">
        <f t="shared" si="397"/>
        <v/>
      </c>
      <c r="II45" s="209" t="str">
        <f t="shared" si="545"/>
        <v/>
      </c>
      <c r="IJ45" s="227" t="str">
        <f t="shared" si="546"/>
        <v/>
      </c>
      <c r="IK45" s="209" t="str">
        <f t="shared" si="547"/>
        <v/>
      </c>
      <c r="IM45" s="209"/>
      <c r="IN45" s="201" t="str">
        <f t="shared" si="548"/>
        <v/>
      </c>
      <c r="IO45" s="211" t="str">
        <f>IFERROR(HW51+HV51*IN45,"")</f>
        <v/>
      </c>
      <c r="IP45" s="202" t="str">
        <f t="shared" si="549"/>
        <v/>
      </c>
      <c r="IQ45" s="202" t="str">
        <f t="shared" si="398"/>
        <v/>
      </c>
      <c r="IR45" s="202" t="str">
        <f t="shared" si="550"/>
        <v/>
      </c>
      <c r="IS45" s="202" t="str">
        <f t="shared" si="551"/>
        <v/>
      </c>
      <c r="IT45" s="211" t="str">
        <f t="shared" si="552"/>
        <v/>
      </c>
      <c r="IU45" s="211" t="str">
        <f t="shared" si="399"/>
        <v/>
      </c>
      <c r="IV45" s="211" t="str">
        <f t="shared" si="553"/>
        <v/>
      </c>
      <c r="IW45" s="209" t="str">
        <f t="shared" si="400"/>
        <v/>
      </c>
      <c r="IX45" s="209" t="str">
        <f>IFERROR(IT45*(IR45-IR48)^2,"")</f>
        <v/>
      </c>
      <c r="IY45" s="209" t="str">
        <f t="shared" si="401"/>
        <v/>
      </c>
      <c r="IZ45" s="209" t="str">
        <f t="shared" si="554"/>
        <v/>
      </c>
      <c r="JA45" s="227" t="str">
        <f t="shared" si="555"/>
        <v/>
      </c>
      <c r="JB45" s="209" t="str">
        <f t="shared" si="556"/>
        <v/>
      </c>
      <c r="JD45" s="209"/>
      <c r="JE45" s="201" t="str">
        <f t="shared" si="557"/>
        <v/>
      </c>
      <c r="JF45" s="211" t="str">
        <f>IFERROR(IN51+IM51*JE45,"")</f>
        <v/>
      </c>
      <c r="JG45" s="202" t="str">
        <f t="shared" si="558"/>
        <v/>
      </c>
      <c r="JH45" s="202" t="str">
        <f t="shared" si="402"/>
        <v/>
      </c>
      <c r="JI45" s="202" t="str">
        <f t="shared" si="559"/>
        <v/>
      </c>
      <c r="JJ45" s="202" t="str">
        <f t="shared" si="560"/>
        <v/>
      </c>
      <c r="JK45" s="211" t="str">
        <f t="shared" si="561"/>
        <v/>
      </c>
      <c r="JL45" s="211" t="str">
        <f t="shared" si="403"/>
        <v/>
      </c>
      <c r="JM45" s="211" t="str">
        <f t="shared" si="562"/>
        <v/>
      </c>
      <c r="JN45" s="209" t="str">
        <f t="shared" si="404"/>
        <v/>
      </c>
      <c r="JO45" s="209" t="str">
        <f>IFERROR(JK45*(JI45-JI48)^2,"")</f>
        <v/>
      </c>
      <c r="JP45" s="209" t="str">
        <f t="shared" si="405"/>
        <v/>
      </c>
      <c r="JQ45" s="209" t="str">
        <f t="shared" si="563"/>
        <v/>
      </c>
      <c r="JR45" s="227" t="str">
        <f t="shared" si="564"/>
        <v/>
      </c>
      <c r="JS45" s="209" t="str">
        <f t="shared" si="565"/>
        <v/>
      </c>
      <c r="JU45" s="209"/>
      <c r="JV45" s="201" t="str">
        <f t="shared" si="566"/>
        <v/>
      </c>
      <c r="JW45" s="211" t="str">
        <f>IFERROR(JE51+JD51*JV45,"")</f>
        <v/>
      </c>
      <c r="JX45" s="202" t="str">
        <f t="shared" si="567"/>
        <v/>
      </c>
      <c r="JY45" s="202" t="str">
        <f t="shared" si="406"/>
        <v/>
      </c>
      <c r="JZ45" s="202" t="str">
        <f t="shared" si="568"/>
        <v/>
      </c>
      <c r="KA45" s="202" t="str">
        <f t="shared" si="569"/>
        <v/>
      </c>
      <c r="KB45" s="211" t="str">
        <f t="shared" si="570"/>
        <v/>
      </c>
      <c r="KC45" s="211" t="str">
        <f t="shared" si="407"/>
        <v/>
      </c>
      <c r="KD45" s="211" t="str">
        <f t="shared" si="571"/>
        <v/>
      </c>
      <c r="KE45" s="209" t="str">
        <f t="shared" si="408"/>
        <v/>
      </c>
      <c r="KF45" s="209" t="str">
        <f>IFERROR(KB45*(JZ45-JZ48)^2,"")</f>
        <v/>
      </c>
      <c r="KG45" s="209" t="str">
        <f t="shared" si="409"/>
        <v/>
      </c>
      <c r="KH45" s="209" t="str">
        <f t="shared" si="572"/>
        <v/>
      </c>
      <c r="KI45" s="227" t="str">
        <f t="shared" si="573"/>
        <v/>
      </c>
      <c r="KJ45" s="209" t="str">
        <f t="shared" si="574"/>
        <v/>
      </c>
      <c r="KL45" s="209"/>
      <c r="KM45" s="201" t="str">
        <f t="shared" si="575"/>
        <v/>
      </c>
      <c r="KN45" s="211" t="str">
        <f>IFERROR(JV51+JU51*KM45,"")</f>
        <v/>
      </c>
      <c r="KO45" s="202" t="str">
        <f t="shared" si="576"/>
        <v/>
      </c>
      <c r="KP45" s="202" t="str">
        <f t="shared" si="410"/>
        <v/>
      </c>
      <c r="KQ45" s="202" t="str">
        <f t="shared" si="577"/>
        <v/>
      </c>
      <c r="KR45" s="202" t="str">
        <f t="shared" si="578"/>
        <v/>
      </c>
      <c r="KS45" s="211" t="str">
        <f t="shared" si="579"/>
        <v/>
      </c>
      <c r="KT45" s="211" t="str">
        <f t="shared" si="411"/>
        <v/>
      </c>
      <c r="KU45" s="211" t="str">
        <f t="shared" si="580"/>
        <v/>
      </c>
      <c r="KV45" s="209" t="str">
        <f t="shared" si="412"/>
        <v/>
      </c>
      <c r="KW45" s="209" t="str">
        <f>IFERROR(KS45*(KQ45-KQ48)^2,"")</f>
        <v/>
      </c>
      <c r="KX45" s="209" t="str">
        <f t="shared" si="413"/>
        <v/>
      </c>
      <c r="KY45" s="209" t="str">
        <f t="shared" si="581"/>
        <v/>
      </c>
      <c r="KZ45" s="227" t="str">
        <f t="shared" si="582"/>
        <v/>
      </c>
      <c r="LA45" s="209" t="str">
        <f t="shared" si="583"/>
        <v/>
      </c>
      <c r="LC45" s="209"/>
      <c r="LD45" s="201" t="str">
        <f t="shared" si="584"/>
        <v/>
      </c>
      <c r="LE45" s="211" t="str">
        <f>IFERROR(KM51+KL51*LD45,"")</f>
        <v/>
      </c>
      <c r="LF45" s="202" t="str">
        <f t="shared" si="585"/>
        <v/>
      </c>
      <c r="LG45" s="202" t="str">
        <f t="shared" si="414"/>
        <v/>
      </c>
      <c r="LH45" s="202" t="str">
        <f t="shared" si="586"/>
        <v/>
      </c>
      <c r="LI45" s="202" t="str">
        <f t="shared" si="587"/>
        <v/>
      </c>
      <c r="LJ45" s="211" t="str">
        <f t="shared" si="588"/>
        <v/>
      </c>
      <c r="LK45" s="211" t="str">
        <f t="shared" si="415"/>
        <v/>
      </c>
      <c r="LL45" s="211" t="str">
        <f t="shared" si="589"/>
        <v/>
      </c>
      <c r="LM45" s="209" t="str">
        <f t="shared" si="416"/>
        <v/>
      </c>
      <c r="LN45" s="209" t="str">
        <f>IFERROR(LJ45*(LH45-LH48)^2,"")</f>
        <v/>
      </c>
      <c r="LO45" s="209" t="str">
        <f t="shared" si="417"/>
        <v/>
      </c>
      <c r="LP45" s="209" t="str">
        <f t="shared" si="590"/>
        <v/>
      </c>
      <c r="LQ45" s="227" t="str">
        <f t="shared" si="591"/>
        <v/>
      </c>
      <c r="LR45" s="209" t="str">
        <f t="shared" si="592"/>
        <v/>
      </c>
      <c r="LT45" s="209"/>
      <c r="LU45" s="371" t="str">
        <f t="shared" si="593"/>
        <v/>
      </c>
      <c r="LV45" s="370" t="str">
        <f>IFERROR(LD51+LC51*LU45,"")</f>
        <v/>
      </c>
      <c r="LW45" s="373" t="str">
        <f t="shared" si="594"/>
        <v/>
      </c>
      <c r="LX45" s="202" t="str">
        <f t="shared" si="418"/>
        <v/>
      </c>
      <c r="LY45" s="202" t="str">
        <f t="shared" si="595"/>
        <v/>
      </c>
      <c r="LZ45" s="202" t="str">
        <f t="shared" si="596"/>
        <v/>
      </c>
      <c r="MA45" s="211" t="str">
        <f t="shared" si="597"/>
        <v/>
      </c>
      <c r="MB45" s="211" t="str">
        <f t="shared" si="419"/>
        <v/>
      </c>
      <c r="MC45" s="211" t="str">
        <f t="shared" si="598"/>
        <v/>
      </c>
      <c r="MD45" s="209" t="str">
        <f t="shared" si="420"/>
        <v/>
      </c>
      <c r="ME45" s="209" t="str">
        <f>IFERROR(MA45*(LY45-LY48)^2,"")</f>
        <v/>
      </c>
      <c r="MF45" s="209" t="str">
        <f t="shared" si="421"/>
        <v/>
      </c>
      <c r="MG45" s="209" t="str">
        <f t="shared" si="599"/>
        <v/>
      </c>
      <c r="MH45" s="227" t="str">
        <f t="shared" si="600"/>
        <v/>
      </c>
      <c r="MI45" s="372" t="str">
        <f t="shared" si="601"/>
        <v/>
      </c>
    </row>
    <row r="46" spans="1:347" ht="14" customHeight="1" outlineLevel="1">
      <c r="A46" s="12">
        <v>10</v>
      </c>
      <c r="B46" s="366"/>
      <c r="C46" s="367"/>
      <c r="D46" s="368"/>
      <c r="E46" s="15" t="str">
        <f t="shared" si="340"/>
        <v/>
      </c>
      <c r="F46" s="32" t="str">
        <f>IFERROR((E46-E36)/(1-E36),"")</f>
        <v/>
      </c>
      <c r="G46" s="15" t="str">
        <f t="shared" si="341"/>
        <v/>
      </c>
      <c r="H46" s="15"/>
      <c r="I46" s="32"/>
      <c r="J46" s="16" t="str">
        <f t="shared" si="422"/>
        <v/>
      </c>
      <c r="K46" s="15" t="str">
        <f>IFERROR(C51+B51*J46,"")</f>
        <v/>
      </c>
      <c r="L46" s="35" t="str">
        <f t="shared" si="423"/>
        <v/>
      </c>
      <c r="M46" s="35" t="str">
        <f t="shared" si="342"/>
        <v/>
      </c>
      <c r="N46" s="35" t="str">
        <f t="shared" si="424"/>
        <v/>
      </c>
      <c r="O46" s="35" t="str">
        <f t="shared" si="425"/>
        <v/>
      </c>
      <c r="P46" s="15" t="str">
        <f t="shared" si="426"/>
        <v/>
      </c>
      <c r="Q46" s="15" t="str">
        <f t="shared" si="343"/>
        <v/>
      </c>
      <c r="R46" s="15" t="str">
        <f t="shared" si="427"/>
        <v/>
      </c>
      <c r="S46" s="32" t="str">
        <f t="shared" si="344"/>
        <v/>
      </c>
      <c r="T46" s="32" t="str">
        <f>IFERROR(P46*(N46-N48)^2,"")</f>
        <v/>
      </c>
      <c r="U46" s="32" t="str">
        <f t="shared" si="345"/>
        <v/>
      </c>
      <c r="V46" s="32" t="str">
        <f t="shared" si="428"/>
        <v/>
      </c>
      <c r="W46" s="37" t="str">
        <f t="shared" si="429"/>
        <v/>
      </c>
      <c r="X46" s="32" t="str">
        <f t="shared" si="430"/>
        <v/>
      </c>
      <c r="Y46" s="32"/>
      <c r="Z46" s="209"/>
      <c r="AA46" s="201" t="str">
        <f t="shared" si="431"/>
        <v/>
      </c>
      <c r="AB46" s="211" t="str">
        <f>IFERROR(J51+I51*AA46,"")</f>
        <v/>
      </c>
      <c r="AC46" s="202" t="str">
        <f t="shared" si="432"/>
        <v/>
      </c>
      <c r="AD46" s="202" t="str">
        <f t="shared" si="346"/>
        <v/>
      </c>
      <c r="AE46" s="202" t="str">
        <f t="shared" si="433"/>
        <v/>
      </c>
      <c r="AF46" s="202" t="str">
        <f t="shared" si="434"/>
        <v/>
      </c>
      <c r="AG46" s="211" t="str">
        <f t="shared" si="435"/>
        <v/>
      </c>
      <c r="AH46" s="211" t="str">
        <f t="shared" si="347"/>
        <v/>
      </c>
      <c r="AI46" s="211" t="str">
        <f t="shared" si="436"/>
        <v/>
      </c>
      <c r="AJ46" s="209" t="str">
        <f t="shared" si="348"/>
        <v/>
      </c>
      <c r="AK46" s="209" t="str">
        <f>IFERROR(AG46*(AE46-AE48)^2,"")</f>
        <v/>
      </c>
      <c r="AL46" s="209" t="str">
        <f t="shared" si="349"/>
        <v/>
      </c>
      <c r="AM46" s="209" t="str">
        <f t="shared" si="437"/>
        <v/>
      </c>
      <c r="AN46" s="227" t="str">
        <f t="shared" si="438"/>
        <v/>
      </c>
      <c r="AO46" s="209" t="str">
        <f t="shared" si="439"/>
        <v/>
      </c>
      <c r="AP46" s="32"/>
      <c r="AQ46" s="209"/>
      <c r="AR46" s="201" t="str">
        <f t="shared" si="440"/>
        <v/>
      </c>
      <c r="AS46" s="211" t="str">
        <f>IFERROR(AA51+Z51*AR46,"")</f>
        <v/>
      </c>
      <c r="AT46" s="202" t="str">
        <f t="shared" si="441"/>
        <v/>
      </c>
      <c r="AU46" s="202" t="str">
        <f t="shared" si="350"/>
        <v/>
      </c>
      <c r="AV46" s="202" t="str">
        <f t="shared" si="442"/>
        <v/>
      </c>
      <c r="AW46" s="202" t="str">
        <f t="shared" si="443"/>
        <v/>
      </c>
      <c r="AX46" s="211" t="str">
        <f t="shared" si="444"/>
        <v/>
      </c>
      <c r="AY46" s="211" t="str">
        <f t="shared" si="351"/>
        <v/>
      </c>
      <c r="AZ46" s="211" t="str">
        <f t="shared" si="445"/>
        <v/>
      </c>
      <c r="BA46" s="209" t="str">
        <f t="shared" si="352"/>
        <v/>
      </c>
      <c r="BB46" s="209" t="str">
        <f>IFERROR(AX46*(AV46-AV48)^2,"")</f>
        <v/>
      </c>
      <c r="BC46" s="209" t="str">
        <f t="shared" si="353"/>
        <v/>
      </c>
      <c r="BD46" s="209" t="str">
        <f t="shared" si="446"/>
        <v/>
      </c>
      <c r="BE46" s="227" t="str">
        <f t="shared" si="447"/>
        <v/>
      </c>
      <c r="BF46" s="209" t="str">
        <f t="shared" si="448"/>
        <v/>
      </c>
      <c r="BH46" s="209"/>
      <c r="BI46" s="201" t="str">
        <f t="shared" si="449"/>
        <v/>
      </c>
      <c r="BJ46" s="211" t="str">
        <f>IFERROR(AR51+AQ51*BI46,"")</f>
        <v/>
      </c>
      <c r="BK46" s="202" t="str">
        <f t="shared" si="450"/>
        <v/>
      </c>
      <c r="BL46" s="202" t="str">
        <f t="shared" si="354"/>
        <v/>
      </c>
      <c r="BM46" s="202" t="str">
        <f t="shared" si="451"/>
        <v/>
      </c>
      <c r="BN46" s="202" t="str">
        <f t="shared" si="452"/>
        <v/>
      </c>
      <c r="BO46" s="211" t="str">
        <f t="shared" si="453"/>
        <v/>
      </c>
      <c r="BP46" s="211" t="str">
        <f t="shared" si="355"/>
        <v/>
      </c>
      <c r="BQ46" s="211" t="str">
        <f t="shared" si="454"/>
        <v/>
      </c>
      <c r="BR46" s="209" t="str">
        <f t="shared" si="356"/>
        <v/>
      </c>
      <c r="BS46" s="209" t="str">
        <f>IFERROR(BO46*(BM46-BM48)^2,"")</f>
        <v/>
      </c>
      <c r="BT46" s="209" t="str">
        <f t="shared" si="357"/>
        <v/>
      </c>
      <c r="BU46" s="209" t="str">
        <f t="shared" si="455"/>
        <v/>
      </c>
      <c r="BV46" s="227" t="str">
        <f t="shared" si="456"/>
        <v/>
      </c>
      <c r="BW46" s="209" t="str">
        <f t="shared" si="457"/>
        <v/>
      </c>
      <c r="BY46" s="209"/>
      <c r="BZ46" s="201" t="str">
        <f t="shared" si="458"/>
        <v/>
      </c>
      <c r="CA46" s="211" t="str">
        <f>IFERROR(BI51+BH51*BZ46,"")</f>
        <v/>
      </c>
      <c r="CB46" s="202" t="str">
        <f t="shared" si="459"/>
        <v/>
      </c>
      <c r="CC46" s="202" t="str">
        <f t="shared" si="358"/>
        <v/>
      </c>
      <c r="CD46" s="202" t="str">
        <f t="shared" si="460"/>
        <v/>
      </c>
      <c r="CE46" s="202" t="str">
        <f t="shared" si="461"/>
        <v/>
      </c>
      <c r="CF46" s="211" t="str">
        <f t="shared" si="462"/>
        <v/>
      </c>
      <c r="CG46" s="211" t="str">
        <f t="shared" si="359"/>
        <v/>
      </c>
      <c r="CH46" s="211" t="str">
        <f t="shared" si="463"/>
        <v/>
      </c>
      <c r="CI46" s="209" t="str">
        <f t="shared" si="360"/>
        <v/>
      </c>
      <c r="CJ46" s="209" t="str">
        <f>IFERROR(CF46*(CD46-CD48)^2,"")</f>
        <v/>
      </c>
      <c r="CK46" s="209" t="str">
        <f t="shared" si="361"/>
        <v/>
      </c>
      <c r="CL46" s="209" t="str">
        <f t="shared" si="464"/>
        <v/>
      </c>
      <c r="CM46" s="227" t="str">
        <f t="shared" si="465"/>
        <v/>
      </c>
      <c r="CN46" s="209" t="str">
        <f t="shared" si="466"/>
        <v/>
      </c>
      <c r="CP46" s="209"/>
      <c r="CQ46" s="201" t="str">
        <f t="shared" si="467"/>
        <v/>
      </c>
      <c r="CR46" s="211" t="str">
        <f>IFERROR(BZ51+BY51*CQ46,"")</f>
        <v/>
      </c>
      <c r="CS46" s="202" t="str">
        <f t="shared" si="468"/>
        <v/>
      </c>
      <c r="CT46" s="202" t="str">
        <f t="shared" si="362"/>
        <v/>
      </c>
      <c r="CU46" s="202" t="str">
        <f t="shared" si="469"/>
        <v/>
      </c>
      <c r="CV46" s="202" t="str">
        <f t="shared" si="470"/>
        <v/>
      </c>
      <c r="CW46" s="211" t="str">
        <f t="shared" si="471"/>
        <v/>
      </c>
      <c r="CX46" s="211" t="str">
        <f t="shared" si="363"/>
        <v/>
      </c>
      <c r="CY46" s="211" t="str">
        <f t="shared" si="472"/>
        <v/>
      </c>
      <c r="CZ46" s="209" t="str">
        <f t="shared" si="364"/>
        <v/>
      </c>
      <c r="DA46" s="209" t="str">
        <f>IFERROR(CW46*(CU46-CU48)^2,"")</f>
        <v/>
      </c>
      <c r="DB46" s="209" t="str">
        <f t="shared" si="365"/>
        <v/>
      </c>
      <c r="DC46" s="209" t="str">
        <f t="shared" si="473"/>
        <v/>
      </c>
      <c r="DD46" s="227" t="str">
        <f t="shared" si="474"/>
        <v/>
      </c>
      <c r="DE46" s="209" t="str">
        <f t="shared" si="475"/>
        <v/>
      </c>
      <c r="DG46" s="209"/>
      <c r="DH46" s="201" t="str">
        <f t="shared" si="476"/>
        <v/>
      </c>
      <c r="DI46" s="211" t="str">
        <f>IFERROR(CQ51+CP51*DH46,"")</f>
        <v/>
      </c>
      <c r="DJ46" s="202" t="str">
        <f t="shared" si="477"/>
        <v/>
      </c>
      <c r="DK46" s="202" t="str">
        <f t="shared" si="366"/>
        <v/>
      </c>
      <c r="DL46" s="202" t="str">
        <f t="shared" si="478"/>
        <v/>
      </c>
      <c r="DM46" s="202" t="str">
        <f t="shared" si="479"/>
        <v/>
      </c>
      <c r="DN46" s="211" t="str">
        <f t="shared" si="480"/>
        <v/>
      </c>
      <c r="DO46" s="211" t="str">
        <f t="shared" si="367"/>
        <v/>
      </c>
      <c r="DP46" s="211" t="str">
        <f t="shared" si="481"/>
        <v/>
      </c>
      <c r="DQ46" s="209" t="str">
        <f t="shared" si="368"/>
        <v/>
      </c>
      <c r="DR46" s="209" t="str">
        <f>IFERROR(DN46*(DL46-DL48)^2,"")</f>
        <v/>
      </c>
      <c r="DS46" s="209" t="str">
        <f t="shared" si="369"/>
        <v/>
      </c>
      <c r="DT46" s="209" t="str">
        <f t="shared" si="482"/>
        <v/>
      </c>
      <c r="DU46" s="227" t="str">
        <f t="shared" si="483"/>
        <v/>
      </c>
      <c r="DV46" s="209" t="str">
        <f t="shared" si="484"/>
        <v/>
      </c>
      <c r="DX46" s="209"/>
      <c r="DY46" s="201" t="str">
        <f t="shared" si="485"/>
        <v/>
      </c>
      <c r="DZ46" s="211" t="str">
        <f>IFERROR(DH51+DG51*DY46,"")</f>
        <v/>
      </c>
      <c r="EA46" s="202" t="str">
        <f t="shared" si="486"/>
        <v/>
      </c>
      <c r="EB46" s="202" t="str">
        <f t="shared" si="370"/>
        <v/>
      </c>
      <c r="EC46" s="202" t="str">
        <f t="shared" si="487"/>
        <v/>
      </c>
      <c r="ED46" s="202" t="str">
        <f t="shared" si="488"/>
        <v/>
      </c>
      <c r="EE46" s="211" t="str">
        <f t="shared" si="489"/>
        <v/>
      </c>
      <c r="EF46" s="211" t="str">
        <f t="shared" si="371"/>
        <v/>
      </c>
      <c r="EG46" s="211" t="str">
        <f t="shared" si="490"/>
        <v/>
      </c>
      <c r="EH46" s="209" t="str">
        <f t="shared" si="372"/>
        <v/>
      </c>
      <c r="EI46" s="209" t="str">
        <f>IFERROR(EE46*(EC46-EC48)^2,"")</f>
        <v/>
      </c>
      <c r="EJ46" s="209" t="str">
        <f t="shared" si="373"/>
        <v/>
      </c>
      <c r="EK46" s="209" t="str">
        <f t="shared" si="491"/>
        <v/>
      </c>
      <c r="EL46" s="227" t="str">
        <f t="shared" si="492"/>
        <v/>
      </c>
      <c r="EM46" s="209" t="str">
        <f t="shared" si="493"/>
        <v/>
      </c>
      <c r="EO46" s="209"/>
      <c r="EP46" s="201" t="str">
        <f t="shared" si="494"/>
        <v/>
      </c>
      <c r="EQ46" s="211" t="str">
        <f>IFERROR(DY51+DX51*EP46,"")</f>
        <v/>
      </c>
      <c r="ER46" s="202" t="str">
        <f t="shared" si="495"/>
        <v/>
      </c>
      <c r="ES46" s="202" t="str">
        <f t="shared" si="374"/>
        <v/>
      </c>
      <c r="ET46" s="202" t="str">
        <f t="shared" si="496"/>
        <v/>
      </c>
      <c r="EU46" s="202" t="str">
        <f t="shared" si="497"/>
        <v/>
      </c>
      <c r="EV46" s="211" t="str">
        <f t="shared" si="498"/>
        <v/>
      </c>
      <c r="EW46" s="211" t="str">
        <f t="shared" si="375"/>
        <v/>
      </c>
      <c r="EX46" s="211" t="str">
        <f t="shared" si="499"/>
        <v/>
      </c>
      <c r="EY46" s="209" t="str">
        <f t="shared" si="376"/>
        <v/>
      </c>
      <c r="EZ46" s="209" t="str">
        <f>IFERROR(EV46*(ET46-ET48)^2,"")</f>
        <v/>
      </c>
      <c r="FA46" s="209" t="str">
        <f t="shared" si="377"/>
        <v/>
      </c>
      <c r="FB46" s="209" t="str">
        <f t="shared" si="500"/>
        <v/>
      </c>
      <c r="FC46" s="227" t="str">
        <f t="shared" si="501"/>
        <v/>
      </c>
      <c r="FD46" s="209" t="str">
        <f t="shared" si="502"/>
        <v/>
      </c>
      <c r="FF46" s="209"/>
      <c r="FG46" s="201" t="str">
        <f t="shared" si="503"/>
        <v/>
      </c>
      <c r="FH46" s="211" t="str">
        <f>IFERROR(EP51+EO51*FG46,"")</f>
        <v/>
      </c>
      <c r="FI46" s="202" t="str">
        <f t="shared" si="504"/>
        <v/>
      </c>
      <c r="FJ46" s="202" t="str">
        <f t="shared" si="378"/>
        <v/>
      </c>
      <c r="FK46" s="202" t="str">
        <f t="shared" si="505"/>
        <v/>
      </c>
      <c r="FL46" s="202" t="str">
        <f t="shared" si="506"/>
        <v/>
      </c>
      <c r="FM46" s="211" t="str">
        <f t="shared" si="507"/>
        <v/>
      </c>
      <c r="FN46" s="211" t="str">
        <f t="shared" si="379"/>
        <v/>
      </c>
      <c r="FO46" s="211" t="str">
        <f t="shared" si="508"/>
        <v/>
      </c>
      <c r="FP46" s="209" t="str">
        <f t="shared" si="380"/>
        <v/>
      </c>
      <c r="FQ46" s="209" t="str">
        <f>IFERROR(FM46*(FK46-FK48)^2,"")</f>
        <v/>
      </c>
      <c r="FR46" s="209" t="str">
        <f t="shared" si="381"/>
        <v/>
      </c>
      <c r="FS46" s="209" t="str">
        <f t="shared" si="509"/>
        <v/>
      </c>
      <c r="FT46" s="227" t="str">
        <f t="shared" si="510"/>
        <v/>
      </c>
      <c r="FU46" s="209" t="str">
        <f t="shared" si="511"/>
        <v/>
      </c>
      <c r="FW46" s="209"/>
      <c r="FX46" s="201" t="str">
        <f t="shared" si="512"/>
        <v/>
      </c>
      <c r="FY46" s="211" t="str">
        <f>IFERROR(FG51+FF51*FX46,"")</f>
        <v/>
      </c>
      <c r="FZ46" s="202" t="str">
        <f t="shared" si="513"/>
        <v/>
      </c>
      <c r="GA46" s="202" t="str">
        <f t="shared" si="382"/>
        <v/>
      </c>
      <c r="GB46" s="202" t="str">
        <f t="shared" si="514"/>
        <v/>
      </c>
      <c r="GC46" s="202" t="str">
        <f t="shared" si="515"/>
        <v/>
      </c>
      <c r="GD46" s="211" t="str">
        <f t="shared" si="516"/>
        <v/>
      </c>
      <c r="GE46" s="211" t="str">
        <f t="shared" si="383"/>
        <v/>
      </c>
      <c r="GF46" s="211" t="str">
        <f t="shared" si="517"/>
        <v/>
      </c>
      <c r="GG46" s="209" t="str">
        <f t="shared" si="384"/>
        <v/>
      </c>
      <c r="GH46" s="209" t="str">
        <f>IFERROR(GD46*(GB46-GB48)^2,"")</f>
        <v/>
      </c>
      <c r="GI46" s="209" t="str">
        <f t="shared" si="385"/>
        <v/>
      </c>
      <c r="GJ46" s="209" t="str">
        <f t="shared" si="518"/>
        <v/>
      </c>
      <c r="GK46" s="227" t="str">
        <f t="shared" si="519"/>
        <v/>
      </c>
      <c r="GL46" s="209" t="str">
        <f t="shared" si="520"/>
        <v/>
      </c>
      <c r="GN46" s="209"/>
      <c r="GO46" s="201" t="str">
        <f t="shared" si="521"/>
        <v/>
      </c>
      <c r="GP46" s="211" t="str">
        <f>IFERROR(FX51+FW51*GO46,"")</f>
        <v/>
      </c>
      <c r="GQ46" s="202" t="str">
        <f t="shared" si="522"/>
        <v/>
      </c>
      <c r="GR46" s="202" t="str">
        <f t="shared" si="386"/>
        <v/>
      </c>
      <c r="GS46" s="202" t="str">
        <f t="shared" si="523"/>
        <v/>
      </c>
      <c r="GT46" s="202" t="str">
        <f t="shared" si="524"/>
        <v/>
      </c>
      <c r="GU46" s="211" t="str">
        <f t="shared" si="525"/>
        <v/>
      </c>
      <c r="GV46" s="211" t="str">
        <f t="shared" si="387"/>
        <v/>
      </c>
      <c r="GW46" s="211" t="str">
        <f t="shared" si="526"/>
        <v/>
      </c>
      <c r="GX46" s="209" t="str">
        <f t="shared" si="388"/>
        <v/>
      </c>
      <c r="GY46" s="209" t="str">
        <f>IFERROR(GU46*(GS46-GS48)^2,"")</f>
        <v/>
      </c>
      <c r="GZ46" s="209" t="str">
        <f t="shared" si="389"/>
        <v/>
      </c>
      <c r="HA46" s="209" t="str">
        <f t="shared" si="527"/>
        <v/>
      </c>
      <c r="HB46" s="227" t="str">
        <f t="shared" si="528"/>
        <v/>
      </c>
      <c r="HC46" s="209" t="str">
        <f t="shared" si="529"/>
        <v/>
      </c>
      <c r="HE46" s="209"/>
      <c r="HF46" s="201" t="str">
        <f t="shared" si="530"/>
        <v/>
      </c>
      <c r="HG46" s="211" t="str">
        <f>IFERROR(GO51+GN51*HF46,"")</f>
        <v/>
      </c>
      <c r="HH46" s="202" t="str">
        <f t="shared" si="531"/>
        <v/>
      </c>
      <c r="HI46" s="202" t="str">
        <f t="shared" si="390"/>
        <v/>
      </c>
      <c r="HJ46" s="202" t="str">
        <f t="shared" si="532"/>
        <v/>
      </c>
      <c r="HK46" s="202" t="str">
        <f t="shared" si="533"/>
        <v/>
      </c>
      <c r="HL46" s="211" t="str">
        <f t="shared" si="534"/>
        <v/>
      </c>
      <c r="HM46" s="211" t="str">
        <f t="shared" si="391"/>
        <v/>
      </c>
      <c r="HN46" s="211" t="str">
        <f t="shared" si="535"/>
        <v/>
      </c>
      <c r="HO46" s="209" t="str">
        <f t="shared" si="392"/>
        <v/>
      </c>
      <c r="HP46" s="209" t="str">
        <f>IFERROR(HL46*(HJ46-HJ48)^2,"")</f>
        <v/>
      </c>
      <c r="HQ46" s="209" t="str">
        <f t="shared" si="393"/>
        <v/>
      </c>
      <c r="HR46" s="209" t="str">
        <f t="shared" si="536"/>
        <v/>
      </c>
      <c r="HS46" s="227" t="str">
        <f t="shared" si="537"/>
        <v/>
      </c>
      <c r="HT46" s="209" t="str">
        <f t="shared" si="538"/>
        <v/>
      </c>
      <c r="HV46" s="209"/>
      <c r="HW46" s="201" t="str">
        <f t="shared" si="539"/>
        <v/>
      </c>
      <c r="HX46" s="211" t="str">
        <f>IFERROR(HF51+HE51*HW46,"")</f>
        <v/>
      </c>
      <c r="HY46" s="202" t="str">
        <f t="shared" si="540"/>
        <v/>
      </c>
      <c r="HZ46" s="202" t="str">
        <f t="shared" si="394"/>
        <v/>
      </c>
      <c r="IA46" s="202" t="str">
        <f t="shared" si="541"/>
        <v/>
      </c>
      <c r="IB46" s="202" t="str">
        <f t="shared" si="542"/>
        <v/>
      </c>
      <c r="IC46" s="211" t="str">
        <f t="shared" si="543"/>
        <v/>
      </c>
      <c r="ID46" s="211" t="str">
        <f t="shared" si="395"/>
        <v/>
      </c>
      <c r="IE46" s="211" t="str">
        <f t="shared" si="544"/>
        <v/>
      </c>
      <c r="IF46" s="209" t="str">
        <f t="shared" si="396"/>
        <v/>
      </c>
      <c r="IG46" s="209" t="str">
        <f>IFERROR(IC46*(IA46-IA48)^2,"")</f>
        <v/>
      </c>
      <c r="IH46" s="209" t="str">
        <f t="shared" si="397"/>
        <v/>
      </c>
      <c r="II46" s="209" t="str">
        <f t="shared" si="545"/>
        <v/>
      </c>
      <c r="IJ46" s="227" t="str">
        <f t="shared" si="546"/>
        <v/>
      </c>
      <c r="IK46" s="209" t="str">
        <f t="shared" si="547"/>
        <v/>
      </c>
      <c r="IM46" s="209"/>
      <c r="IN46" s="201" t="str">
        <f t="shared" si="548"/>
        <v/>
      </c>
      <c r="IO46" s="211" t="str">
        <f>IFERROR(HW51+HV51*IN46,"")</f>
        <v/>
      </c>
      <c r="IP46" s="202" t="str">
        <f t="shared" si="549"/>
        <v/>
      </c>
      <c r="IQ46" s="202" t="str">
        <f t="shared" si="398"/>
        <v/>
      </c>
      <c r="IR46" s="202" t="str">
        <f t="shared" si="550"/>
        <v/>
      </c>
      <c r="IS46" s="202" t="str">
        <f t="shared" si="551"/>
        <v/>
      </c>
      <c r="IT46" s="211" t="str">
        <f t="shared" si="552"/>
        <v/>
      </c>
      <c r="IU46" s="211" t="str">
        <f t="shared" si="399"/>
        <v/>
      </c>
      <c r="IV46" s="211" t="str">
        <f t="shared" si="553"/>
        <v/>
      </c>
      <c r="IW46" s="209" t="str">
        <f t="shared" si="400"/>
        <v/>
      </c>
      <c r="IX46" s="209" t="str">
        <f>IFERROR(IT46*(IR46-IR48)^2,"")</f>
        <v/>
      </c>
      <c r="IY46" s="209" t="str">
        <f t="shared" si="401"/>
        <v/>
      </c>
      <c r="IZ46" s="209" t="str">
        <f t="shared" si="554"/>
        <v/>
      </c>
      <c r="JA46" s="227" t="str">
        <f t="shared" si="555"/>
        <v/>
      </c>
      <c r="JB46" s="209" t="str">
        <f t="shared" si="556"/>
        <v/>
      </c>
      <c r="JD46" s="209"/>
      <c r="JE46" s="201" t="str">
        <f t="shared" si="557"/>
        <v/>
      </c>
      <c r="JF46" s="211" t="str">
        <f>IFERROR(IN51+IM51*JE46,"")</f>
        <v/>
      </c>
      <c r="JG46" s="202" t="str">
        <f t="shared" si="558"/>
        <v/>
      </c>
      <c r="JH46" s="202" t="str">
        <f t="shared" si="402"/>
        <v/>
      </c>
      <c r="JI46" s="202" t="str">
        <f t="shared" si="559"/>
        <v/>
      </c>
      <c r="JJ46" s="202" t="str">
        <f t="shared" si="560"/>
        <v/>
      </c>
      <c r="JK46" s="211" t="str">
        <f t="shared" si="561"/>
        <v/>
      </c>
      <c r="JL46" s="211" t="str">
        <f t="shared" si="403"/>
        <v/>
      </c>
      <c r="JM46" s="211" t="str">
        <f t="shared" si="562"/>
        <v/>
      </c>
      <c r="JN46" s="209" t="str">
        <f t="shared" si="404"/>
        <v/>
      </c>
      <c r="JO46" s="209" t="str">
        <f>IFERROR(JK46*(JI46-JI48)^2,"")</f>
        <v/>
      </c>
      <c r="JP46" s="209" t="str">
        <f t="shared" si="405"/>
        <v/>
      </c>
      <c r="JQ46" s="209" t="str">
        <f t="shared" si="563"/>
        <v/>
      </c>
      <c r="JR46" s="227" t="str">
        <f t="shared" si="564"/>
        <v/>
      </c>
      <c r="JS46" s="209" t="str">
        <f t="shared" si="565"/>
        <v/>
      </c>
      <c r="JU46" s="209"/>
      <c r="JV46" s="201" t="str">
        <f t="shared" si="566"/>
        <v/>
      </c>
      <c r="JW46" s="211" t="str">
        <f>IFERROR(JE51+JD51*JV46,"")</f>
        <v/>
      </c>
      <c r="JX46" s="202" t="str">
        <f t="shared" si="567"/>
        <v/>
      </c>
      <c r="JY46" s="202" t="str">
        <f t="shared" si="406"/>
        <v/>
      </c>
      <c r="JZ46" s="202" t="str">
        <f t="shared" si="568"/>
        <v/>
      </c>
      <c r="KA46" s="202" t="str">
        <f t="shared" si="569"/>
        <v/>
      </c>
      <c r="KB46" s="211" t="str">
        <f t="shared" si="570"/>
        <v/>
      </c>
      <c r="KC46" s="211" t="str">
        <f t="shared" si="407"/>
        <v/>
      </c>
      <c r="KD46" s="211" t="str">
        <f t="shared" si="571"/>
        <v/>
      </c>
      <c r="KE46" s="209" t="str">
        <f t="shared" si="408"/>
        <v/>
      </c>
      <c r="KF46" s="209" t="str">
        <f>IFERROR(KB46*(JZ46-JZ48)^2,"")</f>
        <v/>
      </c>
      <c r="KG46" s="209" t="str">
        <f t="shared" si="409"/>
        <v/>
      </c>
      <c r="KH46" s="209" t="str">
        <f t="shared" si="572"/>
        <v/>
      </c>
      <c r="KI46" s="227" t="str">
        <f t="shared" si="573"/>
        <v/>
      </c>
      <c r="KJ46" s="209" t="str">
        <f t="shared" si="574"/>
        <v/>
      </c>
      <c r="KL46" s="209"/>
      <c r="KM46" s="201" t="str">
        <f t="shared" si="575"/>
        <v/>
      </c>
      <c r="KN46" s="211" t="str">
        <f>IFERROR(JV51+JU51*KM46,"")</f>
        <v/>
      </c>
      <c r="KO46" s="202" t="str">
        <f t="shared" si="576"/>
        <v/>
      </c>
      <c r="KP46" s="202" t="str">
        <f t="shared" si="410"/>
        <v/>
      </c>
      <c r="KQ46" s="202" t="str">
        <f t="shared" si="577"/>
        <v/>
      </c>
      <c r="KR46" s="202" t="str">
        <f t="shared" si="578"/>
        <v/>
      </c>
      <c r="KS46" s="211" t="str">
        <f t="shared" si="579"/>
        <v/>
      </c>
      <c r="KT46" s="211" t="str">
        <f t="shared" si="411"/>
        <v/>
      </c>
      <c r="KU46" s="211" t="str">
        <f t="shared" si="580"/>
        <v/>
      </c>
      <c r="KV46" s="209" t="str">
        <f t="shared" si="412"/>
        <v/>
      </c>
      <c r="KW46" s="209" t="str">
        <f>IFERROR(KS46*(KQ46-KQ48)^2,"")</f>
        <v/>
      </c>
      <c r="KX46" s="209" t="str">
        <f t="shared" si="413"/>
        <v/>
      </c>
      <c r="KY46" s="209" t="str">
        <f t="shared" si="581"/>
        <v/>
      </c>
      <c r="KZ46" s="227" t="str">
        <f t="shared" si="582"/>
        <v/>
      </c>
      <c r="LA46" s="209" t="str">
        <f t="shared" si="583"/>
        <v/>
      </c>
      <c r="LC46" s="209"/>
      <c r="LD46" s="201" t="str">
        <f t="shared" si="584"/>
        <v/>
      </c>
      <c r="LE46" s="211" t="str">
        <f>IFERROR(KM51+KL51*LD46,"")</f>
        <v/>
      </c>
      <c r="LF46" s="202" t="str">
        <f t="shared" si="585"/>
        <v/>
      </c>
      <c r="LG46" s="202" t="str">
        <f t="shared" si="414"/>
        <v/>
      </c>
      <c r="LH46" s="202" t="str">
        <f t="shared" si="586"/>
        <v/>
      </c>
      <c r="LI46" s="202" t="str">
        <f t="shared" si="587"/>
        <v/>
      </c>
      <c r="LJ46" s="211" t="str">
        <f t="shared" si="588"/>
        <v/>
      </c>
      <c r="LK46" s="211" t="str">
        <f t="shared" si="415"/>
        <v/>
      </c>
      <c r="LL46" s="211" t="str">
        <f t="shared" si="589"/>
        <v/>
      </c>
      <c r="LM46" s="209" t="str">
        <f t="shared" si="416"/>
        <v/>
      </c>
      <c r="LN46" s="209" t="str">
        <f>IFERROR(LJ46*(LH46-LH48)^2,"")</f>
        <v/>
      </c>
      <c r="LO46" s="209" t="str">
        <f t="shared" si="417"/>
        <v/>
      </c>
      <c r="LP46" s="209" t="str">
        <f t="shared" si="590"/>
        <v/>
      </c>
      <c r="LQ46" s="227" t="str">
        <f t="shared" si="591"/>
        <v/>
      </c>
      <c r="LR46" s="209" t="str">
        <f t="shared" si="592"/>
        <v/>
      </c>
      <c r="LT46" s="209"/>
      <c r="LU46" s="371" t="str">
        <f t="shared" si="593"/>
        <v/>
      </c>
      <c r="LV46" s="370" t="str">
        <f>IFERROR(LD51+LC51*LU46,"")</f>
        <v/>
      </c>
      <c r="LW46" s="373" t="str">
        <f t="shared" si="594"/>
        <v/>
      </c>
      <c r="LX46" s="202" t="str">
        <f t="shared" si="418"/>
        <v/>
      </c>
      <c r="LY46" s="202" t="str">
        <f t="shared" si="595"/>
        <v/>
      </c>
      <c r="LZ46" s="202" t="str">
        <f t="shared" si="596"/>
        <v/>
      </c>
      <c r="MA46" s="211" t="str">
        <f t="shared" si="597"/>
        <v/>
      </c>
      <c r="MB46" s="211" t="str">
        <f t="shared" si="419"/>
        <v/>
      </c>
      <c r="MC46" s="211" t="str">
        <f t="shared" si="598"/>
        <v/>
      </c>
      <c r="MD46" s="209" t="str">
        <f t="shared" si="420"/>
        <v/>
      </c>
      <c r="ME46" s="209" t="str">
        <f>IFERROR(MA46*(LY46-LY48)^2,"")</f>
        <v/>
      </c>
      <c r="MF46" s="209" t="str">
        <f t="shared" si="421"/>
        <v/>
      </c>
      <c r="MG46" s="209" t="str">
        <f t="shared" si="599"/>
        <v/>
      </c>
      <c r="MH46" s="227" t="str">
        <f t="shared" si="600"/>
        <v/>
      </c>
      <c r="MI46" s="372" t="str">
        <f t="shared" si="601"/>
        <v/>
      </c>
    </row>
    <row r="47" spans="1:347" ht="14" customHeight="1" outlineLevel="1">
      <c r="B47" s="17"/>
      <c r="C47" s="7"/>
      <c r="D47" s="7"/>
      <c r="E47" s="16"/>
      <c r="F47" s="15"/>
      <c r="G47" s="8"/>
      <c r="I47" s="113" t="s">
        <v>20</v>
      </c>
      <c r="J47" s="115" t="str">
        <f>IFERROR(_xlfn.NORM.S.INV(G48),"")</f>
        <v/>
      </c>
      <c r="K47" s="115"/>
      <c r="L47" s="94"/>
      <c r="M47" s="94"/>
      <c r="N47" s="94"/>
      <c r="O47" s="94"/>
      <c r="P47" s="116">
        <f>SUM(P37:P46)</f>
        <v>49.58630725485132</v>
      </c>
      <c r="Q47" s="116">
        <f t="shared" ref="Q47:R47" si="602">SUM(Q37:Q46)</f>
        <v>-58.004528392286076</v>
      </c>
      <c r="R47" s="116">
        <f t="shared" si="602"/>
        <v>5.8661800640820392</v>
      </c>
      <c r="S47" s="115">
        <f>SUM(S37:S46)</f>
        <v>26.051900254396053</v>
      </c>
      <c r="T47" s="115">
        <f>SUM(T37:T46)</f>
        <v>74.246132036901855</v>
      </c>
      <c r="U47" s="115">
        <f>SUM(U37:U46)</f>
        <v>43.142400152872085</v>
      </c>
      <c r="V47" s="117">
        <f>SUM(V37:V46)</f>
        <v>5.3419148973013</v>
      </c>
      <c r="W47" s="124"/>
      <c r="X47" s="115"/>
      <c r="Y47" s="18"/>
      <c r="Z47" s="275" t="s">
        <v>20</v>
      </c>
      <c r="AA47" s="277">
        <f>IFERROR(_xlfn.NORM.S.INV(N48),"")</f>
        <v>-1.1835156782864573</v>
      </c>
      <c r="AB47" s="277"/>
      <c r="AC47" s="263"/>
      <c r="AD47" s="263"/>
      <c r="AE47" s="263"/>
      <c r="AF47" s="263"/>
      <c r="AG47" s="278">
        <f>SUM(AG37:AG46)</f>
        <v>42.88549783368066</v>
      </c>
      <c r="AH47" s="278">
        <f t="shared" ref="AH47:AI47" si="603">SUM(AH37:AH46)</f>
        <v>-52.73040521569358</v>
      </c>
      <c r="AI47" s="278">
        <f t="shared" si="603"/>
        <v>2.1121373953755596</v>
      </c>
      <c r="AJ47" s="277">
        <f>SUM(AJ37:AJ46)</f>
        <v>18.304689958679983</v>
      </c>
      <c r="AK47" s="277">
        <f>SUM(AK37:AK46)</f>
        <v>60.279175283054954</v>
      </c>
      <c r="AL47" s="277">
        <f>SUM(AL37:AL46)</f>
        <v>32.10939828568717</v>
      </c>
      <c r="AM47" s="279">
        <f>SUM(AM37:AM46)</f>
        <v>4.1689089117289146</v>
      </c>
      <c r="AN47" s="286"/>
      <c r="AO47" s="277"/>
      <c r="AP47" s="18"/>
      <c r="AQ47" s="275" t="s">
        <v>20</v>
      </c>
      <c r="AR47" s="277">
        <f>IFERROR(_xlfn.NORM.S.INV(AE48),"")</f>
        <v>-1.6521634174803157</v>
      </c>
      <c r="AS47" s="277"/>
      <c r="AT47" s="263"/>
      <c r="AU47" s="263"/>
      <c r="AV47" s="263"/>
      <c r="AW47" s="263"/>
      <c r="AX47" s="278">
        <f>SUM(AX37:AX46)</f>
        <v>40.542933479728994</v>
      </c>
      <c r="AY47" s="278">
        <f t="shared" ref="AY47:AZ47" si="604">SUM(AY37:AY46)</f>
        <v>-50.382147080251521</v>
      </c>
      <c r="AZ47" s="278">
        <f t="shared" si="604"/>
        <v>1.2398014780432121</v>
      </c>
      <c r="BA47" s="277">
        <f>SUM(BA37:BA46)</f>
        <v>15.771299926206138</v>
      </c>
      <c r="BB47" s="277">
        <f>SUM(BB37:BB46)</f>
        <v>53.797167502254638</v>
      </c>
      <c r="BC47" s="277">
        <f>SUM(BC37:BC46)</f>
        <v>27.908828712682833</v>
      </c>
      <c r="BD47" s="279">
        <f>SUM(BD37:BD46)</f>
        <v>4.4143407848836942</v>
      </c>
      <c r="BE47" s="286"/>
      <c r="BF47" s="277"/>
      <c r="BH47" s="275" t="s">
        <v>20</v>
      </c>
      <c r="BI47" s="277">
        <f>IFERROR(_xlfn.NORM.S.INV(AV48),"")</f>
        <v>-1.8723374729284845</v>
      </c>
      <c r="BJ47" s="277"/>
      <c r="BK47" s="263"/>
      <c r="BL47" s="263"/>
      <c r="BM47" s="263"/>
      <c r="BN47" s="263"/>
      <c r="BO47" s="278">
        <f>SUM(BO37:BO46)</f>
        <v>40.192478961374931</v>
      </c>
      <c r="BP47" s="278">
        <f t="shared" ref="BP47:BQ47" si="605">SUM(BP37:BP46)</f>
        <v>-50.023800490350347</v>
      </c>
      <c r="BQ47" s="278">
        <f t="shared" si="605"/>
        <v>1.1098268953918966</v>
      </c>
      <c r="BR47" s="277">
        <f>SUM(BR37:BR46)</f>
        <v>15.403281094196505</v>
      </c>
      <c r="BS47" s="277">
        <f>SUM(BS37:BS46)</f>
        <v>52.771884053982873</v>
      </c>
      <c r="BT47" s="277">
        <f>SUM(BT37:BT46)</f>
        <v>27.273215547446554</v>
      </c>
      <c r="BU47" s="279">
        <f>SUM(BU37:BU46)</f>
        <v>4.4816579034036819</v>
      </c>
      <c r="BV47" s="286"/>
      <c r="BW47" s="277"/>
      <c r="BY47" s="275" t="s">
        <v>20</v>
      </c>
      <c r="BZ47" s="277">
        <f>IFERROR(_xlfn.NORM.S.INV(BM48),"")</f>
        <v>-1.9170970715383273</v>
      </c>
      <c r="CA47" s="277"/>
      <c r="CB47" s="263"/>
      <c r="CC47" s="263"/>
      <c r="CD47" s="263"/>
      <c r="CE47" s="263"/>
      <c r="CF47" s="278">
        <f>SUM(CF37:CF46)</f>
        <v>40.169503115523845</v>
      </c>
      <c r="CG47" s="278">
        <f t="shared" ref="CG47:CH47" si="606">SUM(CG37:CG46)</f>
        <v>-50.003503469495151</v>
      </c>
      <c r="CH47" s="278">
        <f t="shared" si="606"/>
        <v>1.0954930438516186</v>
      </c>
      <c r="CI47" s="277">
        <f>SUM(CI37:CI46)</f>
        <v>15.379553100012156</v>
      </c>
      <c r="CJ47" s="277">
        <f>SUM(CJ37:CJ46)</f>
        <v>52.706158024488893</v>
      </c>
      <c r="CK47" s="277">
        <f>SUM(CK37:CK46)</f>
        <v>27.232168307958872</v>
      </c>
      <c r="CL47" s="279">
        <f>SUM(CL37:CL46)</f>
        <v>4.4868772288146372</v>
      </c>
      <c r="CM47" s="286"/>
      <c r="CN47" s="277"/>
      <c r="CP47" s="275" t="s">
        <v>20</v>
      </c>
      <c r="CQ47" s="277">
        <f>IFERROR(_xlfn.NORM.S.INV(CD48),"")</f>
        <v>-1.9224948596683622</v>
      </c>
      <c r="CR47" s="277"/>
      <c r="CS47" s="263"/>
      <c r="CT47" s="263"/>
      <c r="CU47" s="263"/>
      <c r="CV47" s="263"/>
      <c r="CW47" s="278">
        <f>SUM(CW37:CW46)</f>
        <v>40.16808329264034</v>
      </c>
      <c r="CX47" s="278">
        <f t="shared" ref="CX47:CY47" si="607">SUM(CX37:CX46)</f>
        <v>-50.002208426944605</v>
      </c>
      <c r="CY47" s="278">
        <f t="shared" si="607"/>
        <v>1.0946793442546454</v>
      </c>
      <c r="CZ47" s="277">
        <f>SUM(CZ37:CZ46)</f>
        <v>15.37808355195649</v>
      </c>
      <c r="DA47" s="277">
        <f>SUM(DA37:DA46)</f>
        <v>52.702069545791709</v>
      </c>
      <c r="DB47" s="277">
        <f>SUM(DB37:DB46)</f>
        <v>27.229623012332198</v>
      </c>
      <c r="DC47" s="279">
        <f>SUM(DC37:DC46)</f>
        <v>4.4871949885047222</v>
      </c>
      <c r="DD47" s="286"/>
      <c r="DE47" s="277"/>
      <c r="DG47" s="275" t="s">
        <v>20</v>
      </c>
      <c r="DH47" s="277">
        <f>IFERROR(_xlfn.NORM.S.INV(CU48),"")</f>
        <v>-1.922801903193434</v>
      </c>
      <c r="DI47" s="277"/>
      <c r="DJ47" s="263"/>
      <c r="DK47" s="263"/>
      <c r="DL47" s="263"/>
      <c r="DM47" s="263"/>
      <c r="DN47" s="278">
        <f>SUM(DN37:DN46)</f>
        <v>40.167999743105504</v>
      </c>
      <c r="DO47" s="278">
        <f t="shared" ref="DO47:DP47" si="608">SUM(DO37:DO46)</f>
        <v>-50.002133840077775</v>
      </c>
      <c r="DP47" s="278">
        <f t="shared" si="608"/>
        <v>1.0946285672273355</v>
      </c>
      <c r="DQ47" s="277">
        <f>SUM(DQ37:DQ46)</f>
        <v>15.377997224795886</v>
      </c>
      <c r="DR47" s="277">
        <f>SUM(DR37:DR46)</f>
        <v>52.701829939520806</v>
      </c>
      <c r="DS47" s="277">
        <f>SUM(DS37:DS46)</f>
        <v>27.229473571790621</v>
      </c>
      <c r="DT47" s="279">
        <f>SUM(DT37:DT46)</f>
        <v>4.4872139424972666</v>
      </c>
      <c r="DU47" s="286"/>
      <c r="DV47" s="277"/>
      <c r="DX47" s="275" t="s">
        <v>20</v>
      </c>
      <c r="DY47" s="277">
        <f>IFERROR(_xlfn.NORM.S.INV(DL48),"")</f>
        <v>-1.9228211248141767</v>
      </c>
      <c r="DZ47" s="277"/>
      <c r="EA47" s="263"/>
      <c r="EB47" s="263"/>
      <c r="EC47" s="263"/>
      <c r="ED47" s="263"/>
      <c r="EE47" s="278">
        <f>SUM(EE37:EE46)</f>
        <v>40.16799471822555</v>
      </c>
      <c r="EF47" s="278">
        <f t="shared" ref="EF47:EG47" si="609">SUM(EF37:EF46)</f>
        <v>-50.002129295252786</v>
      </c>
      <c r="EG47" s="278">
        <f t="shared" si="609"/>
        <v>1.0946256186752619</v>
      </c>
      <c r="EH47" s="277">
        <f>SUM(EH37:EH46)</f>
        <v>15.377992027522399</v>
      </c>
      <c r="EI47" s="277">
        <f>SUM(EI37:EI46)</f>
        <v>52.701815493013527</v>
      </c>
      <c r="EJ47" s="277">
        <f>SUM(EJ37:EJ46)</f>
        <v>27.229464571741918</v>
      </c>
      <c r="EK47" s="279">
        <f>SUM(EK37:EK46)</f>
        <v>4.4872150733509972</v>
      </c>
      <c r="EL47" s="286"/>
      <c r="EM47" s="277"/>
      <c r="EO47" s="275" t="s">
        <v>20</v>
      </c>
      <c r="EP47" s="277">
        <f>IFERROR(_xlfn.NORM.S.INV(EC48),"")</f>
        <v>-1.9228222391400813</v>
      </c>
      <c r="EQ47" s="277"/>
      <c r="ER47" s="263"/>
      <c r="ES47" s="263"/>
      <c r="ET47" s="263"/>
      <c r="EU47" s="263"/>
      <c r="EV47" s="278">
        <f>SUM(EV37:EV46)</f>
        <v>40.167994420156035</v>
      </c>
      <c r="EW47" s="278">
        <f t="shared" ref="EW47:EX47" si="610">SUM(EW37:EW46)</f>
        <v>-50.002129027790126</v>
      </c>
      <c r="EX47" s="278">
        <f t="shared" si="610"/>
        <v>1.0946254399665598</v>
      </c>
      <c r="EY47" s="277">
        <f>SUM(EY37:EY46)</f>
        <v>15.377991719419837</v>
      </c>
      <c r="EZ47" s="277">
        <f>SUM(EZ37:EZ46)</f>
        <v>52.701814637363682</v>
      </c>
      <c r="FA47" s="277">
        <f>SUM(FA37:FA46)</f>
        <v>27.229464038315236</v>
      </c>
      <c r="FB47" s="279">
        <f>SUM(FB37:FB46)</f>
        <v>4.4872151407608287</v>
      </c>
      <c r="FC47" s="286"/>
      <c r="FD47" s="277"/>
      <c r="FF47" s="275" t="s">
        <v>20</v>
      </c>
      <c r="FG47" s="277">
        <f>IFERROR(_xlfn.NORM.S.INV(ET48),"")</f>
        <v>-1.9228223067483339</v>
      </c>
      <c r="FH47" s="277"/>
      <c r="FI47" s="263"/>
      <c r="FJ47" s="263"/>
      <c r="FK47" s="263"/>
      <c r="FL47" s="263"/>
      <c r="FM47" s="278">
        <f>SUM(FM37:FM46)</f>
        <v>40.167994402326094</v>
      </c>
      <c r="FN47" s="278">
        <f t="shared" ref="FN47:FO47" si="611">SUM(FN37:FN46)</f>
        <v>-50.00212901171308</v>
      </c>
      <c r="FO47" s="278">
        <f t="shared" si="611"/>
        <v>1.0946254294157436</v>
      </c>
      <c r="FP47" s="277">
        <f>SUM(FP37:FP46)</f>
        <v>15.377991700982681</v>
      </c>
      <c r="FQ47" s="277">
        <f>SUM(FQ37:FQ46)</f>
        <v>52.70181458613289</v>
      </c>
      <c r="FR47" s="277">
        <f>SUM(FR37:FR46)</f>
        <v>27.22946400639043</v>
      </c>
      <c r="FS47" s="279">
        <f>SUM(FS37:FS46)</f>
        <v>4.4872151447811204</v>
      </c>
      <c r="FT47" s="286"/>
      <c r="FU47" s="277"/>
      <c r="FW47" s="275" t="s">
        <v>20</v>
      </c>
      <c r="FX47" s="277">
        <f>IFERROR(_xlfn.NORM.S.INV(FK48),"")</f>
        <v>-1.9228223107373628</v>
      </c>
      <c r="FY47" s="277"/>
      <c r="FZ47" s="263"/>
      <c r="GA47" s="263"/>
      <c r="GB47" s="263"/>
      <c r="GC47" s="263"/>
      <c r="GD47" s="278">
        <f>SUM(GD37:GD46)</f>
        <v>40.16799440126497</v>
      </c>
      <c r="GE47" s="278">
        <f t="shared" ref="GE47:GF47" si="612">SUM(GE37:GE46)</f>
        <v>-50.002129010759091</v>
      </c>
      <c r="GF47" s="278">
        <f t="shared" si="612"/>
        <v>1.0946254287827877</v>
      </c>
      <c r="GG47" s="277">
        <f>SUM(GG37:GG46)</f>
        <v>15.377991699885682</v>
      </c>
      <c r="GH47" s="277">
        <f>SUM(GH37:GH46)</f>
        <v>52.701814583085678</v>
      </c>
      <c r="GI47" s="277">
        <f>SUM(GI37:GI46)</f>
        <v>27.229464004491064</v>
      </c>
      <c r="GJ47" s="279">
        <f>SUM(GJ37:GJ46)</f>
        <v>4.487215145020814</v>
      </c>
      <c r="GK47" s="286"/>
      <c r="GL47" s="277"/>
      <c r="GN47" s="275" t="s">
        <v>20</v>
      </c>
      <c r="GO47" s="277">
        <f>IFERROR(_xlfn.NORM.S.INV(GB48),"")</f>
        <v>-1.922822310976761</v>
      </c>
      <c r="GP47" s="277"/>
      <c r="GQ47" s="263"/>
      <c r="GR47" s="263"/>
      <c r="GS47" s="263"/>
      <c r="GT47" s="263"/>
      <c r="GU47" s="278">
        <f>SUM(GU37:GU46)</f>
        <v>40.167994401201632</v>
      </c>
      <c r="GV47" s="278">
        <f t="shared" ref="GV47:GW47" si="613">SUM(GV37:GV46)</f>
        <v>-50.002129010702063</v>
      </c>
      <c r="GW47" s="278">
        <f t="shared" si="613"/>
        <v>1.0946254287451787</v>
      </c>
      <c r="GX47" s="277">
        <f>SUM(GX37:GX46)</f>
        <v>15.377991699820193</v>
      </c>
      <c r="GY47" s="277">
        <f>SUM(GY37:GY46)</f>
        <v>52.701814582903751</v>
      </c>
      <c r="GZ47" s="277">
        <f>SUM(GZ37:GZ46)</f>
        <v>27.229464004377665</v>
      </c>
      <c r="HA47" s="279">
        <f>SUM(HA37:HA46)</f>
        <v>4.4872151450351074</v>
      </c>
      <c r="HB47" s="286"/>
      <c r="HC47" s="277"/>
      <c r="HE47" s="275" t="s">
        <v>20</v>
      </c>
      <c r="HF47" s="277">
        <f>IFERROR(_xlfn.NORM.S.INV(GS48),"")</f>
        <v>-1.9228223109909828</v>
      </c>
      <c r="HG47" s="277"/>
      <c r="HH47" s="263"/>
      <c r="HI47" s="263"/>
      <c r="HJ47" s="263"/>
      <c r="HK47" s="263"/>
      <c r="HL47" s="278">
        <f>SUM(HL37:HL46)</f>
        <v>40.167994401197866</v>
      </c>
      <c r="HM47" s="278">
        <f t="shared" ref="HM47:HN47" si="614">SUM(HM37:HM46)</f>
        <v>-50.002129010698667</v>
      </c>
      <c r="HN47" s="278">
        <f t="shared" si="614"/>
        <v>1.0946254287429209</v>
      </c>
      <c r="HO47" s="277">
        <f>SUM(HO37:HO46)</f>
        <v>15.377991699816286</v>
      </c>
      <c r="HP47" s="277">
        <f>SUM(HP37:HP46)</f>
        <v>52.701814582892887</v>
      </c>
      <c r="HQ47" s="277">
        <f>SUM(HQ37:HQ46)</f>
        <v>27.229464004370904</v>
      </c>
      <c r="HR47" s="279">
        <f>SUM(HR37:HR46)</f>
        <v>4.4872151450359627</v>
      </c>
      <c r="HS47" s="286"/>
      <c r="HT47" s="277"/>
      <c r="HV47" s="275" t="s">
        <v>20</v>
      </c>
      <c r="HW47" s="277">
        <f>IFERROR(_xlfn.NORM.S.INV(HJ48),"")</f>
        <v>-1.922822310991837</v>
      </c>
      <c r="HX47" s="277"/>
      <c r="HY47" s="263"/>
      <c r="HZ47" s="263"/>
      <c r="IA47" s="263"/>
      <c r="IB47" s="263"/>
      <c r="IC47" s="278">
        <f>SUM(IC37:IC46)</f>
        <v>40.167994401197632</v>
      </c>
      <c r="ID47" s="278">
        <f t="shared" ref="ID47:IE47" si="615">SUM(ID37:ID46)</f>
        <v>-50.002129010698461</v>
      </c>
      <c r="IE47" s="278">
        <f t="shared" si="615"/>
        <v>1.0946254287427841</v>
      </c>
      <c r="IF47" s="277">
        <f>SUM(IF37:IF46)</f>
        <v>15.377991699816043</v>
      </c>
      <c r="IG47" s="277">
        <f>SUM(IG37:IG46)</f>
        <v>52.70181458289224</v>
      </c>
      <c r="IH47" s="277">
        <f>SUM(IH37:IH46)</f>
        <v>27.229464004370495</v>
      </c>
      <c r="II47" s="279">
        <f>SUM(II37:II46)</f>
        <v>4.4872151450360089</v>
      </c>
      <c r="IJ47" s="286"/>
      <c r="IK47" s="277"/>
      <c r="IM47" s="275" t="s">
        <v>20</v>
      </c>
      <c r="IN47" s="277">
        <f>IFERROR(_xlfn.NORM.S.INV(IA48),"")</f>
        <v>-1.9228223109918885</v>
      </c>
      <c r="IO47" s="277"/>
      <c r="IP47" s="263"/>
      <c r="IQ47" s="263"/>
      <c r="IR47" s="263"/>
      <c r="IS47" s="263"/>
      <c r="IT47" s="278">
        <f>SUM(IT37:IT46)</f>
        <v>40.16799440119761</v>
      </c>
      <c r="IU47" s="278">
        <f t="shared" ref="IU47:IV47" si="616">SUM(IU37:IU46)</f>
        <v>-50.002129010698432</v>
      </c>
      <c r="IV47" s="278">
        <f t="shared" si="616"/>
        <v>1.0946254287428072</v>
      </c>
      <c r="IW47" s="277">
        <f>SUM(IW37:IW46)</f>
        <v>15.377991699816027</v>
      </c>
      <c r="IX47" s="277">
        <f>SUM(IX37:IX46)</f>
        <v>52.701814582892112</v>
      </c>
      <c r="IY47" s="277">
        <f>SUM(IY37:IY46)</f>
        <v>27.229464004370445</v>
      </c>
      <c r="IZ47" s="279">
        <f>SUM(IZ37:IZ46)</f>
        <v>4.4872151450360152</v>
      </c>
      <c r="JA47" s="286"/>
      <c r="JB47" s="277"/>
      <c r="JD47" s="275" t="s">
        <v>20</v>
      </c>
      <c r="JE47" s="277">
        <f>IFERROR(_xlfn.NORM.S.INV(IR48),"")</f>
        <v>-1.9228223109918794</v>
      </c>
      <c r="JF47" s="277"/>
      <c r="JG47" s="263"/>
      <c r="JH47" s="263"/>
      <c r="JI47" s="263"/>
      <c r="JJ47" s="263"/>
      <c r="JK47" s="278">
        <f>SUM(JK37:JK46)</f>
        <v>40.167994401197639</v>
      </c>
      <c r="JL47" s="278">
        <f t="shared" ref="JL47:JM47" si="617">SUM(JL37:JL46)</f>
        <v>-50.002129010698468</v>
      </c>
      <c r="JM47" s="278">
        <f t="shared" si="617"/>
        <v>1.0946254287427841</v>
      </c>
      <c r="JN47" s="277">
        <f>SUM(JN37:JN46)</f>
        <v>15.377991699816061</v>
      </c>
      <c r="JO47" s="277">
        <f>SUM(JO37:JO46)</f>
        <v>52.701814582892268</v>
      </c>
      <c r="JP47" s="277">
        <f>SUM(JP37:JP46)</f>
        <v>27.229464004370517</v>
      </c>
      <c r="JQ47" s="279">
        <f>SUM(JQ37:JQ46)</f>
        <v>4.4872151450360116</v>
      </c>
      <c r="JR47" s="286"/>
      <c r="JS47" s="277"/>
      <c r="JU47" s="275" t="s">
        <v>20</v>
      </c>
      <c r="JV47" s="277">
        <f>IFERROR(_xlfn.NORM.S.INV(JI48),"")</f>
        <v>-1.9228223109918892</v>
      </c>
      <c r="JW47" s="277"/>
      <c r="JX47" s="263"/>
      <c r="JY47" s="263"/>
      <c r="JZ47" s="263"/>
      <c r="KA47" s="263"/>
      <c r="KB47" s="278">
        <f>SUM(KB37:KB46)</f>
        <v>40.167994401197625</v>
      </c>
      <c r="KC47" s="278">
        <f t="shared" ref="KC47:KD47" si="618">SUM(KC37:KC46)</f>
        <v>-50.002129010698447</v>
      </c>
      <c r="KD47" s="278">
        <f t="shared" si="618"/>
        <v>1.0946254287428143</v>
      </c>
      <c r="KE47" s="277">
        <f>SUM(KE37:KE46)</f>
        <v>15.377991699816048</v>
      </c>
      <c r="KF47" s="277">
        <f>SUM(KF37:KF46)</f>
        <v>52.701814582892233</v>
      </c>
      <c r="KG47" s="277">
        <f>SUM(KG37:KG46)</f>
        <v>27.229464004370499</v>
      </c>
      <c r="KH47" s="279">
        <f>SUM(KH37:KH46)</f>
        <v>4.4872151450360107</v>
      </c>
      <c r="KI47" s="286"/>
      <c r="KJ47" s="277"/>
      <c r="KL47" s="275" t="s">
        <v>20</v>
      </c>
      <c r="KM47" s="277">
        <f>IFERROR(_xlfn.NORM.S.INV(JZ48),"")</f>
        <v>-1.9228223109918763</v>
      </c>
      <c r="KN47" s="277"/>
      <c r="KO47" s="263"/>
      <c r="KP47" s="263"/>
      <c r="KQ47" s="263"/>
      <c r="KR47" s="263"/>
      <c r="KS47" s="278">
        <f>SUM(KS37:KS46)</f>
        <v>40.167994401197618</v>
      </c>
      <c r="KT47" s="278">
        <f t="shared" ref="KT47:KU47" si="619">SUM(KT37:KT46)</f>
        <v>-50.002129010698447</v>
      </c>
      <c r="KU47" s="278">
        <f t="shared" si="619"/>
        <v>1.0946254287427859</v>
      </c>
      <c r="KV47" s="277">
        <f>SUM(KV37:KV46)</f>
        <v>15.377991699816036</v>
      </c>
      <c r="KW47" s="277">
        <f>SUM(KW37:KW46)</f>
        <v>52.701814582892183</v>
      </c>
      <c r="KX47" s="277">
        <f>SUM(KX37:KX46)</f>
        <v>27.22946400437047</v>
      </c>
      <c r="KY47" s="279">
        <f>SUM(KY37:KY46)</f>
        <v>4.4872151450360152</v>
      </c>
      <c r="KZ47" s="286"/>
      <c r="LA47" s="277"/>
      <c r="LC47" s="275" t="s">
        <v>20</v>
      </c>
      <c r="LD47" s="277">
        <f>IFERROR(_xlfn.NORM.S.INV(KQ48),"")</f>
        <v>-1.9228223109918876</v>
      </c>
      <c r="LE47" s="277"/>
      <c r="LF47" s="263"/>
      <c r="LG47" s="263"/>
      <c r="LH47" s="263"/>
      <c r="LI47" s="263"/>
      <c r="LJ47" s="278">
        <f>SUM(LJ37:LJ46)</f>
        <v>40.167994401197625</v>
      </c>
      <c r="LK47" s="278">
        <f t="shared" ref="LK47:LL47" si="620">SUM(LK37:LK46)</f>
        <v>-50.002129010698447</v>
      </c>
      <c r="LL47" s="278">
        <f t="shared" si="620"/>
        <v>1.0946254287428143</v>
      </c>
      <c r="LM47" s="277">
        <f>SUM(LM37:LM46)</f>
        <v>15.377991699816048</v>
      </c>
      <c r="LN47" s="277">
        <f>SUM(LN37:LN46)</f>
        <v>52.701814582892233</v>
      </c>
      <c r="LO47" s="277">
        <f>SUM(LO37:LO46)</f>
        <v>27.229464004370499</v>
      </c>
      <c r="LP47" s="279">
        <f>SUM(LP37:LP46)</f>
        <v>4.4872151450360107</v>
      </c>
      <c r="LQ47" s="286"/>
      <c r="LR47" s="277"/>
      <c r="LT47" s="275" t="s">
        <v>20</v>
      </c>
      <c r="LU47" s="277">
        <f>IFERROR(_xlfn.NORM.S.INV(LH48),"")</f>
        <v>-1.9228223109918763</v>
      </c>
      <c r="LV47" s="277"/>
      <c r="LW47" s="263"/>
      <c r="LX47" s="263"/>
      <c r="LY47" s="263"/>
      <c r="LZ47" s="263"/>
      <c r="MA47" s="278">
        <f>SUM(MA37:MA46)</f>
        <v>40.167994401197618</v>
      </c>
      <c r="MB47" s="278">
        <f t="shared" ref="MB47:MC47" si="621">SUM(MB37:MB46)</f>
        <v>-50.002129010698447</v>
      </c>
      <c r="MC47" s="278">
        <f t="shared" si="621"/>
        <v>1.0946254287427859</v>
      </c>
      <c r="MD47" s="277">
        <f>SUM(MD37:MD46)</f>
        <v>15.377991699816036</v>
      </c>
      <c r="ME47" s="277">
        <f>SUM(ME37:ME46)</f>
        <v>52.701814582892183</v>
      </c>
      <c r="MF47" s="277">
        <f>SUM(MF37:MF46)</f>
        <v>27.22946400437047</v>
      </c>
      <c r="MG47" s="279">
        <f>SUM(MG37:MG46)</f>
        <v>4.4872151450360152</v>
      </c>
      <c r="MH47" s="286"/>
      <c r="MI47" s="277"/>
    </row>
    <row r="48" spans="1:347" ht="14" customHeight="1" outlineLevel="1">
      <c r="B48" s="17"/>
      <c r="C48" s="7"/>
      <c r="D48" s="7"/>
      <c r="E48" s="16"/>
      <c r="F48" s="15"/>
      <c r="G48" s="55"/>
      <c r="H48" s="55"/>
      <c r="I48" s="118" t="s">
        <v>19</v>
      </c>
      <c r="J48" s="119">
        <f>Q47/P47</f>
        <v>-1.1697690673792038</v>
      </c>
      <c r="K48" s="120"/>
      <c r="L48" s="121"/>
      <c r="M48" s="118"/>
      <c r="N48" s="120">
        <f>R47/P47</f>
        <v>0.11830241832553716</v>
      </c>
      <c r="O48" s="118"/>
      <c r="P48" s="122"/>
      <c r="Q48" s="118"/>
      <c r="R48" s="118"/>
      <c r="S48" s="120"/>
      <c r="T48" s="125"/>
      <c r="U48" s="125"/>
      <c r="V48" s="125"/>
      <c r="W48" s="125"/>
      <c r="X48" s="125"/>
      <c r="Y48" s="32"/>
      <c r="Z48" s="280" t="s">
        <v>19</v>
      </c>
      <c r="AA48" s="281">
        <f>AH47/AG47</f>
        <v>-1.2295626232483909</v>
      </c>
      <c r="AB48" s="282"/>
      <c r="AC48" s="283"/>
      <c r="AD48" s="280"/>
      <c r="AE48" s="282">
        <f>AI47/AG47</f>
        <v>4.9250620887435897E-2</v>
      </c>
      <c r="AF48" s="280"/>
      <c r="AG48" s="284"/>
      <c r="AH48" s="280"/>
      <c r="AI48" s="280"/>
      <c r="AJ48" s="282"/>
      <c r="AK48" s="287"/>
      <c r="AL48" s="287"/>
      <c r="AM48" s="287"/>
      <c r="AN48" s="287"/>
      <c r="AO48" s="287"/>
      <c r="AP48" s="32"/>
      <c r="AQ48" s="280" t="s">
        <v>19</v>
      </c>
      <c r="AR48" s="281">
        <f>AY47/AX47</f>
        <v>-1.2426862773864655</v>
      </c>
      <c r="AS48" s="282"/>
      <c r="AT48" s="283"/>
      <c r="AU48" s="280"/>
      <c r="AV48" s="282">
        <f>AZ47/AX47</f>
        <v>3.0579964783828451E-2</v>
      </c>
      <c r="AW48" s="280"/>
      <c r="AX48" s="284"/>
      <c r="AY48" s="280"/>
      <c r="AZ48" s="280"/>
      <c r="BA48" s="282"/>
      <c r="BB48" s="287"/>
      <c r="BC48" s="287"/>
      <c r="BD48" s="287"/>
      <c r="BE48" s="287"/>
      <c r="BF48" s="287"/>
      <c r="BH48" s="280" t="s">
        <v>19</v>
      </c>
      <c r="BI48" s="281">
        <f>BP47/BO47</f>
        <v>-1.2446060005013211</v>
      </c>
      <c r="BJ48" s="282"/>
      <c r="BK48" s="283"/>
      <c r="BL48" s="280"/>
      <c r="BM48" s="282">
        <f>BQ47/BO47</f>
        <v>2.7612800306705217E-2</v>
      </c>
      <c r="BN48" s="280"/>
      <c r="BO48" s="284"/>
      <c r="BP48" s="280"/>
      <c r="BQ48" s="280"/>
      <c r="BR48" s="282"/>
      <c r="BS48" s="287"/>
      <c r="BT48" s="287"/>
      <c r="BU48" s="287"/>
      <c r="BV48" s="287"/>
      <c r="BW48" s="287"/>
      <c r="BY48" s="280" t="s">
        <v>19</v>
      </c>
      <c r="BZ48" s="281">
        <f>CG47/CF47</f>
        <v>-1.2448125964040335</v>
      </c>
      <c r="CA48" s="282"/>
      <c r="CB48" s="283"/>
      <c r="CC48" s="280"/>
      <c r="CD48" s="282">
        <f>CH47/CF47</f>
        <v>2.7271759889612775E-2</v>
      </c>
      <c r="CE48" s="280"/>
      <c r="CF48" s="284"/>
      <c r="CG48" s="280"/>
      <c r="CH48" s="280"/>
      <c r="CI48" s="282"/>
      <c r="CJ48" s="287"/>
      <c r="CK48" s="287"/>
      <c r="CL48" s="287"/>
      <c r="CM48" s="287"/>
      <c r="CN48" s="287"/>
      <c r="CP48" s="280" t="s">
        <v>19</v>
      </c>
      <c r="CQ48" s="281">
        <f>CX47/CW47</f>
        <v>-1.2448243562596399</v>
      </c>
      <c r="CR48" s="282"/>
      <c r="CS48" s="283"/>
      <c r="CT48" s="280"/>
      <c r="CU48" s="282">
        <f>CY47/CW47</f>
        <v>2.7252466498823815E-2</v>
      </c>
      <c r="CV48" s="280"/>
      <c r="CW48" s="284"/>
      <c r="CX48" s="280"/>
      <c r="CY48" s="280"/>
      <c r="CZ48" s="282"/>
      <c r="DA48" s="287"/>
      <c r="DB48" s="287"/>
      <c r="DC48" s="287"/>
      <c r="DD48" s="287"/>
      <c r="DE48" s="287"/>
      <c r="DG48" s="280" t="s">
        <v>19</v>
      </c>
      <c r="DH48" s="281">
        <f>DO47/DN47</f>
        <v>-1.2448250886244396</v>
      </c>
      <c r="DI48" s="282"/>
      <c r="DJ48" s="283"/>
      <c r="DK48" s="280"/>
      <c r="DL48" s="282">
        <f>DP47/DN47</f>
        <v>2.7251259067616856E-2</v>
      </c>
      <c r="DM48" s="280"/>
      <c r="DN48" s="284"/>
      <c r="DO48" s="280"/>
      <c r="DP48" s="280"/>
      <c r="DQ48" s="282"/>
      <c r="DR48" s="287"/>
      <c r="DS48" s="287"/>
      <c r="DT48" s="287"/>
      <c r="DU48" s="287"/>
      <c r="DV48" s="287"/>
      <c r="DX48" s="280" t="s">
        <v>19</v>
      </c>
      <c r="DY48" s="281">
        <f>EF47/EE47</f>
        <v>-1.2448251312024088</v>
      </c>
      <c r="DZ48" s="282"/>
      <c r="EA48" s="283"/>
      <c r="EB48" s="280"/>
      <c r="EC48" s="282">
        <f>EG47/EE47</f>
        <v>2.7251189071148575E-2</v>
      </c>
      <c r="ED48" s="280"/>
      <c r="EE48" s="284"/>
      <c r="EF48" s="280"/>
      <c r="EG48" s="280"/>
      <c r="EH48" s="282"/>
      <c r="EI48" s="287"/>
      <c r="EJ48" s="287"/>
      <c r="EK48" s="287"/>
      <c r="EL48" s="287"/>
      <c r="EM48" s="287"/>
      <c r="EO48" s="280" t="s">
        <v>19</v>
      </c>
      <c r="EP48" s="281">
        <f>EW47/EV47</f>
        <v>-1.2448251337811227</v>
      </c>
      <c r="EQ48" s="282"/>
      <c r="ER48" s="283"/>
      <c r="ES48" s="280"/>
      <c r="ET48" s="282">
        <f>EX47/EV47</f>
        <v>2.7251184824335764E-2</v>
      </c>
      <c r="EU48" s="280"/>
      <c r="EV48" s="284"/>
      <c r="EW48" s="280"/>
      <c r="EX48" s="280"/>
      <c r="EY48" s="282"/>
      <c r="EZ48" s="287"/>
      <c r="FA48" s="287"/>
      <c r="FB48" s="287"/>
      <c r="FC48" s="287"/>
      <c r="FD48" s="287"/>
      <c r="FF48" s="280" t="s">
        <v>19</v>
      </c>
      <c r="FG48" s="281">
        <f>FN47/FM47</f>
        <v>-1.2448251339334357</v>
      </c>
      <c r="FH48" s="282"/>
      <c r="FI48" s="283"/>
      <c r="FJ48" s="280"/>
      <c r="FK48" s="282">
        <f>FO47/FM47</f>
        <v>2.7251184573764898E-2</v>
      </c>
      <c r="FL48" s="280"/>
      <c r="FM48" s="284"/>
      <c r="FN48" s="280"/>
      <c r="FO48" s="280"/>
      <c r="FP48" s="282"/>
      <c r="FQ48" s="287"/>
      <c r="FR48" s="287"/>
      <c r="FS48" s="287"/>
      <c r="FT48" s="287"/>
      <c r="FU48" s="287"/>
      <c r="FW48" s="280" t="s">
        <v>19</v>
      </c>
      <c r="FX48" s="281">
        <f>GE47/GD47</f>
        <v>-1.2448251339425707</v>
      </c>
      <c r="FY48" s="282"/>
      <c r="FZ48" s="283"/>
      <c r="GA48" s="280"/>
      <c r="GB48" s="282">
        <f>GF47/GD47</f>
        <v>2.725118455872708E-2</v>
      </c>
      <c r="GC48" s="280"/>
      <c r="GD48" s="284"/>
      <c r="GE48" s="280"/>
      <c r="GF48" s="280"/>
      <c r="GG48" s="282"/>
      <c r="GH48" s="287"/>
      <c r="GI48" s="287"/>
      <c r="GJ48" s="287"/>
      <c r="GK48" s="287"/>
      <c r="GL48" s="287"/>
      <c r="GN48" s="280" t="s">
        <v>19</v>
      </c>
      <c r="GO48" s="281">
        <f>GV47/GU47</f>
        <v>-1.2448251339431138</v>
      </c>
      <c r="GP48" s="282"/>
      <c r="GQ48" s="283"/>
      <c r="GR48" s="280"/>
      <c r="GS48" s="282">
        <f>GW47/GU47</f>
        <v>2.7251184557833756E-2</v>
      </c>
      <c r="GT48" s="280"/>
      <c r="GU48" s="284"/>
      <c r="GV48" s="280"/>
      <c r="GW48" s="280"/>
      <c r="GX48" s="282"/>
      <c r="GY48" s="287"/>
      <c r="GZ48" s="287"/>
      <c r="HA48" s="287"/>
      <c r="HB48" s="287"/>
      <c r="HC48" s="287"/>
      <c r="HE48" s="280" t="s">
        <v>19</v>
      </c>
      <c r="HF48" s="281">
        <f>HM47/HL47</f>
        <v>-1.2448251339431458</v>
      </c>
      <c r="HG48" s="282"/>
      <c r="HH48" s="283"/>
      <c r="HI48" s="280"/>
      <c r="HJ48" s="282">
        <f>HN47/HL47</f>
        <v>2.7251184557780101E-2</v>
      </c>
      <c r="HK48" s="280"/>
      <c r="HL48" s="284"/>
      <c r="HM48" s="280"/>
      <c r="HN48" s="280"/>
      <c r="HO48" s="282"/>
      <c r="HP48" s="287"/>
      <c r="HQ48" s="287"/>
      <c r="HR48" s="287"/>
      <c r="HS48" s="287"/>
      <c r="HT48" s="287"/>
      <c r="HV48" s="280" t="s">
        <v>19</v>
      </c>
      <c r="HW48" s="281">
        <f>ID47/IC47</f>
        <v>-1.244825133943148</v>
      </c>
      <c r="HX48" s="282"/>
      <c r="HY48" s="283"/>
      <c r="HZ48" s="280"/>
      <c r="IA48" s="282">
        <f>IE47/IC47</f>
        <v>2.7251184557776857E-2</v>
      </c>
      <c r="IB48" s="280"/>
      <c r="IC48" s="284"/>
      <c r="ID48" s="280"/>
      <c r="IE48" s="280"/>
      <c r="IF48" s="282"/>
      <c r="IG48" s="287"/>
      <c r="IH48" s="287"/>
      <c r="II48" s="287"/>
      <c r="IJ48" s="287"/>
      <c r="IK48" s="287"/>
      <c r="IM48" s="280" t="s">
        <v>19</v>
      </c>
      <c r="IN48" s="281">
        <f>IU47/IT47</f>
        <v>-1.244825133943148</v>
      </c>
      <c r="IO48" s="282"/>
      <c r="IP48" s="283"/>
      <c r="IQ48" s="280"/>
      <c r="IR48" s="282">
        <f>IV47/IT47</f>
        <v>2.7251184557777447E-2</v>
      </c>
      <c r="IS48" s="280"/>
      <c r="IT48" s="284"/>
      <c r="IU48" s="280"/>
      <c r="IV48" s="280"/>
      <c r="IW48" s="282"/>
      <c r="IX48" s="287"/>
      <c r="IY48" s="287"/>
      <c r="IZ48" s="287"/>
      <c r="JA48" s="287"/>
      <c r="JB48" s="287"/>
      <c r="JD48" s="280" t="s">
        <v>19</v>
      </c>
      <c r="JE48" s="281">
        <f>JL47/JK47</f>
        <v>-1.244825133943148</v>
      </c>
      <c r="JF48" s="282"/>
      <c r="JG48" s="283"/>
      <c r="JH48" s="280"/>
      <c r="JI48" s="282">
        <f>JM47/JK47</f>
        <v>2.725118455777685E-2</v>
      </c>
      <c r="JJ48" s="280"/>
      <c r="JK48" s="284"/>
      <c r="JL48" s="280"/>
      <c r="JM48" s="280"/>
      <c r="JN48" s="282"/>
      <c r="JO48" s="287"/>
      <c r="JP48" s="287"/>
      <c r="JQ48" s="287"/>
      <c r="JR48" s="287"/>
      <c r="JS48" s="287"/>
      <c r="JU48" s="280" t="s">
        <v>19</v>
      </c>
      <c r="JV48" s="281">
        <f>KC47/KB47</f>
        <v>-1.2448251339431478</v>
      </c>
      <c r="JW48" s="282"/>
      <c r="JX48" s="283"/>
      <c r="JY48" s="280"/>
      <c r="JZ48" s="282">
        <f>KD47/KB47</f>
        <v>2.7251184557777614E-2</v>
      </c>
      <c r="KA48" s="280"/>
      <c r="KB48" s="284"/>
      <c r="KC48" s="280"/>
      <c r="KD48" s="280"/>
      <c r="KE48" s="282"/>
      <c r="KF48" s="287"/>
      <c r="KG48" s="287"/>
      <c r="KH48" s="287"/>
      <c r="KI48" s="287"/>
      <c r="KJ48" s="287"/>
      <c r="KL48" s="280" t="s">
        <v>19</v>
      </c>
      <c r="KM48" s="281">
        <f>KT47/KS47</f>
        <v>-1.244825133943148</v>
      </c>
      <c r="KN48" s="282"/>
      <c r="KO48" s="283"/>
      <c r="KP48" s="280"/>
      <c r="KQ48" s="282">
        <f>KU47/KS47</f>
        <v>2.7251184557776909E-2</v>
      </c>
      <c r="KR48" s="280"/>
      <c r="KS48" s="284"/>
      <c r="KT48" s="280"/>
      <c r="KU48" s="280"/>
      <c r="KV48" s="282"/>
      <c r="KW48" s="287"/>
      <c r="KX48" s="287"/>
      <c r="KY48" s="287"/>
      <c r="KZ48" s="287"/>
      <c r="LA48" s="287"/>
      <c r="LC48" s="280" t="s">
        <v>19</v>
      </c>
      <c r="LD48" s="281">
        <f>LK47/LJ47</f>
        <v>-1.2448251339431478</v>
      </c>
      <c r="LE48" s="282"/>
      <c r="LF48" s="283"/>
      <c r="LG48" s="280"/>
      <c r="LH48" s="282">
        <f>LL47/LJ47</f>
        <v>2.7251184557777614E-2</v>
      </c>
      <c r="LI48" s="280"/>
      <c r="LJ48" s="284"/>
      <c r="LK48" s="280"/>
      <c r="LL48" s="280"/>
      <c r="LM48" s="282"/>
      <c r="LN48" s="287"/>
      <c r="LO48" s="287"/>
      <c r="LP48" s="287"/>
      <c r="LQ48" s="287"/>
      <c r="LR48" s="287"/>
      <c r="LT48" s="280" t="s">
        <v>19</v>
      </c>
      <c r="LU48" s="281">
        <f>MB47/MA47</f>
        <v>-1.244825133943148</v>
      </c>
      <c r="LV48" s="282"/>
      <c r="LW48" s="283"/>
      <c r="LX48" s="280"/>
      <c r="LY48" s="282">
        <f>MC47/MA47</f>
        <v>2.7251184557776909E-2</v>
      </c>
      <c r="LZ48" s="280"/>
      <c r="MA48" s="284"/>
      <c r="MB48" s="280"/>
      <c r="MC48" s="280"/>
      <c r="MD48" s="282"/>
      <c r="ME48" s="287"/>
      <c r="MF48" s="287"/>
      <c r="MG48" s="287"/>
      <c r="MH48" s="287"/>
      <c r="MI48" s="287"/>
    </row>
    <row r="49" spans="1:347" s="11" customFormat="1" ht="14" customHeight="1" outlineLevel="1">
      <c r="A49" s="12"/>
      <c r="B49" s="77" t="s">
        <v>21</v>
      </c>
      <c r="C49" s="2"/>
      <c r="D49" s="2"/>
      <c r="E49" s="78"/>
      <c r="F49" s="42"/>
      <c r="G49" s="55"/>
      <c r="H49" s="55"/>
      <c r="I49" s="77" t="s">
        <v>73</v>
      </c>
      <c r="K49" s="62"/>
      <c r="L49" s="62"/>
      <c r="M49" s="62"/>
      <c r="N49" s="62"/>
      <c r="O49" s="62"/>
      <c r="P49" s="62"/>
      <c r="Q49" s="62"/>
      <c r="R49" s="62"/>
      <c r="S49" s="62"/>
      <c r="T49" s="46" t="s">
        <v>107</v>
      </c>
      <c r="Y49" s="15"/>
      <c r="Z49" s="251" t="s">
        <v>73</v>
      </c>
      <c r="AB49" s="239"/>
      <c r="AC49" s="239"/>
      <c r="AD49" s="239"/>
      <c r="AE49" s="239"/>
      <c r="AF49" s="239"/>
      <c r="AG49" s="239"/>
      <c r="AH49" s="239"/>
      <c r="AI49" s="239"/>
      <c r="AJ49" s="239"/>
      <c r="AK49" s="230" t="s">
        <v>102</v>
      </c>
      <c r="AL49" s="206"/>
      <c r="AM49" s="206"/>
      <c r="AN49" s="206"/>
      <c r="AO49" s="206"/>
      <c r="AQ49" s="251" t="s">
        <v>73</v>
      </c>
      <c r="AS49" s="239"/>
      <c r="AT49" s="239"/>
      <c r="AU49" s="239"/>
      <c r="AV49" s="239"/>
      <c r="AW49" s="239"/>
      <c r="AX49" s="239"/>
      <c r="AY49" s="239"/>
      <c r="AZ49" s="239"/>
      <c r="BA49" s="239"/>
      <c r="BB49" s="230" t="s">
        <v>102</v>
      </c>
      <c r="BC49" s="206"/>
      <c r="BD49" s="206"/>
      <c r="BE49" s="206"/>
      <c r="BF49" s="206"/>
      <c r="BH49" s="251" t="s">
        <v>73</v>
      </c>
      <c r="BJ49" s="239"/>
      <c r="BK49" s="239"/>
      <c r="BL49" s="239"/>
      <c r="BM49" s="239"/>
      <c r="BN49" s="239"/>
      <c r="BO49" s="239"/>
      <c r="BP49" s="239"/>
      <c r="BQ49" s="239"/>
      <c r="BR49" s="239"/>
      <c r="BS49" s="230" t="s">
        <v>102</v>
      </c>
      <c r="BT49" s="206"/>
      <c r="BU49" s="206"/>
      <c r="BV49" s="206"/>
      <c r="BW49" s="206"/>
      <c r="BY49" s="251" t="s">
        <v>73</v>
      </c>
      <c r="CA49" s="239"/>
      <c r="CB49" s="239"/>
      <c r="CC49" s="239"/>
      <c r="CD49" s="239"/>
      <c r="CE49" s="239"/>
      <c r="CF49" s="239"/>
      <c r="CG49" s="239"/>
      <c r="CH49" s="239"/>
      <c r="CI49" s="239"/>
      <c r="CJ49" s="230" t="s">
        <v>102</v>
      </c>
      <c r="CK49" s="206"/>
      <c r="CL49" s="206"/>
      <c r="CM49" s="206"/>
      <c r="CN49" s="206"/>
      <c r="CP49" s="251" t="s">
        <v>73</v>
      </c>
      <c r="CR49" s="239"/>
      <c r="CS49" s="239"/>
      <c r="CT49" s="239"/>
      <c r="CU49" s="239"/>
      <c r="CV49" s="239"/>
      <c r="CW49" s="239"/>
      <c r="CX49" s="239"/>
      <c r="CY49" s="239"/>
      <c r="CZ49" s="239"/>
      <c r="DA49" s="230" t="s">
        <v>102</v>
      </c>
      <c r="DB49" s="206"/>
      <c r="DC49" s="206"/>
      <c r="DD49" s="206"/>
      <c r="DE49" s="206"/>
      <c r="DG49" s="251" t="s">
        <v>73</v>
      </c>
      <c r="DI49" s="239"/>
      <c r="DJ49" s="239"/>
      <c r="DK49" s="239"/>
      <c r="DL49" s="239"/>
      <c r="DM49" s="239"/>
      <c r="DN49" s="239"/>
      <c r="DO49" s="239"/>
      <c r="DP49" s="239"/>
      <c r="DQ49" s="239"/>
      <c r="DR49" s="230" t="s">
        <v>102</v>
      </c>
      <c r="DS49" s="206"/>
      <c r="DT49" s="206"/>
      <c r="DU49" s="206"/>
      <c r="DV49" s="206"/>
      <c r="DX49" s="251" t="s">
        <v>73</v>
      </c>
      <c r="DZ49" s="239"/>
      <c r="EA49" s="239"/>
      <c r="EB49" s="239"/>
      <c r="EC49" s="239"/>
      <c r="ED49" s="239"/>
      <c r="EE49" s="239"/>
      <c r="EF49" s="239"/>
      <c r="EG49" s="239"/>
      <c r="EH49" s="239"/>
      <c r="EI49" s="230" t="s">
        <v>102</v>
      </c>
      <c r="EJ49" s="206"/>
      <c r="EK49" s="206"/>
      <c r="EL49" s="206"/>
      <c r="EM49" s="206"/>
      <c r="EO49" s="251" t="s">
        <v>73</v>
      </c>
      <c r="EQ49" s="239"/>
      <c r="ER49" s="239"/>
      <c r="ES49" s="239"/>
      <c r="ET49" s="239"/>
      <c r="EU49" s="239"/>
      <c r="EV49" s="239"/>
      <c r="EW49" s="239"/>
      <c r="EX49" s="239"/>
      <c r="EY49" s="239"/>
      <c r="EZ49" s="230" t="s">
        <v>102</v>
      </c>
      <c r="FA49" s="206"/>
      <c r="FB49" s="206"/>
      <c r="FC49" s="206"/>
      <c r="FD49" s="206"/>
      <c r="FF49" s="251" t="s">
        <v>73</v>
      </c>
      <c r="FH49" s="239"/>
      <c r="FI49" s="239"/>
      <c r="FJ49" s="239"/>
      <c r="FK49" s="239"/>
      <c r="FL49" s="239"/>
      <c r="FM49" s="239"/>
      <c r="FN49" s="239"/>
      <c r="FO49" s="239"/>
      <c r="FP49" s="239"/>
      <c r="FQ49" s="230" t="s">
        <v>102</v>
      </c>
      <c r="FR49" s="206"/>
      <c r="FS49" s="206"/>
      <c r="FT49" s="206"/>
      <c r="FU49" s="206"/>
      <c r="FW49" s="251" t="s">
        <v>73</v>
      </c>
      <c r="FY49" s="239"/>
      <c r="FZ49" s="239"/>
      <c r="GA49" s="239"/>
      <c r="GB49" s="239"/>
      <c r="GC49" s="239"/>
      <c r="GD49" s="239"/>
      <c r="GE49" s="239"/>
      <c r="GF49" s="239"/>
      <c r="GG49" s="239"/>
      <c r="GH49" s="230" t="s">
        <v>102</v>
      </c>
      <c r="GI49" s="206"/>
      <c r="GJ49" s="206"/>
      <c r="GK49" s="206"/>
      <c r="GL49" s="206"/>
      <c r="GN49" s="251" t="s">
        <v>73</v>
      </c>
      <c r="GP49" s="239"/>
      <c r="GQ49" s="239"/>
      <c r="GR49" s="239"/>
      <c r="GS49" s="239"/>
      <c r="GT49" s="239"/>
      <c r="GU49" s="239"/>
      <c r="GV49" s="239"/>
      <c r="GW49" s="239"/>
      <c r="GX49" s="239"/>
      <c r="GY49" s="230" t="s">
        <v>102</v>
      </c>
      <c r="GZ49" s="206"/>
      <c r="HA49" s="206"/>
      <c r="HB49" s="206"/>
      <c r="HC49" s="206"/>
      <c r="HE49" s="251" t="s">
        <v>73</v>
      </c>
      <c r="HG49" s="239"/>
      <c r="HH49" s="239"/>
      <c r="HI49" s="239"/>
      <c r="HJ49" s="239"/>
      <c r="HK49" s="239"/>
      <c r="HL49" s="239"/>
      <c r="HM49" s="239"/>
      <c r="HN49" s="239"/>
      <c r="HO49" s="239"/>
      <c r="HP49" s="230" t="s">
        <v>102</v>
      </c>
      <c r="HQ49" s="206"/>
      <c r="HR49" s="206"/>
      <c r="HS49" s="206"/>
      <c r="HT49" s="206"/>
      <c r="HV49" s="251" t="s">
        <v>73</v>
      </c>
      <c r="HX49" s="239"/>
      <c r="HY49" s="239"/>
      <c r="HZ49" s="239"/>
      <c r="IA49" s="239"/>
      <c r="IB49" s="239"/>
      <c r="IC49" s="239"/>
      <c r="ID49" s="239"/>
      <c r="IE49" s="239"/>
      <c r="IF49" s="239"/>
      <c r="IG49" s="230" t="s">
        <v>102</v>
      </c>
      <c r="IH49" s="206"/>
      <c r="II49" s="206"/>
      <c r="IJ49" s="206"/>
      <c r="IK49" s="206"/>
      <c r="IM49" s="251" t="s">
        <v>73</v>
      </c>
      <c r="IO49" s="239"/>
      <c r="IP49" s="239"/>
      <c r="IQ49" s="239"/>
      <c r="IR49" s="239"/>
      <c r="IS49" s="239"/>
      <c r="IT49" s="239"/>
      <c r="IU49" s="239"/>
      <c r="IV49" s="239"/>
      <c r="IW49" s="239"/>
      <c r="IX49" s="230" t="s">
        <v>102</v>
      </c>
      <c r="IY49" s="206"/>
      <c r="IZ49" s="206"/>
      <c r="JA49" s="206"/>
      <c r="JB49" s="206"/>
      <c r="JD49" s="251" t="s">
        <v>73</v>
      </c>
      <c r="JF49" s="239"/>
      <c r="JG49" s="239"/>
      <c r="JH49" s="239"/>
      <c r="JI49" s="239"/>
      <c r="JJ49" s="239"/>
      <c r="JK49" s="239"/>
      <c r="JL49" s="239"/>
      <c r="JM49" s="239"/>
      <c r="JN49" s="239"/>
      <c r="JO49" s="230" t="s">
        <v>102</v>
      </c>
      <c r="JP49" s="206"/>
      <c r="JQ49" s="206"/>
      <c r="JR49" s="206"/>
      <c r="JS49" s="206"/>
      <c r="JU49" s="251" t="s">
        <v>73</v>
      </c>
      <c r="JW49" s="239"/>
      <c r="JX49" s="239"/>
      <c r="JY49" s="239"/>
      <c r="JZ49" s="239"/>
      <c r="KA49" s="239"/>
      <c r="KB49" s="239"/>
      <c r="KC49" s="239"/>
      <c r="KD49" s="239"/>
      <c r="KE49" s="239"/>
      <c r="KF49" s="230" t="s">
        <v>102</v>
      </c>
      <c r="KG49" s="206"/>
      <c r="KH49" s="206"/>
      <c r="KI49" s="206"/>
      <c r="KJ49" s="206"/>
      <c r="KL49" s="251" t="s">
        <v>73</v>
      </c>
      <c r="KN49" s="239"/>
      <c r="KO49" s="239"/>
      <c r="KP49" s="239"/>
      <c r="KQ49" s="239"/>
      <c r="KR49" s="239"/>
      <c r="KS49" s="239"/>
      <c r="KT49" s="239"/>
      <c r="KU49" s="239"/>
      <c r="KV49" s="239"/>
      <c r="KW49" s="230" t="s">
        <v>102</v>
      </c>
      <c r="KX49" s="206"/>
      <c r="KY49" s="206"/>
      <c r="KZ49" s="206"/>
      <c r="LA49" s="206"/>
      <c r="LC49" s="251" t="s">
        <v>73</v>
      </c>
      <c r="LE49" s="239"/>
      <c r="LF49" s="239"/>
      <c r="LG49" s="239"/>
      <c r="LH49" s="239"/>
      <c r="LI49" s="239"/>
      <c r="LJ49" s="239"/>
      <c r="LK49" s="239"/>
      <c r="LL49" s="239"/>
      <c r="LM49" s="239"/>
      <c r="LN49" s="230" t="s">
        <v>102</v>
      </c>
      <c r="LO49" s="206"/>
      <c r="LP49" s="206"/>
      <c r="LQ49" s="206"/>
      <c r="LR49" s="206"/>
      <c r="LT49" s="251" t="s">
        <v>73</v>
      </c>
      <c r="LV49" s="239"/>
      <c r="LW49" s="239"/>
      <c r="LX49" s="239"/>
      <c r="LY49" s="239"/>
      <c r="LZ49" s="239"/>
      <c r="MA49" s="239"/>
      <c r="MB49" s="239"/>
      <c r="MC49" s="239"/>
      <c r="MD49" s="239"/>
      <c r="ME49" s="230" t="s">
        <v>102</v>
      </c>
      <c r="MF49" s="206"/>
      <c r="MG49" s="206"/>
      <c r="MH49" s="206"/>
      <c r="MI49" s="206"/>
    </row>
    <row r="50" spans="1:347" ht="14" customHeight="1" outlineLevel="1">
      <c r="A50" s="12"/>
      <c r="B50" s="126" t="s">
        <v>49</v>
      </c>
      <c r="C50" s="126" t="s">
        <v>50</v>
      </c>
      <c r="D50" s="126" t="s">
        <v>51</v>
      </c>
      <c r="E50" s="127" t="s">
        <v>48</v>
      </c>
      <c r="F50" s="104" t="s">
        <v>52</v>
      </c>
      <c r="G50" s="127" t="s">
        <v>53</v>
      </c>
      <c r="H50" s="55"/>
      <c r="I50" s="104" t="s">
        <v>2</v>
      </c>
      <c r="J50" s="104" t="s">
        <v>3</v>
      </c>
      <c r="K50" s="128" t="s">
        <v>41</v>
      </c>
      <c r="L50" s="128" t="s">
        <v>42</v>
      </c>
      <c r="M50" s="104" t="s">
        <v>38</v>
      </c>
      <c r="N50" s="104" t="s">
        <v>39</v>
      </c>
      <c r="O50" s="104" t="s">
        <v>18</v>
      </c>
      <c r="P50" s="129" t="s">
        <v>40</v>
      </c>
      <c r="Q50" s="130" t="s">
        <v>16</v>
      </c>
      <c r="R50" s="131" t="s">
        <v>6</v>
      </c>
      <c r="S50" s="15"/>
      <c r="T50" s="132" t="s">
        <v>63</v>
      </c>
      <c r="U50" s="133" t="s">
        <v>85</v>
      </c>
      <c r="V50" s="137" t="str">
        <f>D3</f>
        <v>Bactimo-Aedes</v>
      </c>
      <c r="W50" s="134" t="s">
        <v>86</v>
      </c>
      <c r="X50" s="137" t="str">
        <f>D33</f>
        <v>Vectobac-Aedes</v>
      </c>
      <c r="Y50" s="15"/>
      <c r="Z50" s="268" t="s">
        <v>2</v>
      </c>
      <c r="AA50" s="268" t="s">
        <v>3</v>
      </c>
      <c r="AB50" s="289" t="s">
        <v>41</v>
      </c>
      <c r="AC50" s="289" t="s">
        <v>42</v>
      </c>
      <c r="AD50" s="268" t="s">
        <v>38</v>
      </c>
      <c r="AE50" s="268" t="s">
        <v>39</v>
      </c>
      <c r="AF50" s="268" t="s">
        <v>18</v>
      </c>
      <c r="AG50" s="290" t="s">
        <v>40</v>
      </c>
      <c r="AH50" s="291" t="s">
        <v>16</v>
      </c>
      <c r="AI50" s="292" t="s">
        <v>6</v>
      </c>
      <c r="AJ50" s="211"/>
      <c r="AK50" s="293" t="s">
        <v>63</v>
      </c>
      <c r="AL50" s="294" t="s">
        <v>85</v>
      </c>
      <c r="AM50" s="298" t="str">
        <f>K3</f>
        <v>Bactimo-Aedes</v>
      </c>
      <c r="AN50" s="295" t="s">
        <v>24</v>
      </c>
      <c r="AO50" s="298" t="str">
        <f>K33</f>
        <v>Vectobac-Aedes</v>
      </c>
      <c r="AQ50" s="268" t="s">
        <v>2</v>
      </c>
      <c r="AR50" s="268" t="s">
        <v>3</v>
      </c>
      <c r="AS50" s="289" t="s">
        <v>41</v>
      </c>
      <c r="AT50" s="289" t="s">
        <v>42</v>
      </c>
      <c r="AU50" s="268" t="s">
        <v>38</v>
      </c>
      <c r="AV50" s="268" t="s">
        <v>39</v>
      </c>
      <c r="AW50" s="268" t="s">
        <v>18</v>
      </c>
      <c r="AX50" s="290" t="s">
        <v>40</v>
      </c>
      <c r="AY50" s="291" t="s">
        <v>16</v>
      </c>
      <c r="AZ50" s="292" t="s">
        <v>6</v>
      </c>
      <c r="BA50" s="211"/>
      <c r="BB50" s="293" t="s">
        <v>63</v>
      </c>
      <c r="BC50" s="294" t="s">
        <v>85</v>
      </c>
      <c r="BD50" s="298" t="str">
        <f>AB3</f>
        <v>Bactimo-Aedes</v>
      </c>
      <c r="BE50" s="295" t="s">
        <v>24</v>
      </c>
      <c r="BF50" s="298" t="str">
        <f>AB33</f>
        <v>Vectobac-Aedes</v>
      </c>
      <c r="BH50" s="268" t="s">
        <v>2</v>
      </c>
      <c r="BI50" s="268" t="s">
        <v>3</v>
      </c>
      <c r="BJ50" s="289" t="s">
        <v>41</v>
      </c>
      <c r="BK50" s="289" t="s">
        <v>42</v>
      </c>
      <c r="BL50" s="268" t="s">
        <v>38</v>
      </c>
      <c r="BM50" s="268" t="s">
        <v>39</v>
      </c>
      <c r="BN50" s="268" t="s">
        <v>18</v>
      </c>
      <c r="BO50" s="290" t="s">
        <v>40</v>
      </c>
      <c r="BP50" s="291" t="s">
        <v>16</v>
      </c>
      <c r="BQ50" s="292" t="s">
        <v>6</v>
      </c>
      <c r="BR50" s="211"/>
      <c r="BS50" s="293" t="s">
        <v>63</v>
      </c>
      <c r="BT50" s="294" t="s">
        <v>85</v>
      </c>
      <c r="BU50" s="298" t="str">
        <f>AS3</f>
        <v>Bactimo-Aedes</v>
      </c>
      <c r="BV50" s="295" t="s">
        <v>24</v>
      </c>
      <c r="BW50" s="298" t="str">
        <f>AS33</f>
        <v>Vectobac-Aedes</v>
      </c>
      <c r="BY50" s="268" t="s">
        <v>2</v>
      </c>
      <c r="BZ50" s="268" t="s">
        <v>3</v>
      </c>
      <c r="CA50" s="289" t="s">
        <v>41</v>
      </c>
      <c r="CB50" s="289" t="s">
        <v>42</v>
      </c>
      <c r="CC50" s="268" t="s">
        <v>38</v>
      </c>
      <c r="CD50" s="268" t="s">
        <v>39</v>
      </c>
      <c r="CE50" s="268" t="s">
        <v>18</v>
      </c>
      <c r="CF50" s="290" t="s">
        <v>40</v>
      </c>
      <c r="CG50" s="291" t="s">
        <v>16</v>
      </c>
      <c r="CH50" s="292" t="s">
        <v>6</v>
      </c>
      <c r="CI50" s="211"/>
      <c r="CJ50" s="293" t="s">
        <v>63</v>
      </c>
      <c r="CK50" s="294" t="s">
        <v>85</v>
      </c>
      <c r="CL50" s="298" t="str">
        <f>BJ3</f>
        <v>Bactimo-Aedes</v>
      </c>
      <c r="CM50" s="295" t="s">
        <v>24</v>
      </c>
      <c r="CN50" s="298" t="str">
        <f>BJ33</f>
        <v>Vectobac-Aedes</v>
      </c>
      <c r="CP50" s="268" t="s">
        <v>2</v>
      </c>
      <c r="CQ50" s="268" t="s">
        <v>3</v>
      </c>
      <c r="CR50" s="289" t="s">
        <v>41</v>
      </c>
      <c r="CS50" s="289" t="s">
        <v>42</v>
      </c>
      <c r="CT50" s="268" t="s">
        <v>38</v>
      </c>
      <c r="CU50" s="268" t="s">
        <v>39</v>
      </c>
      <c r="CV50" s="268" t="s">
        <v>18</v>
      </c>
      <c r="CW50" s="290" t="s">
        <v>40</v>
      </c>
      <c r="CX50" s="291" t="s">
        <v>16</v>
      </c>
      <c r="CY50" s="292" t="s">
        <v>6</v>
      </c>
      <c r="CZ50" s="211"/>
      <c r="DA50" s="293" t="s">
        <v>63</v>
      </c>
      <c r="DB50" s="294" t="s">
        <v>85</v>
      </c>
      <c r="DC50" s="298" t="str">
        <f>CA3</f>
        <v>Bactimo-Aedes</v>
      </c>
      <c r="DD50" s="295" t="s">
        <v>24</v>
      </c>
      <c r="DE50" s="298" t="str">
        <f>CA33</f>
        <v>Vectobac-Aedes</v>
      </c>
      <c r="DG50" s="268" t="s">
        <v>2</v>
      </c>
      <c r="DH50" s="268" t="s">
        <v>3</v>
      </c>
      <c r="DI50" s="289" t="s">
        <v>41</v>
      </c>
      <c r="DJ50" s="289" t="s">
        <v>42</v>
      </c>
      <c r="DK50" s="268" t="s">
        <v>38</v>
      </c>
      <c r="DL50" s="268" t="s">
        <v>39</v>
      </c>
      <c r="DM50" s="268" t="s">
        <v>18</v>
      </c>
      <c r="DN50" s="290" t="s">
        <v>40</v>
      </c>
      <c r="DO50" s="291" t="s">
        <v>16</v>
      </c>
      <c r="DP50" s="292" t="s">
        <v>6</v>
      </c>
      <c r="DQ50" s="211"/>
      <c r="DR50" s="293" t="s">
        <v>63</v>
      </c>
      <c r="DS50" s="294" t="s">
        <v>85</v>
      </c>
      <c r="DT50" s="298" t="str">
        <f>CR3</f>
        <v>Bactimo-Aedes</v>
      </c>
      <c r="DU50" s="295" t="s">
        <v>24</v>
      </c>
      <c r="DV50" s="298" t="str">
        <f>CR33</f>
        <v>Vectobac-Aedes</v>
      </c>
      <c r="DX50" s="268" t="s">
        <v>2</v>
      </c>
      <c r="DY50" s="268" t="s">
        <v>3</v>
      </c>
      <c r="DZ50" s="289" t="s">
        <v>41</v>
      </c>
      <c r="EA50" s="289" t="s">
        <v>42</v>
      </c>
      <c r="EB50" s="268" t="s">
        <v>38</v>
      </c>
      <c r="EC50" s="268" t="s">
        <v>39</v>
      </c>
      <c r="ED50" s="268" t="s">
        <v>18</v>
      </c>
      <c r="EE50" s="290" t="s">
        <v>40</v>
      </c>
      <c r="EF50" s="291" t="s">
        <v>16</v>
      </c>
      <c r="EG50" s="292" t="s">
        <v>6</v>
      </c>
      <c r="EH50" s="211"/>
      <c r="EI50" s="293" t="s">
        <v>63</v>
      </c>
      <c r="EJ50" s="294" t="s">
        <v>85</v>
      </c>
      <c r="EK50" s="298" t="str">
        <f>DI3</f>
        <v>Bactimo-Aedes</v>
      </c>
      <c r="EL50" s="295" t="s">
        <v>24</v>
      </c>
      <c r="EM50" s="298" t="str">
        <f>DI33</f>
        <v>Vectobac-Aedes</v>
      </c>
      <c r="EO50" s="268" t="s">
        <v>2</v>
      </c>
      <c r="EP50" s="268" t="s">
        <v>3</v>
      </c>
      <c r="EQ50" s="289" t="s">
        <v>41</v>
      </c>
      <c r="ER50" s="289" t="s">
        <v>42</v>
      </c>
      <c r="ES50" s="268" t="s">
        <v>38</v>
      </c>
      <c r="ET50" s="268" t="s">
        <v>39</v>
      </c>
      <c r="EU50" s="268" t="s">
        <v>18</v>
      </c>
      <c r="EV50" s="290" t="s">
        <v>40</v>
      </c>
      <c r="EW50" s="291" t="s">
        <v>16</v>
      </c>
      <c r="EX50" s="292" t="s">
        <v>6</v>
      </c>
      <c r="EY50" s="211"/>
      <c r="EZ50" s="293" t="s">
        <v>63</v>
      </c>
      <c r="FA50" s="294" t="s">
        <v>85</v>
      </c>
      <c r="FB50" s="298" t="str">
        <f>DZ3</f>
        <v>Bactimo-Aedes</v>
      </c>
      <c r="FC50" s="295" t="s">
        <v>24</v>
      </c>
      <c r="FD50" s="298" t="str">
        <f>DZ33</f>
        <v>Vectobac-Aedes</v>
      </c>
      <c r="FF50" s="268" t="s">
        <v>2</v>
      </c>
      <c r="FG50" s="268" t="s">
        <v>3</v>
      </c>
      <c r="FH50" s="289" t="s">
        <v>41</v>
      </c>
      <c r="FI50" s="289" t="s">
        <v>42</v>
      </c>
      <c r="FJ50" s="268" t="s">
        <v>38</v>
      </c>
      <c r="FK50" s="268" t="s">
        <v>39</v>
      </c>
      <c r="FL50" s="268" t="s">
        <v>18</v>
      </c>
      <c r="FM50" s="290" t="s">
        <v>40</v>
      </c>
      <c r="FN50" s="291" t="s">
        <v>16</v>
      </c>
      <c r="FO50" s="292" t="s">
        <v>6</v>
      </c>
      <c r="FP50" s="211"/>
      <c r="FQ50" s="293" t="s">
        <v>63</v>
      </c>
      <c r="FR50" s="294" t="s">
        <v>85</v>
      </c>
      <c r="FS50" s="298" t="str">
        <f>EQ3</f>
        <v>Bactimo-Aedes</v>
      </c>
      <c r="FT50" s="295" t="s">
        <v>24</v>
      </c>
      <c r="FU50" s="298" t="str">
        <f>EQ33</f>
        <v>Vectobac-Aedes</v>
      </c>
      <c r="FW50" s="268" t="s">
        <v>2</v>
      </c>
      <c r="FX50" s="268" t="s">
        <v>3</v>
      </c>
      <c r="FY50" s="289" t="s">
        <v>41</v>
      </c>
      <c r="FZ50" s="289" t="s">
        <v>42</v>
      </c>
      <c r="GA50" s="268" t="s">
        <v>38</v>
      </c>
      <c r="GB50" s="268" t="s">
        <v>39</v>
      </c>
      <c r="GC50" s="268" t="s">
        <v>18</v>
      </c>
      <c r="GD50" s="290" t="s">
        <v>40</v>
      </c>
      <c r="GE50" s="291" t="s">
        <v>16</v>
      </c>
      <c r="GF50" s="292" t="s">
        <v>6</v>
      </c>
      <c r="GG50" s="211"/>
      <c r="GH50" s="293" t="s">
        <v>63</v>
      </c>
      <c r="GI50" s="294" t="s">
        <v>85</v>
      </c>
      <c r="GJ50" s="298" t="str">
        <f>FH3</f>
        <v>Bactimo-Aedes</v>
      </c>
      <c r="GK50" s="295" t="s">
        <v>24</v>
      </c>
      <c r="GL50" s="298" t="str">
        <f>FH33</f>
        <v>Vectobac-Aedes</v>
      </c>
      <c r="GN50" s="268" t="s">
        <v>2</v>
      </c>
      <c r="GO50" s="268" t="s">
        <v>3</v>
      </c>
      <c r="GP50" s="289" t="s">
        <v>41</v>
      </c>
      <c r="GQ50" s="289" t="s">
        <v>42</v>
      </c>
      <c r="GR50" s="268" t="s">
        <v>38</v>
      </c>
      <c r="GS50" s="268" t="s">
        <v>39</v>
      </c>
      <c r="GT50" s="268" t="s">
        <v>18</v>
      </c>
      <c r="GU50" s="290" t="s">
        <v>40</v>
      </c>
      <c r="GV50" s="291" t="s">
        <v>16</v>
      </c>
      <c r="GW50" s="292" t="s">
        <v>6</v>
      </c>
      <c r="GX50" s="211"/>
      <c r="GY50" s="293" t="s">
        <v>63</v>
      </c>
      <c r="GZ50" s="294" t="s">
        <v>85</v>
      </c>
      <c r="HA50" s="298" t="str">
        <f>FY3</f>
        <v>Bactimo-Aedes</v>
      </c>
      <c r="HB50" s="295" t="s">
        <v>24</v>
      </c>
      <c r="HC50" s="298" t="str">
        <f>FY33</f>
        <v>Vectobac-Aedes</v>
      </c>
      <c r="HE50" s="268" t="s">
        <v>2</v>
      </c>
      <c r="HF50" s="268" t="s">
        <v>3</v>
      </c>
      <c r="HG50" s="289" t="s">
        <v>41</v>
      </c>
      <c r="HH50" s="289" t="s">
        <v>42</v>
      </c>
      <c r="HI50" s="268" t="s">
        <v>38</v>
      </c>
      <c r="HJ50" s="268" t="s">
        <v>39</v>
      </c>
      <c r="HK50" s="268" t="s">
        <v>18</v>
      </c>
      <c r="HL50" s="290" t="s">
        <v>40</v>
      </c>
      <c r="HM50" s="291" t="s">
        <v>16</v>
      </c>
      <c r="HN50" s="292" t="s">
        <v>6</v>
      </c>
      <c r="HO50" s="211"/>
      <c r="HP50" s="293" t="s">
        <v>63</v>
      </c>
      <c r="HQ50" s="294" t="s">
        <v>85</v>
      </c>
      <c r="HR50" s="298" t="str">
        <f>GP3</f>
        <v>Bactimo-Aedes</v>
      </c>
      <c r="HS50" s="295" t="s">
        <v>24</v>
      </c>
      <c r="HT50" s="298" t="str">
        <f>GP33</f>
        <v>Vectobac-Aedes</v>
      </c>
      <c r="HV50" s="268" t="s">
        <v>2</v>
      </c>
      <c r="HW50" s="268" t="s">
        <v>3</v>
      </c>
      <c r="HX50" s="289" t="s">
        <v>41</v>
      </c>
      <c r="HY50" s="289" t="s">
        <v>42</v>
      </c>
      <c r="HZ50" s="268" t="s">
        <v>38</v>
      </c>
      <c r="IA50" s="268" t="s">
        <v>39</v>
      </c>
      <c r="IB50" s="268" t="s">
        <v>18</v>
      </c>
      <c r="IC50" s="290" t="s">
        <v>40</v>
      </c>
      <c r="ID50" s="291" t="s">
        <v>16</v>
      </c>
      <c r="IE50" s="292" t="s">
        <v>6</v>
      </c>
      <c r="IF50" s="211"/>
      <c r="IG50" s="293" t="s">
        <v>63</v>
      </c>
      <c r="IH50" s="294" t="s">
        <v>85</v>
      </c>
      <c r="II50" s="298" t="str">
        <f>HG3</f>
        <v>Bactimo-Aedes</v>
      </c>
      <c r="IJ50" s="295" t="s">
        <v>24</v>
      </c>
      <c r="IK50" s="298" t="str">
        <f>HG33</f>
        <v>Vectobac-Aedes</v>
      </c>
      <c r="IM50" s="268" t="s">
        <v>2</v>
      </c>
      <c r="IN50" s="268" t="s">
        <v>3</v>
      </c>
      <c r="IO50" s="289" t="s">
        <v>41</v>
      </c>
      <c r="IP50" s="289" t="s">
        <v>42</v>
      </c>
      <c r="IQ50" s="268" t="s">
        <v>38</v>
      </c>
      <c r="IR50" s="268" t="s">
        <v>39</v>
      </c>
      <c r="IS50" s="268" t="s">
        <v>18</v>
      </c>
      <c r="IT50" s="290" t="s">
        <v>40</v>
      </c>
      <c r="IU50" s="291" t="s">
        <v>16</v>
      </c>
      <c r="IV50" s="292" t="s">
        <v>6</v>
      </c>
      <c r="IW50" s="211"/>
      <c r="IX50" s="293" t="s">
        <v>63</v>
      </c>
      <c r="IY50" s="294" t="s">
        <v>85</v>
      </c>
      <c r="IZ50" s="298" t="str">
        <f>HX3</f>
        <v>Bactimo-Aedes</v>
      </c>
      <c r="JA50" s="295" t="s">
        <v>24</v>
      </c>
      <c r="JB50" s="298" t="str">
        <f>HX33</f>
        <v>Vectobac-Aedes</v>
      </c>
      <c r="JD50" s="268" t="s">
        <v>2</v>
      </c>
      <c r="JE50" s="268" t="s">
        <v>3</v>
      </c>
      <c r="JF50" s="289" t="s">
        <v>41</v>
      </c>
      <c r="JG50" s="289" t="s">
        <v>42</v>
      </c>
      <c r="JH50" s="268" t="s">
        <v>38</v>
      </c>
      <c r="JI50" s="268" t="s">
        <v>39</v>
      </c>
      <c r="JJ50" s="268" t="s">
        <v>18</v>
      </c>
      <c r="JK50" s="290" t="s">
        <v>40</v>
      </c>
      <c r="JL50" s="291" t="s">
        <v>16</v>
      </c>
      <c r="JM50" s="292" t="s">
        <v>6</v>
      </c>
      <c r="JN50" s="211"/>
      <c r="JO50" s="293" t="s">
        <v>63</v>
      </c>
      <c r="JP50" s="294" t="s">
        <v>85</v>
      </c>
      <c r="JQ50" s="298" t="str">
        <f>IO3</f>
        <v>Bactimo-Aedes</v>
      </c>
      <c r="JR50" s="295" t="s">
        <v>24</v>
      </c>
      <c r="JS50" s="298" t="str">
        <f>IO33</f>
        <v>Vectobac-Aedes</v>
      </c>
      <c r="JU50" s="268" t="s">
        <v>2</v>
      </c>
      <c r="JV50" s="268" t="s">
        <v>3</v>
      </c>
      <c r="JW50" s="289" t="s">
        <v>41</v>
      </c>
      <c r="JX50" s="289" t="s">
        <v>42</v>
      </c>
      <c r="JY50" s="268" t="s">
        <v>38</v>
      </c>
      <c r="JZ50" s="268" t="s">
        <v>39</v>
      </c>
      <c r="KA50" s="268" t="s">
        <v>18</v>
      </c>
      <c r="KB50" s="290" t="s">
        <v>40</v>
      </c>
      <c r="KC50" s="291" t="s">
        <v>16</v>
      </c>
      <c r="KD50" s="292" t="s">
        <v>6</v>
      </c>
      <c r="KE50" s="211"/>
      <c r="KF50" s="293" t="s">
        <v>63</v>
      </c>
      <c r="KG50" s="294" t="s">
        <v>85</v>
      </c>
      <c r="KH50" s="298" t="str">
        <f>JF3</f>
        <v>Bactimo-Aedes</v>
      </c>
      <c r="KI50" s="295" t="s">
        <v>24</v>
      </c>
      <c r="KJ50" s="298" t="str">
        <f>JF33</f>
        <v>Vectobac-Aedes</v>
      </c>
      <c r="KL50" s="268" t="s">
        <v>2</v>
      </c>
      <c r="KM50" s="268" t="s">
        <v>3</v>
      </c>
      <c r="KN50" s="289" t="s">
        <v>41</v>
      </c>
      <c r="KO50" s="289" t="s">
        <v>42</v>
      </c>
      <c r="KP50" s="268" t="s">
        <v>38</v>
      </c>
      <c r="KQ50" s="268" t="s">
        <v>39</v>
      </c>
      <c r="KR50" s="268" t="s">
        <v>18</v>
      </c>
      <c r="KS50" s="290" t="s">
        <v>40</v>
      </c>
      <c r="KT50" s="291" t="s">
        <v>16</v>
      </c>
      <c r="KU50" s="292" t="s">
        <v>6</v>
      </c>
      <c r="KV50" s="211"/>
      <c r="KW50" s="293" t="s">
        <v>63</v>
      </c>
      <c r="KX50" s="294" t="s">
        <v>85</v>
      </c>
      <c r="KY50" s="298" t="str">
        <f>JW3</f>
        <v>Bactimo-Aedes</v>
      </c>
      <c r="KZ50" s="295" t="s">
        <v>24</v>
      </c>
      <c r="LA50" s="298" t="str">
        <f>JW33</f>
        <v>Vectobac-Aedes</v>
      </c>
      <c r="LC50" s="268" t="s">
        <v>2</v>
      </c>
      <c r="LD50" s="268" t="s">
        <v>3</v>
      </c>
      <c r="LE50" s="289" t="s">
        <v>41</v>
      </c>
      <c r="LF50" s="289" t="s">
        <v>42</v>
      </c>
      <c r="LG50" s="268" t="s">
        <v>38</v>
      </c>
      <c r="LH50" s="268" t="s">
        <v>39</v>
      </c>
      <c r="LI50" s="268" t="s">
        <v>18</v>
      </c>
      <c r="LJ50" s="290" t="s">
        <v>40</v>
      </c>
      <c r="LK50" s="291" t="s">
        <v>16</v>
      </c>
      <c r="LL50" s="292" t="s">
        <v>6</v>
      </c>
      <c r="LM50" s="211"/>
      <c r="LN50" s="293" t="s">
        <v>63</v>
      </c>
      <c r="LO50" s="294" t="s">
        <v>85</v>
      </c>
      <c r="LP50" s="298" t="str">
        <f>KN3</f>
        <v>Bactimo-Aedes</v>
      </c>
      <c r="LQ50" s="295" t="s">
        <v>24</v>
      </c>
      <c r="LR50" s="298" t="str">
        <f>KN33</f>
        <v>Vectobac-Aedes</v>
      </c>
      <c r="LT50" s="268" t="s">
        <v>2</v>
      </c>
      <c r="LU50" s="268" t="s">
        <v>3</v>
      </c>
      <c r="LV50" s="289" t="s">
        <v>41</v>
      </c>
      <c r="LW50" s="289" t="s">
        <v>42</v>
      </c>
      <c r="LX50" s="268" t="s">
        <v>38</v>
      </c>
      <c r="LY50" s="268" t="s">
        <v>39</v>
      </c>
      <c r="LZ50" s="268" t="s">
        <v>18</v>
      </c>
      <c r="MA50" s="290" t="s">
        <v>40</v>
      </c>
      <c r="MB50" s="291" t="s">
        <v>16</v>
      </c>
      <c r="MC50" s="292" t="s">
        <v>6</v>
      </c>
      <c r="MD50" s="211"/>
      <c r="ME50" s="293" t="s">
        <v>63</v>
      </c>
      <c r="MF50" s="294" t="s">
        <v>85</v>
      </c>
      <c r="MG50" s="298" t="str">
        <f>LE3</f>
        <v>Bactimo-Aedes</v>
      </c>
      <c r="MH50" s="295" t="s">
        <v>24</v>
      </c>
      <c r="MI50" s="298" t="str">
        <f>LE33</f>
        <v>Vectobac-Aedes</v>
      </c>
    </row>
    <row r="51" spans="1:347" ht="14" customHeight="1" outlineLevel="1">
      <c r="A51" s="12"/>
      <c r="B51" s="33">
        <f>SLOPE(G37:G46,J37:J46)</f>
        <v>1.4087013058292994</v>
      </c>
      <c r="C51" s="17">
        <f>INTERCEPT(G37:G46,J37:J46)</f>
        <v>1.6279710248615795</v>
      </c>
      <c r="D51" s="79">
        <f>CORREL(G37:G46,J37:J46)^2</f>
        <v>0.94954313682809321</v>
      </c>
      <c r="E51" s="80">
        <f>D51/((1-D51)*(COUNT(G37:G46)-2))</f>
        <v>9.4094547018608257</v>
      </c>
      <c r="F51" s="81">
        <f>COUNT(G37:G46)-2</f>
        <v>2</v>
      </c>
      <c r="G51" s="82">
        <f>_xlfn.F.DIST.RT(E51,1,F51)</f>
        <v>9.1866317849097934E-2</v>
      </c>
      <c r="H51" s="55"/>
      <c r="I51" s="67">
        <f>U47/S47</f>
        <v>1.656017401095037</v>
      </c>
      <c r="J51" s="67">
        <f>N48-J48*I51</f>
        <v>2.0554603491682113</v>
      </c>
      <c r="K51" s="17">
        <f>SQRT(1/S47)</f>
        <v>0.19592068775011376</v>
      </c>
      <c r="L51" s="15">
        <f>SQRT(1/P47+J48^2*K51^2)</f>
        <v>0.26961310897375079</v>
      </c>
      <c r="M51" s="15">
        <f>I51/K51</f>
        <v>8.4524887091413117</v>
      </c>
      <c r="N51" s="15">
        <f>J51/L51</f>
        <v>7.6237403922682718</v>
      </c>
      <c r="O51" s="23">
        <f>COUNT(L37:L46)-2</f>
        <v>5</v>
      </c>
      <c r="P51" s="32">
        <f>_xlfn.CHISQ.DIST.RT(V47,O51)</f>
        <v>0.37559192095228089</v>
      </c>
      <c r="Q51" s="15">
        <f>V47/O51</f>
        <v>1.06838297946026</v>
      </c>
      <c r="R51" s="15">
        <f>IF(P51&gt;0.15,1.96^2*K51^2/I51^2,_xlfn.T.INV.2T(0.05,O51)^2*K51^2*Q51/I51^2)</f>
        <v>5.3770359994019523E-2</v>
      </c>
      <c r="S51" s="61"/>
      <c r="T51" s="15">
        <f>ABS(I$21-I51)/SQRT(K51^2+K$21^2)</f>
        <v>2.1640260946347567</v>
      </c>
      <c r="U51" s="12" t="str">
        <f>IF(T51&lt;1.96,"Yes","No")</f>
        <v>No</v>
      </c>
      <c r="X51" s="15"/>
      <c r="Y51" s="20"/>
      <c r="Z51" s="244">
        <f>AL47/AJ47</f>
        <v>1.7541623681236442</v>
      </c>
      <c r="AA51" s="244">
        <f>AE48-AA48*Z51</f>
        <v>2.2061031038411536</v>
      </c>
      <c r="AB51" s="212">
        <f>SQRT(1/AJ47)</f>
        <v>0.23373234234098242</v>
      </c>
      <c r="AC51" s="211">
        <f>SQRT(1/AG47+AA48^2*AB51^2)</f>
        <v>0.32543829775246369</v>
      </c>
      <c r="AD51" s="211">
        <f>Z51/AB51</f>
        <v>7.5050048724731875</v>
      </c>
      <c r="AE51" s="211">
        <f>AA51/AC51</f>
        <v>6.7788675121425612</v>
      </c>
      <c r="AF51" s="204">
        <f>COUNT(AC37:AC46)-2</f>
        <v>5</v>
      </c>
      <c r="AG51" s="209">
        <f>_xlfn.CHISQ.DIST.RT(AM47,AF51)</f>
        <v>0.52536251579312543</v>
      </c>
      <c r="AH51" s="211">
        <f>AM47/AF51</f>
        <v>0.83378178234578293</v>
      </c>
      <c r="AI51" s="211">
        <f>IF(AG51&gt;0.15,1.96^2*AB51^2/Z51^2,_xlfn.T.INV.2T(0.05,AF51)^2*AB51^2*AH51/Z51^2)</f>
        <v>6.8204053381935206E-2</v>
      </c>
      <c r="AJ51" s="238"/>
      <c r="AK51" s="211">
        <f>ABS(Z$21-Z51)/SQRT(AB51^2+AB$21^2)</f>
        <v>2.1938523529300951</v>
      </c>
      <c r="AL51" s="210" t="str">
        <f>IF(AK51&lt;1.96,"Yes","No")</f>
        <v>No</v>
      </c>
      <c r="AM51" s="218"/>
      <c r="AN51" s="218"/>
      <c r="AO51" s="211"/>
      <c r="AQ51" s="244">
        <f>BC47/BA47</f>
        <v>1.7695959650293986</v>
      </c>
      <c r="AR51" s="244">
        <f>AV48-AR48*AQ51</f>
        <v>2.2296325870443217</v>
      </c>
      <c r="AS51" s="212">
        <f>SQRT(1/BA47)</f>
        <v>0.25180610456743524</v>
      </c>
      <c r="AT51" s="211">
        <f>SQRT(1/AX47+AR48^2*AS51^2)</f>
        <v>0.35011659204167095</v>
      </c>
      <c r="AU51" s="211">
        <f>AQ51/AS51</f>
        <v>7.0276134411804536</v>
      </c>
      <c r="AV51" s="211">
        <f>AR51/AT51</f>
        <v>6.3682574254548623</v>
      </c>
      <c r="AW51" s="204">
        <f>COUNT(AT37:AT46)-2</f>
        <v>5</v>
      </c>
      <c r="AX51" s="209">
        <f>_xlfn.CHISQ.DIST.RT(BD47,AW51)</f>
        <v>0.49142549010244441</v>
      </c>
      <c r="AY51" s="211">
        <f>BD47/AW51</f>
        <v>0.88286815697673882</v>
      </c>
      <c r="AZ51" s="211">
        <f>IF(AX51&gt;0.15,1.96^2*AS51^2/AQ51^2,_xlfn.T.INV.2T(0.05,AW51)^2*AS51^2*AY51/AQ51^2)</f>
        <v>7.7785099771709762E-2</v>
      </c>
      <c r="BA51" s="238"/>
      <c r="BB51" s="211">
        <f>ABS(AQ$21-AQ51)/SQRT(AS51^2+AS$21^2)</f>
        <v>2.1295367899822022</v>
      </c>
      <c r="BC51" s="210" t="str">
        <f>IF(BB51&lt;1.96,"Yes","No")</f>
        <v>No</v>
      </c>
      <c r="BD51" s="218"/>
      <c r="BE51" s="218"/>
      <c r="BF51" s="211"/>
      <c r="BH51" s="244">
        <f>BT47/BR47</f>
        <v>1.7706107796553998</v>
      </c>
      <c r="BI51" s="244">
        <f>BM48-BI48*BH51</f>
        <v>2.2313256012181384</v>
      </c>
      <c r="BJ51" s="212">
        <f>SQRT(1/BR47)</f>
        <v>0.25479645394474326</v>
      </c>
      <c r="BK51" s="211">
        <f>SQRT(1/BO47+BI48^2*BJ51^2)</f>
        <v>0.35418375087066695</v>
      </c>
      <c r="BL51" s="211">
        <f>BH51/BJ51</f>
        <v>6.9491186091600214</v>
      </c>
      <c r="BM51" s="211">
        <f>BI51/BK51</f>
        <v>6.2999095687846083</v>
      </c>
      <c r="BN51" s="204">
        <f>COUNT(BK37:BK46)-2</f>
        <v>5</v>
      </c>
      <c r="BO51" s="209">
        <f>_xlfn.CHISQ.DIST.RT(BU47,BN51)</f>
        <v>0.48234129253754954</v>
      </c>
      <c r="BP51" s="211">
        <f>BU47/BN51</f>
        <v>0.89633158068073637</v>
      </c>
      <c r="BQ51" s="211">
        <f>IF(BO51&gt;0.15,1.96^2*BJ51^2/BH51^2,_xlfn.T.INV.2T(0.05,BN51)^2*BJ51^2*BP51/BH51^2)</f>
        <v>7.9552291491910315E-2</v>
      </c>
      <c r="BR51" s="238"/>
      <c r="BS51" s="211">
        <f>ABS(BH$21-BH51)/SQRT(BJ51^2+BJ$21^2)</f>
        <v>2.114776889778982</v>
      </c>
      <c r="BT51" s="210" t="str">
        <f>IF(BS51&lt;1.96,"Yes","No")</f>
        <v>No</v>
      </c>
      <c r="BU51" s="218"/>
      <c r="BV51" s="218"/>
      <c r="BW51" s="211"/>
      <c r="BY51" s="244">
        <f>CK47/CI47</f>
        <v>1.7706735775005937</v>
      </c>
      <c r="BZ51" s="244">
        <f>CD48-BZ48*BY51</f>
        <v>2.2314285332821457</v>
      </c>
      <c r="CA51" s="212">
        <f>SQRT(1/CI47)</f>
        <v>0.25499293165204523</v>
      </c>
      <c r="CB51" s="211">
        <f>SQRT(1/CF47+BZ48^2*CA51^2)</f>
        <v>0.35446996585915536</v>
      </c>
      <c r="CC51" s="211">
        <f>BY51/CA51</f>
        <v>6.9440104320883504</v>
      </c>
      <c r="CD51" s="211">
        <f>BZ51/CB51</f>
        <v>6.2951131215691731</v>
      </c>
      <c r="CE51" s="204">
        <f>COUNT(CB37:CB46)-2</f>
        <v>5</v>
      </c>
      <c r="CF51" s="209">
        <f>_xlfn.CHISQ.DIST.RT(CL47,CE51)</f>
        <v>0.48164113767380612</v>
      </c>
      <c r="CG51" s="211">
        <f>CL47/CE51</f>
        <v>0.89737544576292749</v>
      </c>
      <c r="CH51" s="211">
        <f>IF(CF51&gt;0.15,1.96^2*CA51^2/BY51^2,_xlfn.T.INV.2T(0.05,CE51)^2*CA51^2*CG51/BY51^2)</f>
        <v>7.9669375606917323E-2</v>
      </c>
      <c r="CI51" s="238"/>
      <c r="CJ51" s="211">
        <f>ABS(BY$21-BY51)/SQRT(CA51^2+CA$21^2)</f>
        <v>2.1138025295003602</v>
      </c>
      <c r="CK51" s="210" t="str">
        <f>IF(CJ51&lt;1.96,"Yes","No")</f>
        <v>No</v>
      </c>
      <c r="CL51" s="218"/>
      <c r="CM51" s="218"/>
      <c r="CN51" s="211"/>
      <c r="CP51" s="244">
        <f>DB47/CZ47</f>
        <v>1.7706772706972245</v>
      </c>
      <c r="CQ51" s="244">
        <f>CU48-CQ48*CP51</f>
        <v>2.2314346601380723</v>
      </c>
      <c r="CR51" s="212">
        <f>SQRT(1/CZ47)</f>
        <v>0.25500511507574053</v>
      </c>
      <c r="CS51" s="211">
        <f>SQRT(1/CW47+CQ48^2*CR51^2)</f>
        <v>0.35448747329414187</v>
      </c>
      <c r="CT51" s="211">
        <f>CP51/CR51</f>
        <v>6.9436931497288024</v>
      </c>
      <c r="CU51" s="211">
        <f>CQ51/CS51</f>
        <v>6.2948195020885898</v>
      </c>
      <c r="CV51" s="204">
        <f>COUNT(CS37:CS46)-2</f>
        <v>5</v>
      </c>
      <c r="CW51" s="209">
        <f>_xlfn.CHISQ.DIST.RT(DC47,CV51)</f>
        <v>0.48159853082158166</v>
      </c>
      <c r="CX51" s="211">
        <f>DC47/CV51</f>
        <v>0.89743899770094449</v>
      </c>
      <c r="CY51" s="211">
        <f>IF(CW51&gt;0.15,1.96^2*CR51^2/CP51^2,_xlfn.T.INV.2T(0.05,CV51)^2*CR51^2*CX51/CP51^2)</f>
        <v>7.9676656534932305E-2</v>
      </c>
      <c r="CZ51" s="238"/>
      <c r="DA51" s="211">
        <f>ABS(CP$21-CP51)/SQRT(CR51^2+CR$21^2)</f>
        <v>2.1137418371052243</v>
      </c>
      <c r="DB51" s="210" t="str">
        <f>IF(DA51&lt;1.96,"Yes","No")</f>
        <v>No</v>
      </c>
      <c r="DC51" s="218"/>
      <c r="DD51" s="218"/>
      <c r="DE51" s="211"/>
      <c r="DG51" s="244">
        <f>DS47/DQ47</f>
        <v>1.7706774928977815</v>
      </c>
      <c r="DH51" s="244">
        <f>DL48-DH48*DG51</f>
        <v>2.2314350260893985</v>
      </c>
      <c r="DI51" s="212">
        <f>SQRT(1/DQ47)</f>
        <v>0.25500583083333583</v>
      </c>
      <c r="DJ51" s="211">
        <f>SQRT(1/DN47+DH48^2*DI51^2)</f>
        <v>0.3544885114365452</v>
      </c>
      <c r="DK51" s="211">
        <f>DG51/DI51</f>
        <v>6.9436745313288277</v>
      </c>
      <c r="DL51" s="211">
        <f>DH51/DJ51</f>
        <v>6.2948020996410596</v>
      </c>
      <c r="DM51" s="204">
        <f>COUNT(DJ37:DJ46)-2</f>
        <v>5</v>
      </c>
      <c r="DN51" s="209">
        <f>_xlfn.CHISQ.DIST.RT(DT47,DM51)</f>
        <v>0.48159598944375714</v>
      </c>
      <c r="DO51" s="211">
        <f>DT47/DM51</f>
        <v>0.89744278849945336</v>
      </c>
      <c r="DP51" s="211">
        <f>IF(DN51&gt;0.15,1.96^2*DI51^2/DG51^2,_xlfn.T.INV.2T(0.05,DM51)^2*DI51^2*DO51/DG51^2)</f>
        <v>7.9677083817012453E-2</v>
      </c>
      <c r="DQ51" s="238"/>
      <c r="DR51" s="211">
        <f>ABS(DG$21-DG51)/SQRT(DI51^2+DI$21^2)</f>
        <v>2.113738275150701</v>
      </c>
      <c r="DS51" s="210" t="str">
        <f>IF(DR51&lt;1.96,"Yes","No")</f>
        <v>No</v>
      </c>
      <c r="DT51" s="218"/>
      <c r="DU51" s="218"/>
      <c r="DV51" s="211"/>
      <c r="DX51" s="244">
        <f>EJ47/EH47</f>
        <v>1.7706775060754762</v>
      </c>
      <c r="DY51" s="244">
        <f>EC48-DY48*DX51</f>
        <v>2.2314350478887075</v>
      </c>
      <c r="DZ51" s="212">
        <f>SQRT(1/EH47)</f>
        <v>0.25500587392527296</v>
      </c>
      <c r="EA51" s="211">
        <f>SQRT(1/EE47+DY48^2*DZ51^2)</f>
        <v>0.35448857358737673</v>
      </c>
      <c r="EB51" s="211">
        <f>DX51/DZ51</f>
        <v>6.9436734096343065</v>
      </c>
      <c r="EC51" s="211">
        <f>DY51/EA51</f>
        <v>6.2948010574978053</v>
      </c>
      <c r="ED51" s="204">
        <f>COUNT(EA37:EA46)-2</f>
        <v>5</v>
      </c>
      <c r="EE51" s="209">
        <f>_xlfn.CHISQ.DIST.RT(EK47,ED51)</f>
        <v>0.48159583781755977</v>
      </c>
      <c r="EF51" s="211">
        <f>EK47/ED51</f>
        <v>0.89744301467019949</v>
      </c>
      <c r="EG51" s="211">
        <f>IF(EE51&gt;0.15,1.96^2*DZ51^2/DX51^2,_xlfn.T.INV.2T(0.05,ED51)^2*DZ51^2*EF51/DX51^2)</f>
        <v>7.9677109559397025E-2</v>
      </c>
      <c r="EH51" s="238"/>
      <c r="EI51" s="211">
        <f>ABS(DX$21-DX51)/SQRT(DZ51^2+DZ$21^2)</f>
        <v>2.1137380616215706</v>
      </c>
      <c r="EJ51" s="210" t="str">
        <f>IF(EI51&lt;1.96,"Yes","No")</f>
        <v>No</v>
      </c>
      <c r="EK51" s="218"/>
      <c r="EL51" s="218"/>
      <c r="EM51" s="211"/>
      <c r="EO51" s="244">
        <f>FA47/EY47</f>
        <v>1.7706775068638492</v>
      </c>
      <c r="EP51" s="244">
        <f>ET48-EP48*EO51</f>
        <v>2.231435049189352</v>
      </c>
      <c r="EQ51" s="212">
        <f>SQRT(1/EY47)</f>
        <v>0.25500587647983158</v>
      </c>
      <c r="ER51" s="211">
        <f>SQRT(1/EV47+EP48^2*EQ51^2)</f>
        <v>0.35448857728441385</v>
      </c>
      <c r="ES51" s="211">
        <f>EO51/EQ51</f>
        <v>6.9436733431666315</v>
      </c>
      <c r="ET51" s="211">
        <f>EP51/ER51</f>
        <v>6.2948009955170523</v>
      </c>
      <c r="EU51" s="204">
        <f>COUNT(ER37:ER46)-2</f>
        <v>5</v>
      </c>
      <c r="EV51" s="209">
        <f>_xlfn.CHISQ.DIST.RT(FB47,EU51)</f>
        <v>0.4815958287791714</v>
      </c>
      <c r="EW51" s="211">
        <f>FB47/EU51</f>
        <v>0.8974430281521657</v>
      </c>
      <c r="EX51" s="211">
        <f>IF(EV51&gt;0.15,1.96^2*EQ51^2/EO51^2,_xlfn.T.INV.2T(0.05,EU51)^2*EQ51^2*EW51/EO51^2)</f>
        <v>7.9677111084800648E-2</v>
      </c>
      <c r="EY51" s="238"/>
      <c r="EZ51" s="211">
        <f>ABS(EO$21-EO51)/SQRT(EQ51^2+EQ$21^2)</f>
        <v>2.1137380488781767</v>
      </c>
      <c r="FA51" s="210" t="str">
        <f>IF(EZ51&lt;1.96,"Yes","No")</f>
        <v>No</v>
      </c>
      <c r="FB51" s="218"/>
      <c r="FC51" s="218"/>
      <c r="FD51" s="211"/>
      <c r="FF51" s="244">
        <f>FR47/FP47</f>
        <v>1.7706775069107639</v>
      </c>
      <c r="FG51" s="244">
        <f>FK48-FG48*FF51</f>
        <v>2.2314350492668784</v>
      </c>
      <c r="FH51" s="212">
        <f>SQRT(1/FP47)</f>
        <v>0.25500587663269886</v>
      </c>
      <c r="FI51" s="211">
        <f>SQRT(1/FM47+FG48^2*FH51^2)</f>
        <v>0.35448857750518559</v>
      </c>
      <c r="FJ51" s="211">
        <f>FF51/FH51</f>
        <v>6.9436733391881118</v>
      </c>
      <c r="FK51" s="211">
        <f>FG51/FI51</f>
        <v>6.2948009918154169</v>
      </c>
      <c r="FL51" s="204">
        <f>COUNT(FI37:FI46)-2</f>
        <v>5</v>
      </c>
      <c r="FM51" s="209">
        <f>_xlfn.CHISQ.DIST.RT(FS47,FL51)</f>
        <v>0.48159582824012614</v>
      </c>
      <c r="FN51" s="211">
        <f>FS47/FL51</f>
        <v>0.89744302895622408</v>
      </c>
      <c r="FO51" s="211">
        <f>IF(FM51&gt;0.15,1.96^2*FH51^2/FF51^2,_xlfn.T.INV.2T(0.05,FL51)^2*FH51^2*FN51/FF51^2)</f>
        <v>7.9677111176105903E-2</v>
      </c>
      <c r="FP51" s="238"/>
      <c r="FQ51" s="211">
        <f>ABS(FF$21-FF51)/SQRT(FH51^2+FH$21^2)</f>
        <v>2.1137380481239334</v>
      </c>
      <c r="FR51" s="210" t="str">
        <f>IF(FQ51&lt;1.96,"Yes","No")</f>
        <v>No</v>
      </c>
      <c r="FS51" s="218"/>
      <c r="FT51" s="218"/>
      <c r="FU51" s="211"/>
      <c r="FW51" s="244">
        <f>GI47/GG47</f>
        <v>1.7706775069135643</v>
      </c>
      <c r="FX51" s="244">
        <f>GB48-FX48*FW51</f>
        <v>2.2314350492715018</v>
      </c>
      <c r="FY51" s="212">
        <f>SQRT(1/GG47)</f>
        <v>0.25500587664179436</v>
      </c>
      <c r="FZ51" s="211">
        <f>SQRT(1/GD47+FX48^2*FY51^2)</f>
        <v>0.35448857751833812</v>
      </c>
      <c r="GA51" s="211">
        <f>FW51/FY51</f>
        <v>6.9436733389514282</v>
      </c>
      <c r="GB51" s="211">
        <f>FX51/FZ51</f>
        <v>6.2948009915949044</v>
      </c>
      <c r="GC51" s="204">
        <f>COUNT(FZ37:FZ46)-2</f>
        <v>5</v>
      </c>
      <c r="GD51" s="209">
        <f>_xlfn.CHISQ.DIST.RT(GJ47,GC51)</f>
        <v>0.48159582820798763</v>
      </c>
      <c r="GE51" s="211">
        <f>GJ47/GC51</f>
        <v>0.89744302900416284</v>
      </c>
      <c r="GF51" s="211">
        <f>IF(GD51&gt;0.15,1.96^2*FY51^2/FW51^2,_xlfn.T.INV.2T(0.05,GC51)^2*FY51^2*GE51/FW51^2)</f>
        <v>7.9677111181537696E-2</v>
      </c>
      <c r="GG51" s="238"/>
      <c r="GH51" s="211">
        <f>ABS(FW$21-FW51)/SQRT(FY51^2+FY$21^2)</f>
        <v>2.1137380480783743</v>
      </c>
      <c r="GI51" s="210" t="str">
        <f>IF(GH51&lt;1.96,"Yes","No")</f>
        <v>No</v>
      </c>
      <c r="GJ51" s="218"/>
      <c r="GK51" s="218"/>
      <c r="GL51" s="211"/>
      <c r="GN51" s="244">
        <f>GZ47/GX47</f>
        <v>1.7706775069137308</v>
      </c>
      <c r="GO51" s="244">
        <f>GS48-GO48*GN51</f>
        <v>2.2314350492717772</v>
      </c>
      <c r="GP51" s="212">
        <f>SQRT(1/GX47)</f>
        <v>0.25500587664233737</v>
      </c>
      <c r="GQ51" s="211">
        <f>SQRT(1/GU47+GO48^2*GP51^2)</f>
        <v>0.35448857751912277</v>
      </c>
      <c r="GR51" s="211">
        <f>GN51/GP51</f>
        <v>6.9436733389372955</v>
      </c>
      <c r="GS51" s="211">
        <f>GO51/GQ51</f>
        <v>6.2948009915817478</v>
      </c>
      <c r="GT51" s="204">
        <f>COUNT(GQ37:GQ46)-2</f>
        <v>5</v>
      </c>
      <c r="GU51" s="209">
        <f>_xlfn.CHISQ.DIST.RT(HA47,GT51)</f>
        <v>0.48159582820607094</v>
      </c>
      <c r="GV51" s="211">
        <f>HA47/GT51</f>
        <v>0.89744302900702144</v>
      </c>
      <c r="GW51" s="211">
        <f>IF(GU51&gt;0.15,1.96^2*GP51^2/GN51^2,_xlfn.T.INV.2T(0.05,GT51)^2*GP51^2*GV51/GN51^2)</f>
        <v>7.967711118186202E-2</v>
      </c>
      <c r="GX51" s="238"/>
      <c r="GY51" s="211">
        <f>ABS(GN$21-GN51)/SQRT(GP51^2+GP$21^2)</f>
        <v>2.1137380480757106</v>
      </c>
      <c r="GZ51" s="210" t="str">
        <f>IF(GY51&lt;1.96,"Yes","No")</f>
        <v>No</v>
      </c>
      <c r="HA51" s="218"/>
      <c r="HB51" s="218"/>
      <c r="HC51" s="211"/>
      <c r="HE51" s="244">
        <f>HQ47/HO47</f>
        <v>1.770677506913741</v>
      </c>
      <c r="HF51" s="244">
        <f>HJ48-HF48*HE51</f>
        <v>2.2314350492717936</v>
      </c>
      <c r="HG51" s="212">
        <f>SQRT(1/HO47)</f>
        <v>0.25500587664236973</v>
      </c>
      <c r="HH51" s="211">
        <f>SQRT(1/HL47+HF48^2*HG51^2)</f>
        <v>0.35448857751916946</v>
      </c>
      <c r="HI51" s="211">
        <f>HE51/HG51</f>
        <v>6.9436733389364544</v>
      </c>
      <c r="HJ51" s="211">
        <f>HF51/HH51</f>
        <v>6.2948009915809644</v>
      </c>
      <c r="HK51" s="204">
        <f>COUNT(HH37:HH46)-2</f>
        <v>5</v>
      </c>
      <c r="HL51" s="209">
        <f>_xlfn.CHISQ.DIST.RT(HR47,HK51)</f>
        <v>0.48159582820595637</v>
      </c>
      <c r="HM51" s="211">
        <f>HR47/HK51</f>
        <v>0.89744302900719253</v>
      </c>
      <c r="HN51" s="211">
        <f>IF(HL51&gt;0.15,1.96^2*HG51^2/HE51^2,_xlfn.T.INV.2T(0.05,HK51)^2*HG51^2*HM51/HE51^2)</f>
        <v>7.9677111181881338E-2</v>
      </c>
      <c r="HO51" s="238"/>
      <c r="HP51" s="211">
        <f>ABS(HE$21-HE51)/SQRT(HG51^2+HG$21^2)</f>
        <v>2.1137380480755463</v>
      </c>
      <c r="HQ51" s="210" t="str">
        <f>IF(HP51&lt;1.96,"Yes","No")</f>
        <v>No</v>
      </c>
      <c r="HR51" s="218"/>
      <c r="HS51" s="218"/>
      <c r="HT51" s="211"/>
      <c r="HV51" s="244">
        <f>IH47/IF47</f>
        <v>1.7706775069137424</v>
      </c>
      <c r="HW51" s="244">
        <f>IA48-HW48*HV51</f>
        <v>2.2314350492717954</v>
      </c>
      <c r="HX51" s="212">
        <f>SQRT(1/IF47)</f>
        <v>0.25500587664237173</v>
      </c>
      <c r="HY51" s="211">
        <f>SQRT(1/IC47+HW48^2*HX51^2)</f>
        <v>0.3544885775191724</v>
      </c>
      <c r="HZ51" s="211">
        <f>HV51/HX51</f>
        <v>6.9436733389364056</v>
      </c>
      <c r="IA51" s="211">
        <f>HW51/HY51</f>
        <v>6.2948009915809173</v>
      </c>
      <c r="IB51" s="204">
        <f>COUNT(HY37:HY46)-2</f>
        <v>5</v>
      </c>
      <c r="IC51" s="209">
        <f>_xlfn.CHISQ.DIST.RT(II47,IB51)</f>
        <v>0.48159582820595026</v>
      </c>
      <c r="ID51" s="211">
        <f>II47/IB51</f>
        <v>0.89744302900720174</v>
      </c>
      <c r="IE51" s="211">
        <f>IF(IC51&gt;0.15,1.96^2*HX51^2/HV51^2,_xlfn.T.INV.2T(0.05,IB51)^2*HX51^2*ID51/HV51^2)</f>
        <v>7.9677111181882462E-2</v>
      </c>
      <c r="IF51" s="238"/>
      <c r="IG51" s="211">
        <f>ABS(HV$21-HV51)/SQRT(HX51^2+HX$21^2)</f>
        <v>2.1137380480755419</v>
      </c>
      <c r="IH51" s="210" t="str">
        <f>IF(IG51&lt;1.96,"Yes","No")</f>
        <v>No</v>
      </c>
      <c r="II51" s="218"/>
      <c r="IJ51" s="218"/>
      <c r="IK51" s="211"/>
      <c r="IM51" s="244">
        <f>IY47/IW47</f>
        <v>1.770677506913741</v>
      </c>
      <c r="IN51" s="244">
        <f>IR48-IN48*IM51</f>
        <v>2.2314350492717945</v>
      </c>
      <c r="IO51" s="212">
        <f>SQRT(1/IW47)</f>
        <v>0.2550058766423719</v>
      </c>
      <c r="IP51" s="211">
        <f>SQRT(1/IT47+IN48^2*IO51^2)</f>
        <v>0.35448857751917257</v>
      </c>
      <c r="IQ51" s="211">
        <f>IM51/IO51</f>
        <v>6.9436733389363958</v>
      </c>
      <c r="IR51" s="211">
        <f>IN51/IP51</f>
        <v>6.294800991580912</v>
      </c>
      <c r="IS51" s="204">
        <f>COUNT(IP37:IP46)-2</f>
        <v>5</v>
      </c>
      <c r="IT51" s="209">
        <f>_xlfn.CHISQ.DIST.RT(IZ47,IS51)</f>
        <v>0.48159582820594926</v>
      </c>
      <c r="IU51" s="211">
        <f>IZ47/IS51</f>
        <v>0.89744302900720307</v>
      </c>
      <c r="IV51" s="211">
        <f>IF(IT51&gt;0.15,1.96^2*IO51^2/IM51^2,_xlfn.T.INV.2T(0.05,IS51)^2*IO51^2*IU51/IM51^2)</f>
        <v>7.9677111181882684E-2</v>
      </c>
      <c r="IW51" s="238"/>
      <c r="IX51" s="211">
        <f>ABS(IM$21-IM51)/SQRT(IO51^2+IO$21^2)</f>
        <v>2.1137380480755343</v>
      </c>
      <c r="IY51" s="210" t="str">
        <f>IF(IX51&lt;1.96,"Yes","No")</f>
        <v>No</v>
      </c>
      <c r="IZ51" s="218"/>
      <c r="JA51" s="218"/>
      <c r="JB51" s="211"/>
      <c r="JD51" s="244">
        <f>JP47/JN47</f>
        <v>1.7706775069137417</v>
      </c>
      <c r="JE51" s="244">
        <f>JI48-JE48*JD51</f>
        <v>2.2314350492717945</v>
      </c>
      <c r="JF51" s="212">
        <f>SQRT(1/JN47)</f>
        <v>0.25500587664237162</v>
      </c>
      <c r="JG51" s="211">
        <f>SQRT(1/JK47+JE48^2*JF51^2)</f>
        <v>0.35448857751917223</v>
      </c>
      <c r="JH51" s="211">
        <f>JD51/JF51</f>
        <v>6.9436733389364056</v>
      </c>
      <c r="JI51" s="211">
        <f>JE51/JG51</f>
        <v>6.2948009915809182</v>
      </c>
      <c r="JJ51" s="204">
        <f>COUNT(JG37:JG46)-2</f>
        <v>5</v>
      </c>
      <c r="JK51" s="209">
        <f>_xlfn.CHISQ.DIST.RT(JQ47,JJ51)</f>
        <v>0.48159582820594971</v>
      </c>
      <c r="JL51" s="211">
        <f>JQ47/JJ51</f>
        <v>0.8974430290072023</v>
      </c>
      <c r="JM51" s="211">
        <f>IF(JK51&gt;0.15,1.96^2*JF51^2/JD51^2,_xlfn.T.INV.2T(0.05,JJ51)^2*JF51^2*JL51/JD51^2)</f>
        <v>7.9677111181882448E-2</v>
      </c>
      <c r="JN51" s="238"/>
      <c r="JO51" s="211">
        <f>ABS(JD$21-JD51)/SQRT(JF51^2+JF$21^2)</f>
        <v>2.113738048075541</v>
      </c>
      <c r="JP51" s="210" t="str">
        <f>IF(JO51&lt;1.96,"Yes","No")</f>
        <v>No</v>
      </c>
      <c r="JQ51" s="218"/>
      <c r="JR51" s="218"/>
      <c r="JS51" s="211"/>
      <c r="JU51" s="244">
        <f>KG47/KE47</f>
        <v>1.7706775069137419</v>
      </c>
      <c r="JV51" s="244">
        <f>JZ48-JV48*JU51</f>
        <v>2.2314350492717954</v>
      </c>
      <c r="JW51" s="212">
        <f>SQRT(1/KE47)</f>
        <v>0.25500587664237168</v>
      </c>
      <c r="JX51" s="211">
        <f>SQRT(1/KB47+JV48^2*JW51^2)</f>
        <v>0.35448857751917229</v>
      </c>
      <c r="JY51" s="211">
        <f>JU51/JW51</f>
        <v>6.9436733389364047</v>
      </c>
      <c r="JZ51" s="211">
        <f>JV51/JX51</f>
        <v>6.2948009915809191</v>
      </c>
      <c r="KA51" s="204">
        <f>COUNT(JX37:JX46)-2</f>
        <v>5</v>
      </c>
      <c r="KB51" s="209">
        <f>_xlfn.CHISQ.DIST.RT(KH47,KA51)</f>
        <v>0.48159582820594971</v>
      </c>
      <c r="KC51" s="211">
        <f>KH47/KA51</f>
        <v>0.89744302900720219</v>
      </c>
      <c r="KD51" s="211">
        <f>IF(KB51&gt;0.15,1.96^2*JW51^2/JU51^2,_xlfn.T.INV.2T(0.05,KA51)^2*JW51^2*KC51/JU51^2)</f>
        <v>7.9677111181882462E-2</v>
      </c>
      <c r="KE51" s="238"/>
      <c r="KF51" s="211">
        <f>ABS(JU$21-JU51)/SQRT(JW51^2+JW$21^2)</f>
        <v>2.1137380480755419</v>
      </c>
      <c r="KG51" s="210" t="str">
        <f>IF(KF51&lt;1.96,"Yes","No")</f>
        <v>No</v>
      </c>
      <c r="KH51" s="218"/>
      <c r="KI51" s="218"/>
      <c r="KJ51" s="211"/>
      <c r="KL51" s="244">
        <f>KX47/KV47</f>
        <v>1.7706775069137417</v>
      </c>
      <c r="KM51" s="244">
        <f>KQ48-KM48*KL51</f>
        <v>2.2314350492717945</v>
      </c>
      <c r="KN51" s="212">
        <f>SQRT(1/KV47)</f>
        <v>0.25500587664237179</v>
      </c>
      <c r="KO51" s="211">
        <f>SQRT(1/KS47+KM48^2*KN51^2)</f>
        <v>0.35448857751917245</v>
      </c>
      <c r="KP51" s="211">
        <f>KL51/KN51</f>
        <v>6.9436733389364012</v>
      </c>
      <c r="KQ51" s="211">
        <f>KM51/KO51</f>
        <v>6.2948009915809138</v>
      </c>
      <c r="KR51" s="204">
        <f>COUNT(KO37:KO46)-2</f>
        <v>5</v>
      </c>
      <c r="KS51" s="209">
        <f>_xlfn.CHISQ.DIST.RT(KY47,KR51)</f>
        <v>0.48159582820594926</v>
      </c>
      <c r="KT51" s="211">
        <f>KY47/KR51</f>
        <v>0.89744302900720307</v>
      </c>
      <c r="KU51" s="211">
        <f>IF(KS51&gt;0.15,1.96^2*KN51^2/KL51^2,_xlfn.T.INV.2T(0.05,KR51)^2*KN51^2*KT51/KL51^2)</f>
        <v>7.9677111181882559E-2</v>
      </c>
      <c r="KV51" s="238"/>
      <c r="KW51" s="211">
        <f>ABS(KL$21-KL51)/SQRT(KN51^2+KN$21^2)</f>
        <v>2.1137380480755388</v>
      </c>
      <c r="KX51" s="210" t="str">
        <f>IF(KW51&lt;1.96,"Yes","No")</f>
        <v>No</v>
      </c>
      <c r="KY51" s="218"/>
      <c r="KZ51" s="218"/>
      <c r="LA51" s="211"/>
      <c r="LC51" s="244">
        <f>LO47/LM47</f>
        <v>1.7706775069137419</v>
      </c>
      <c r="LD51" s="244">
        <f>LH48-LD48*LC51</f>
        <v>2.2314350492717954</v>
      </c>
      <c r="LE51" s="212">
        <f>SQRT(1/LM47)</f>
        <v>0.25500587664237168</v>
      </c>
      <c r="LF51" s="211">
        <f>SQRT(1/LJ47+LD48^2*LE51^2)</f>
        <v>0.35448857751917229</v>
      </c>
      <c r="LG51" s="211">
        <f>LC51/LE51</f>
        <v>6.9436733389364047</v>
      </c>
      <c r="LH51" s="211">
        <f>LD51/LF51</f>
        <v>6.2948009915809191</v>
      </c>
      <c r="LI51" s="204">
        <f>COUNT(LF37:LF46)-2</f>
        <v>5</v>
      </c>
      <c r="LJ51" s="209">
        <f>_xlfn.CHISQ.DIST.RT(LP47,LI51)</f>
        <v>0.48159582820594971</v>
      </c>
      <c r="LK51" s="211">
        <f>LP47/LI51</f>
        <v>0.89744302900720219</v>
      </c>
      <c r="LL51" s="211">
        <f>IF(LJ51&gt;0.15,1.96^2*LE51^2/LC51^2,_xlfn.T.INV.2T(0.05,LI51)^2*LE51^2*LK51/LC51^2)</f>
        <v>7.9677111181882462E-2</v>
      </c>
      <c r="LM51" s="238"/>
      <c r="LN51" s="211">
        <f>ABS(LC$21-LC51)/SQRT(LE51^2+LE$21^2)</f>
        <v>2.1137380480755392</v>
      </c>
      <c r="LO51" s="210" t="str">
        <f>IF(LN51&lt;1.96,"Yes","No")</f>
        <v>No</v>
      </c>
      <c r="LP51" s="218"/>
      <c r="LQ51" s="218"/>
      <c r="LR51" s="211"/>
      <c r="LT51" s="244">
        <f>MF47/MD47</f>
        <v>1.7706775069137417</v>
      </c>
      <c r="LU51" s="244">
        <f>LY48-LU48*LT51</f>
        <v>2.2314350492717945</v>
      </c>
      <c r="LV51" s="212">
        <f>SQRT(1/MD47)</f>
        <v>0.25500587664237179</v>
      </c>
      <c r="LW51" s="211">
        <f>SQRT(1/MA47+LU48^2*LV51^2)</f>
        <v>0.35448857751917245</v>
      </c>
      <c r="LX51" s="211">
        <f>LT51/LV51</f>
        <v>6.9436733389364012</v>
      </c>
      <c r="LY51" s="211">
        <f>LU51/LW51</f>
        <v>6.2948009915809138</v>
      </c>
      <c r="LZ51" s="204">
        <f>COUNT(LW37:LW46)-2</f>
        <v>5</v>
      </c>
      <c r="MA51" s="209">
        <f>_xlfn.CHISQ.DIST.RT(MG47,LZ51)</f>
        <v>0.48159582820594926</v>
      </c>
      <c r="MB51" s="211">
        <f>MG47/LZ51</f>
        <v>0.89744302900720307</v>
      </c>
      <c r="MC51" s="211">
        <f>IF(MA51&gt;0.15,1.96^2*LV51^2/LT51^2,_xlfn.T.INV.2T(0.05,LZ51)^2*LV51^2*MB51/LT51^2)</f>
        <v>7.9677111181882559E-2</v>
      </c>
      <c r="MD51" s="238"/>
      <c r="ME51" s="211">
        <f>ABS(LT$21-LT51)/SQRT(LV51^2+LV$21^2)</f>
        <v>2.1137380480755379</v>
      </c>
      <c r="MF51" s="210" t="str">
        <f>IF(ME51&lt;1.96,"Yes","No")</f>
        <v>No</v>
      </c>
      <c r="MG51" s="218"/>
      <c r="MH51" s="218"/>
      <c r="MI51" s="211"/>
    </row>
    <row r="52" spans="1:347" ht="14" customHeight="1" outlineLevel="1">
      <c r="A52" s="12"/>
      <c r="B52" s="33"/>
      <c r="C52" s="17"/>
      <c r="D52" s="6"/>
      <c r="E52" s="6"/>
      <c r="F52" s="5"/>
      <c r="G52" s="55"/>
      <c r="H52" s="55"/>
      <c r="L52" s="15"/>
      <c r="M52" s="37"/>
      <c r="N52" s="32"/>
      <c r="O52" s="23"/>
      <c r="P52" s="32"/>
      <c r="Q52" s="15"/>
      <c r="R52" s="15"/>
      <c r="S52" s="61"/>
      <c r="T52" s="46"/>
      <c r="X52" s="15"/>
      <c r="Y52" s="20"/>
      <c r="Z52" s="199"/>
      <c r="AA52" s="199"/>
      <c r="AB52" s="199"/>
      <c r="AC52" s="211"/>
      <c r="AD52" s="227"/>
      <c r="AE52" s="209"/>
      <c r="AF52" s="204"/>
      <c r="AG52" s="209"/>
      <c r="AH52" s="211"/>
      <c r="AI52" s="211"/>
      <c r="AJ52" s="238"/>
      <c r="AK52" s="230"/>
      <c r="AL52" s="218"/>
      <c r="AM52" s="218"/>
      <c r="AN52" s="218"/>
      <c r="AO52" s="211"/>
      <c r="AQ52" s="199"/>
      <c r="AR52" s="199"/>
      <c r="AS52" s="199"/>
      <c r="AT52" s="211"/>
      <c r="AU52" s="227"/>
      <c r="AV52" s="209"/>
      <c r="AW52" s="204"/>
      <c r="AX52" s="209"/>
      <c r="AY52" s="211"/>
      <c r="AZ52" s="211"/>
      <c r="BA52" s="238"/>
      <c r="BB52" s="230"/>
      <c r="BC52" s="218"/>
      <c r="BD52" s="218"/>
      <c r="BE52" s="218"/>
      <c r="BF52" s="211"/>
      <c r="BH52" s="199"/>
      <c r="BI52" s="199"/>
      <c r="BJ52" s="199"/>
      <c r="BK52" s="211"/>
      <c r="BL52" s="227"/>
      <c r="BM52" s="209"/>
      <c r="BN52" s="204"/>
      <c r="BO52" s="209"/>
      <c r="BP52" s="211"/>
      <c r="BQ52" s="211"/>
      <c r="BR52" s="238"/>
      <c r="BS52" s="230"/>
      <c r="BT52" s="218"/>
      <c r="BU52" s="218"/>
      <c r="BV52" s="218"/>
      <c r="BW52" s="211"/>
      <c r="BY52" s="199"/>
      <c r="BZ52" s="199"/>
      <c r="CA52" s="199"/>
      <c r="CB52" s="211"/>
      <c r="CC52" s="227"/>
      <c r="CD52" s="209"/>
      <c r="CE52" s="204"/>
      <c r="CF52" s="209"/>
      <c r="CG52" s="211"/>
      <c r="CH52" s="211"/>
      <c r="CI52" s="238"/>
      <c r="CJ52" s="230"/>
      <c r="CK52" s="218"/>
      <c r="CL52" s="218"/>
      <c r="CM52" s="218"/>
      <c r="CN52" s="211"/>
      <c r="CP52" s="199"/>
      <c r="CQ52" s="199"/>
      <c r="CR52" s="199"/>
      <c r="CS52" s="211"/>
      <c r="CT52" s="227"/>
      <c r="CU52" s="209"/>
      <c r="CV52" s="204"/>
      <c r="CW52" s="209"/>
      <c r="CX52" s="211"/>
      <c r="CY52" s="211"/>
      <c r="CZ52" s="238"/>
      <c r="DA52" s="230"/>
      <c r="DB52" s="218"/>
      <c r="DC52" s="218"/>
      <c r="DD52" s="218"/>
      <c r="DE52" s="211"/>
      <c r="DG52" s="199"/>
      <c r="DH52" s="199"/>
      <c r="DI52" s="199"/>
      <c r="DJ52" s="211"/>
      <c r="DK52" s="227"/>
      <c r="DL52" s="209"/>
      <c r="DM52" s="204"/>
      <c r="DN52" s="209"/>
      <c r="DO52" s="211"/>
      <c r="DP52" s="211"/>
      <c r="DQ52" s="238"/>
      <c r="DR52" s="230"/>
      <c r="DS52" s="218"/>
      <c r="DT52" s="218"/>
      <c r="DU52" s="218"/>
      <c r="DV52" s="211"/>
      <c r="DX52" s="199"/>
      <c r="DY52" s="199"/>
      <c r="DZ52" s="199"/>
      <c r="EA52" s="211"/>
      <c r="EB52" s="227"/>
      <c r="EC52" s="209"/>
      <c r="ED52" s="204"/>
      <c r="EE52" s="209"/>
      <c r="EF52" s="211"/>
      <c r="EG52" s="211"/>
      <c r="EH52" s="238"/>
      <c r="EI52" s="230"/>
      <c r="EJ52" s="218"/>
      <c r="EK52" s="218"/>
      <c r="EL52" s="218"/>
      <c r="EM52" s="211"/>
      <c r="EO52" s="199"/>
      <c r="EP52" s="199"/>
      <c r="EQ52" s="199"/>
      <c r="ER52" s="211"/>
      <c r="ES52" s="227"/>
      <c r="ET52" s="209"/>
      <c r="EU52" s="204"/>
      <c r="EV52" s="209"/>
      <c r="EW52" s="211"/>
      <c r="EX52" s="211"/>
      <c r="EY52" s="238"/>
      <c r="EZ52" s="230"/>
      <c r="FA52" s="218"/>
      <c r="FB52" s="218"/>
      <c r="FC52" s="218"/>
      <c r="FD52" s="211"/>
      <c r="FF52" s="199"/>
      <c r="FG52" s="199"/>
      <c r="FH52" s="199"/>
      <c r="FI52" s="211"/>
      <c r="FJ52" s="227"/>
      <c r="FK52" s="209"/>
      <c r="FL52" s="204"/>
      <c r="FM52" s="209"/>
      <c r="FN52" s="211"/>
      <c r="FO52" s="211"/>
      <c r="FP52" s="238"/>
      <c r="FQ52" s="230"/>
      <c r="FR52" s="218"/>
      <c r="FS52" s="218"/>
      <c r="FT52" s="218"/>
      <c r="FU52" s="211"/>
      <c r="FW52" s="199"/>
      <c r="FX52" s="199"/>
      <c r="FY52" s="199"/>
      <c r="FZ52" s="211"/>
      <c r="GA52" s="227"/>
      <c r="GB52" s="209"/>
      <c r="GC52" s="204"/>
      <c r="GD52" s="209"/>
      <c r="GE52" s="211"/>
      <c r="GF52" s="211"/>
      <c r="GG52" s="238"/>
      <c r="GH52" s="230"/>
      <c r="GI52" s="218"/>
      <c r="GJ52" s="218"/>
      <c r="GK52" s="218"/>
      <c r="GL52" s="211"/>
      <c r="GN52" s="199"/>
      <c r="GO52" s="199"/>
      <c r="GP52" s="199"/>
      <c r="GQ52" s="211"/>
      <c r="GR52" s="227"/>
      <c r="GS52" s="209"/>
      <c r="GT52" s="204"/>
      <c r="GU52" s="209"/>
      <c r="GV52" s="211"/>
      <c r="GW52" s="211"/>
      <c r="GX52" s="238"/>
      <c r="GY52" s="230"/>
      <c r="GZ52" s="218"/>
      <c r="HA52" s="218"/>
      <c r="HB52" s="218"/>
      <c r="HC52" s="211"/>
      <c r="HE52" s="199"/>
      <c r="HF52" s="199"/>
      <c r="HG52" s="199"/>
      <c r="HH52" s="211"/>
      <c r="HI52" s="227"/>
      <c r="HJ52" s="209"/>
      <c r="HK52" s="204"/>
      <c r="HL52" s="209"/>
      <c r="HM52" s="211"/>
      <c r="HN52" s="211"/>
      <c r="HO52" s="238"/>
      <c r="HP52" s="230"/>
      <c r="HQ52" s="218"/>
      <c r="HR52" s="218"/>
      <c r="HS52" s="218"/>
      <c r="HT52" s="211"/>
      <c r="HV52" s="199"/>
      <c r="HW52" s="199"/>
      <c r="HX52" s="199"/>
      <c r="HY52" s="211"/>
      <c r="HZ52" s="227"/>
      <c r="IA52" s="209"/>
      <c r="IB52" s="204"/>
      <c r="IC52" s="209"/>
      <c r="ID52" s="211"/>
      <c r="IE52" s="211"/>
      <c r="IF52" s="238"/>
      <c r="IG52" s="230"/>
      <c r="IH52" s="218"/>
      <c r="II52" s="218"/>
      <c r="IJ52" s="218"/>
      <c r="IK52" s="211"/>
      <c r="IM52" s="199"/>
      <c r="IN52" s="199"/>
      <c r="IO52" s="199"/>
      <c r="IP52" s="211"/>
      <c r="IQ52" s="227"/>
      <c r="IR52" s="209"/>
      <c r="IS52" s="204"/>
      <c r="IT52" s="209"/>
      <c r="IU52" s="211"/>
      <c r="IV52" s="211"/>
      <c r="IW52" s="238"/>
      <c r="IX52" s="230"/>
      <c r="IY52" s="218"/>
      <c r="IZ52" s="218"/>
      <c r="JA52" s="218"/>
      <c r="JB52" s="211"/>
      <c r="JD52" s="199"/>
      <c r="JE52" s="199"/>
      <c r="JF52" s="199"/>
      <c r="JG52" s="211"/>
      <c r="JH52" s="227"/>
      <c r="JI52" s="209"/>
      <c r="JJ52" s="204"/>
      <c r="JK52" s="209"/>
      <c r="JL52" s="211"/>
      <c r="JM52" s="211"/>
      <c r="JN52" s="238"/>
      <c r="JO52" s="230"/>
      <c r="JP52" s="218"/>
      <c r="JQ52" s="218"/>
      <c r="JR52" s="218"/>
      <c r="JS52" s="211"/>
      <c r="JU52" s="199"/>
      <c r="JV52" s="199"/>
      <c r="JW52" s="199"/>
      <c r="JX52" s="211"/>
      <c r="JY52" s="227"/>
      <c r="JZ52" s="209"/>
      <c r="KA52" s="204"/>
      <c r="KB52" s="209"/>
      <c r="KC52" s="211"/>
      <c r="KD52" s="211"/>
      <c r="KE52" s="238"/>
      <c r="KF52" s="230"/>
      <c r="KG52" s="218"/>
      <c r="KH52" s="218"/>
      <c r="KI52" s="218"/>
      <c r="KJ52" s="211"/>
      <c r="KL52" s="199"/>
      <c r="KM52" s="199"/>
      <c r="KN52" s="199"/>
      <c r="KO52" s="211"/>
      <c r="KP52" s="227"/>
      <c r="KQ52" s="209"/>
      <c r="KR52" s="204"/>
      <c r="KS52" s="209"/>
      <c r="KT52" s="211"/>
      <c r="KU52" s="211"/>
      <c r="KV52" s="238"/>
      <c r="KW52" s="230"/>
      <c r="KX52" s="218"/>
      <c r="KY52" s="218"/>
      <c r="KZ52" s="218"/>
      <c r="LA52" s="211"/>
      <c r="LC52" s="199"/>
      <c r="LD52" s="199"/>
      <c r="LE52" s="199"/>
      <c r="LF52" s="211"/>
      <c r="LG52" s="227"/>
      <c r="LH52" s="209"/>
      <c r="LI52" s="204"/>
      <c r="LJ52" s="209"/>
      <c r="LK52" s="211"/>
      <c r="LL52" s="211"/>
      <c r="LM52" s="238"/>
      <c r="LN52" s="230"/>
      <c r="LO52" s="218"/>
      <c r="LP52" s="218"/>
      <c r="LQ52" s="218"/>
      <c r="LR52" s="211"/>
      <c r="LT52" s="199"/>
      <c r="LU52" s="199"/>
      <c r="LV52" s="199"/>
      <c r="LW52" s="211"/>
      <c r="LX52" s="227"/>
      <c r="LY52" s="209"/>
      <c r="LZ52" s="204"/>
      <c r="MA52" s="209"/>
      <c r="MB52" s="211"/>
      <c r="MC52" s="211"/>
      <c r="MD52" s="238"/>
      <c r="ME52" s="230"/>
      <c r="MF52" s="218"/>
      <c r="MG52" s="218"/>
      <c r="MH52" s="218"/>
      <c r="MI52" s="211"/>
    </row>
    <row r="53" spans="1:347" ht="14" customHeight="1" outlineLevel="1">
      <c r="A53" s="12"/>
      <c r="B53" s="33"/>
      <c r="C53" s="17"/>
      <c r="D53" s="6"/>
      <c r="E53" s="6"/>
      <c r="F53" s="5"/>
      <c r="G53" s="55"/>
      <c r="H53" s="55"/>
      <c r="J53" s="17"/>
      <c r="K53" s="15"/>
      <c r="L53" s="33"/>
      <c r="M53" s="47"/>
      <c r="N53" s="32"/>
      <c r="O53" s="23"/>
      <c r="P53" s="38" t="s">
        <v>104</v>
      </c>
      <c r="Q53" s="15"/>
      <c r="R53" s="15"/>
      <c r="S53" s="61"/>
      <c r="T53" s="46" t="s">
        <v>115</v>
      </c>
      <c r="X53" s="15"/>
      <c r="Y53" s="20"/>
      <c r="Z53" s="199"/>
      <c r="AA53" s="212"/>
      <c r="AB53" s="211"/>
      <c r="AC53" s="207"/>
      <c r="AD53" s="231"/>
      <c r="AE53" s="209"/>
      <c r="AF53" s="204"/>
      <c r="AG53" s="228" t="s">
        <v>101</v>
      </c>
      <c r="AH53" s="211"/>
      <c r="AI53" s="211"/>
      <c r="AJ53" s="238"/>
      <c r="AK53" s="230" t="s">
        <v>115</v>
      </c>
      <c r="AL53" s="218"/>
      <c r="AM53" s="218"/>
      <c r="AN53" s="218"/>
      <c r="AO53" s="211"/>
      <c r="AQ53" s="199"/>
      <c r="AR53" s="212"/>
      <c r="AS53" s="211"/>
      <c r="AT53" s="207"/>
      <c r="AU53" s="231"/>
      <c r="AV53" s="209"/>
      <c r="AW53" s="204"/>
      <c r="AX53" s="228" t="s">
        <v>101</v>
      </c>
      <c r="AY53" s="211"/>
      <c r="AZ53" s="211"/>
      <c r="BA53" s="238"/>
      <c r="BB53" s="230" t="s">
        <v>115</v>
      </c>
      <c r="BC53" s="218"/>
      <c r="BD53" s="218"/>
      <c r="BE53" s="218"/>
      <c r="BF53" s="211"/>
      <c r="BH53" s="199"/>
      <c r="BI53" s="212"/>
      <c r="BJ53" s="211"/>
      <c r="BK53" s="207"/>
      <c r="BL53" s="231"/>
      <c r="BM53" s="209"/>
      <c r="BN53" s="204"/>
      <c r="BO53" s="228" t="s">
        <v>101</v>
      </c>
      <c r="BP53" s="211"/>
      <c r="BQ53" s="211"/>
      <c r="BR53" s="238"/>
      <c r="BS53" s="230" t="s">
        <v>115</v>
      </c>
      <c r="BT53" s="218"/>
      <c r="BU53" s="218"/>
      <c r="BV53" s="218"/>
      <c r="BW53" s="211"/>
      <c r="BY53" s="199"/>
      <c r="BZ53" s="212"/>
      <c r="CA53" s="211"/>
      <c r="CB53" s="207"/>
      <c r="CC53" s="231"/>
      <c r="CD53" s="209"/>
      <c r="CE53" s="204"/>
      <c r="CF53" s="228" t="s">
        <v>101</v>
      </c>
      <c r="CG53" s="211"/>
      <c r="CH53" s="211"/>
      <c r="CI53" s="238"/>
      <c r="CJ53" s="230" t="s">
        <v>115</v>
      </c>
      <c r="CK53" s="218"/>
      <c r="CL53" s="218"/>
      <c r="CM53" s="218"/>
      <c r="CN53" s="211"/>
      <c r="CP53" s="199"/>
      <c r="CQ53" s="212"/>
      <c r="CR53" s="211"/>
      <c r="CS53" s="207"/>
      <c r="CT53" s="231"/>
      <c r="CU53" s="209"/>
      <c r="CV53" s="204"/>
      <c r="CW53" s="228" t="s">
        <v>101</v>
      </c>
      <c r="CX53" s="211"/>
      <c r="CY53" s="211"/>
      <c r="CZ53" s="238"/>
      <c r="DA53" s="230" t="s">
        <v>115</v>
      </c>
      <c r="DB53" s="218"/>
      <c r="DC53" s="218"/>
      <c r="DD53" s="218"/>
      <c r="DE53" s="211"/>
      <c r="DG53" s="199"/>
      <c r="DH53" s="212"/>
      <c r="DI53" s="211"/>
      <c r="DJ53" s="207"/>
      <c r="DK53" s="231"/>
      <c r="DL53" s="209"/>
      <c r="DM53" s="204"/>
      <c r="DN53" s="228" t="s">
        <v>101</v>
      </c>
      <c r="DO53" s="211"/>
      <c r="DP53" s="211"/>
      <c r="DQ53" s="238"/>
      <c r="DR53" s="230" t="s">
        <v>115</v>
      </c>
      <c r="DS53" s="218"/>
      <c r="DT53" s="218"/>
      <c r="DU53" s="218"/>
      <c r="DV53" s="211"/>
      <c r="DX53" s="199"/>
      <c r="DY53" s="212"/>
      <c r="DZ53" s="211"/>
      <c r="EA53" s="207"/>
      <c r="EB53" s="231"/>
      <c r="EC53" s="209"/>
      <c r="ED53" s="204"/>
      <c r="EE53" s="228" t="s">
        <v>101</v>
      </c>
      <c r="EF53" s="211"/>
      <c r="EG53" s="211"/>
      <c r="EH53" s="238"/>
      <c r="EI53" s="230" t="s">
        <v>115</v>
      </c>
      <c r="EJ53" s="218"/>
      <c r="EK53" s="218"/>
      <c r="EL53" s="218"/>
      <c r="EM53" s="211"/>
      <c r="EO53" s="199"/>
      <c r="EP53" s="212"/>
      <c r="EQ53" s="211"/>
      <c r="ER53" s="207"/>
      <c r="ES53" s="231"/>
      <c r="ET53" s="209"/>
      <c r="EU53" s="204"/>
      <c r="EV53" s="228" t="s">
        <v>101</v>
      </c>
      <c r="EW53" s="211"/>
      <c r="EX53" s="211"/>
      <c r="EY53" s="238"/>
      <c r="EZ53" s="230" t="s">
        <v>115</v>
      </c>
      <c r="FA53" s="218"/>
      <c r="FB53" s="218"/>
      <c r="FC53" s="218"/>
      <c r="FD53" s="211"/>
      <c r="FF53" s="199"/>
      <c r="FG53" s="212"/>
      <c r="FH53" s="211"/>
      <c r="FI53" s="207"/>
      <c r="FJ53" s="231"/>
      <c r="FK53" s="209"/>
      <c r="FL53" s="204"/>
      <c r="FM53" s="228" t="s">
        <v>101</v>
      </c>
      <c r="FN53" s="211"/>
      <c r="FO53" s="211"/>
      <c r="FP53" s="238"/>
      <c r="FQ53" s="230" t="s">
        <v>115</v>
      </c>
      <c r="FR53" s="218"/>
      <c r="FS53" s="218"/>
      <c r="FT53" s="218"/>
      <c r="FU53" s="211"/>
      <c r="FW53" s="199"/>
      <c r="FX53" s="212"/>
      <c r="FY53" s="211"/>
      <c r="FZ53" s="207"/>
      <c r="GA53" s="231"/>
      <c r="GB53" s="209"/>
      <c r="GC53" s="204"/>
      <c r="GD53" s="228" t="s">
        <v>101</v>
      </c>
      <c r="GE53" s="211"/>
      <c r="GF53" s="211"/>
      <c r="GG53" s="238"/>
      <c r="GH53" s="230" t="s">
        <v>115</v>
      </c>
      <c r="GI53" s="218"/>
      <c r="GJ53" s="218"/>
      <c r="GK53" s="218"/>
      <c r="GL53" s="211"/>
      <c r="GN53" s="199"/>
      <c r="GO53" s="212"/>
      <c r="GP53" s="211"/>
      <c r="GQ53" s="207"/>
      <c r="GR53" s="231"/>
      <c r="GS53" s="209"/>
      <c r="GT53" s="204"/>
      <c r="GU53" s="228" t="s">
        <v>101</v>
      </c>
      <c r="GV53" s="211"/>
      <c r="GW53" s="211"/>
      <c r="GX53" s="238"/>
      <c r="GY53" s="230" t="s">
        <v>115</v>
      </c>
      <c r="GZ53" s="218"/>
      <c r="HA53" s="218"/>
      <c r="HB53" s="218"/>
      <c r="HC53" s="211"/>
      <c r="HE53" s="199"/>
      <c r="HF53" s="212"/>
      <c r="HG53" s="211"/>
      <c r="HH53" s="207"/>
      <c r="HI53" s="231"/>
      <c r="HJ53" s="209"/>
      <c r="HK53" s="204"/>
      <c r="HL53" s="228" t="s">
        <v>101</v>
      </c>
      <c r="HM53" s="211"/>
      <c r="HN53" s="211"/>
      <c r="HO53" s="238"/>
      <c r="HP53" s="230" t="s">
        <v>115</v>
      </c>
      <c r="HQ53" s="218"/>
      <c r="HR53" s="218"/>
      <c r="HS53" s="218"/>
      <c r="HT53" s="211"/>
      <c r="HV53" s="199"/>
      <c r="HW53" s="212"/>
      <c r="HX53" s="211"/>
      <c r="HY53" s="207"/>
      <c r="HZ53" s="231"/>
      <c r="IA53" s="209"/>
      <c r="IB53" s="204"/>
      <c r="IC53" s="228" t="s">
        <v>101</v>
      </c>
      <c r="ID53" s="211"/>
      <c r="IE53" s="211"/>
      <c r="IF53" s="238"/>
      <c r="IG53" s="230" t="s">
        <v>115</v>
      </c>
      <c r="IH53" s="218"/>
      <c r="II53" s="218"/>
      <c r="IJ53" s="218"/>
      <c r="IK53" s="211"/>
      <c r="IM53" s="199"/>
      <c r="IN53" s="212"/>
      <c r="IO53" s="211"/>
      <c r="IP53" s="207"/>
      <c r="IQ53" s="231"/>
      <c r="IR53" s="209"/>
      <c r="IS53" s="204"/>
      <c r="IT53" s="228" t="s">
        <v>101</v>
      </c>
      <c r="IU53" s="211"/>
      <c r="IV53" s="211"/>
      <c r="IW53" s="238"/>
      <c r="IX53" s="230" t="s">
        <v>115</v>
      </c>
      <c r="IY53" s="218"/>
      <c r="IZ53" s="218"/>
      <c r="JA53" s="218"/>
      <c r="JB53" s="211"/>
      <c r="JD53" s="199"/>
      <c r="JE53" s="212"/>
      <c r="JF53" s="211"/>
      <c r="JG53" s="207"/>
      <c r="JH53" s="231"/>
      <c r="JI53" s="209"/>
      <c r="JJ53" s="204"/>
      <c r="JK53" s="228" t="s">
        <v>101</v>
      </c>
      <c r="JL53" s="211"/>
      <c r="JM53" s="211"/>
      <c r="JN53" s="238"/>
      <c r="JO53" s="230" t="s">
        <v>115</v>
      </c>
      <c r="JP53" s="218"/>
      <c r="JQ53" s="218"/>
      <c r="JR53" s="218"/>
      <c r="JS53" s="211"/>
      <c r="JU53" s="199"/>
      <c r="JV53" s="212"/>
      <c r="JW53" s="211"/>
      <c r="JX53" s="207"/>
      <c r="JY53" s="231"/>
      <c r="JZ53" s="209"/>
      <c r="KA53" s="204"/>
      <c r="KB53" s="228" t="s">
        <v>101</v>
      </c>
      <c r="KC53" s="211"/>
      <c r="KD53" s="211"/>
      <c r="KE53" s="238"/>
      <c r="KF53" s="230" t="s">
        <v>115</v>
      </c>
      <c r="KG53" s="218"/>
      <c r="KH53" s="218"/>
      <c r="KI53" s="218"/>
      <c r="KJ53" s="211"/>
      <c r="KL53" s="199"/>
      <c r="KM53" s="212"/>
      <c r="KN53" s="211"/>
      <c r="KO53" s="207"/>
      <c r="KP53" s="231"/>
      <c r="KQ53" s="209"/>
      <c r="KR53" s="204"/>
      <c r="KS53" s="228" t="s">
        <v>101</v>
      </c>
      <c r="KT53" s="211"/>
      <c r="KU53" s="211"/>
      <c r="KV53" s="238"/>
      <c r="KW53" s="230" t="s">
        <v>115</v>
      </c>
      <c r="KX53" s="218"/>
      <c r="KY53" s="218"/>
      <c r="KZ53" s="218"/>
      <c r="LA53" s="211"/>
      <c r="LC53" s="199"/>
      <c r="LD53" s="212"/>
      <c r="LE53" s="211"/>
      <c r="LF53" s="207"/>
      <c r="LG53" s="231"/>
      <c r="LH53" s="209"/>
      <c r="LI53" s="204"/>
      <c r="LJ53" s="228" t="s">
        <v>101</v>
      </c>
      <c r="LK53" s="211"/>
      <c r="LL53" s="211"/>
      <c r="LM53" s="238"/>
      <c r="LN53" s="230" t="s">
        <v>115</v>
      </c>
      <c r="LO53" s="218"/>
      <c r="LP53" s="218"/>
      <c r="LQ53" s="218"/>
      <c r="LR53" s="211"/>
      <c r="LT53" s="199"/>
      <c r="LU53" s="212"/>
      <c r="LV53" s="211"/>
      <c r="LW53" s="207"/>
      <c r="LX53" s="231"/>
      <c r="LY53" s="209"/>
      <c r="LZ53" s="204"/>
      <c r="MA53" s="228" t="s">
        <v>101</v>
      </c>
      <c r="MB53" s="211"/>
      <c r="MC53" s="211"/>
      <c r="MD53" s="238"/>
      <c r="ME53" s="230" t="s">
        <v>115</v>
      </c>
      <c r="MF53" s="218"/>
      <c r="MG53" s="218"/>
      <c r="MH53" s="218"/>
      <c r="MI53" s="211"/>
    </row>
    <row r="54" spans="1:347" ht="14" customHeight="1" outlineLevel="1" thickBot="1">
      <c r="A54" s="12"/>
      <c r="B54" s="54"/>
      <c r="C54" s="9"/>
      <c r="D54" s="9"/>
      <c r="E54" s="17"/>
      <c r="F54" s="17"/>
      <c r="G54" s="55"/>
      <c r="H54" s="55"/>
      <c r="J54" s="12"/>
      <c r="K54" s="34"/>
      <c r="O54" s="38"/>
      <c r="P54" s="57" t="str">
        <f>K33</f>
        <v>Vectobac-Aedes</v>
      </c>
      <c r="S54" s="20"/>
      <c r="U54" s="57" t="str">
        <f>K3</f>
        <v>Bactimo-Aedes</v>
      </c>
      <c r="V54" s="59" t="s">
        <v>24</v>
      </c>
      <c r="W54" s="57" t="str">
        <f>K33</f>
        <v>Vectobac-Aedes</v>
      </c>
      <c r="X54" s="20"/>
      <c r="Z54" s="199"/>
      <c r="AA54" s="210"/>
      <c r="AB54" s="226"/>
      <c r="AC54" s="199"/>
      <c r="AD54" s="199"/>
      <c r="AE54" s="199"/>
      <c r="AF54" s="228"/>
      <c r="AG54" s="234" t="str">
        <f>AB33</f>
        <v>Vectobac-Aedes</v>
      </c>
      <c r="AH54" s="217"/>
      <c r="AI54" s="217"/>
      <c r="AJ54" s="214"/>
      <c r="AK54" s="218"/>
      <c r="AL54" s="234" t="str">
        <f>AB3</f>
        <v>Bactimo-Aedes</v>
      </c>
      <c r="AM54" s="236" t="s">
        <v>24</v>
      </c>
      <c r="AN54" s="234" t="str">
        <f>AB33</f>
        <v>Vectobac-Aedes</v>
      </c>
      <c r="AO54" s="214"/>
      <c r="AQ54" s="199"/>
      <c r="AR54" s="210"/>
      <c r="AS54" s="226"/>
      <c r="AT54" s="199"/>
      <c r="AU54" s="199"/>
      <c r="AV54" s="199"/>
      <c r="AW54" s="228"/>
      <c r="AX54" s="234" t="str">
        <f>AS33</f>
        <v>Vectobac-Aedes</v>
      </c>
      <c r="AY54" s="217"/>
      <c r="AZ54" s="217"/>
      <c r="BA54" s="214"/>
      <c r="BB54" s="218"/>
      <c r="BC54" s="234" t="str">
        <f>AS3</f>
        <v>Bactimo-Aedes</v>
      </c>
      <c r="BD54" s="236" t="s">
        <v>24</v>
      </c>
      <c r="BE54" s="234" t="str">
        <f>AS33</f>
        <v>Vectobac-Aedes</v>
      </c>
      <c r="BF54" s="214"/>
      <c r="BH54" s="199"/>
      <c r="BI54" s="210"/>
      <c r="BJ54" s="226"/>
      <c r="BK54" s="199"/>
      <c r="BL54" s="199"/>
      <c r="BM54" s="199"/>
      <c r="BN54" s="228"/>
      <c r="BO54" s="234" t="str">
        <f>BJ33</f>
        <v>Vectobac-Aedes</v>
      </c>
      <c r="BP54" s="217"/>
      <c r="BQ54" s="217"/>
      <c r="BR54" s="214"/>
      <c r="BS54" s="218"/>
      <c r="BT54" s="234" t="str">
        <f>BJ3</f>
        <v>Bactimo-Aedes</v>
      </c>
      <c r="BU54" s="236" t="s">
        <v>24</v>
      </c>
      <c r="BV54" s="234" t="str">
        <f>BJ33</f>
        <v>Vectobac-Aedes</v>
      </c>
      <c r="BW54" s="214"/>
      <c r="BY54" s="199"/>
      <c r="BZ54" s="210"/>
      <c r="CA54" s="226"/>
      <c r="CB54" s="199"/>
      <c r="CC54" s="199"/>
      <c r="CD54" s="199"/>
      <c r="CE54" s="228"/>
      <c r="CF54" s="234" t="str">
        <f>CA33</f>
        <v>Vectobac-Aedes</v>
      </c>
      <c r="CG54" s="217"/>
      <c r="CH54" s="217"/>
      <c r="CI54" s="214"/>
      <c r="CJ54" s="218"/>
      <c r="CK54" s="234" t="str">
        <f>CA3</f>
        <v>Bactimo-Aedes</v>
      </c>
      <c r="CL54" s="236" t="s">
        <v>24</v>
      </c>
      <c r="CM54" s="234" t="str">
        <f>CA33</f>
        <v>Vectobac-Aedes</v>
      </c>
      <c r="CN54" s="214"/>
      <c r="CP54" s="199"/>
      <c r="CQ54" s="210"/>
      <c r="CR54" s="226"/>
      <c r="CS54" s="199"/>
      <c r="CT54" s="199"/>
      <c r="CU54" s="199"/>
      <c r="CV54" s="228"/>
      <c r="CW54" s="234" t="str">
        <f>CR33</f>
        <v>Vectobac-Aedes</v>
      </c>
      <c r="CX54" s="217"/>
      <c r="CY54" s="217"/>
      <c r="CZ54" s="214"/>
      <c r="DA54" s="218"/>
      <c r="DB54" s="234" t="str">
        <f>CR3</f>
        <v>Bactimo-Aedes</v>
      </c>
      <c r="DC54" s="236" t="s">
        <v>24</v>
      </c>
      <c r="DD54" s="234" t="str">
        <f>CR33</f>
        <v>Vectobac-Aedes</v>
      </c>
      <c r="DE54" s="214"/>
      <c r="DG54" s="199"/>
      <c r="DH54" s="210"/>
      <c r="DI54" s="226"/>
      <c r="DJ54" s="199"/>
      <c r="DK54" s="199"/>
      <c r="DL54" s="199"/>
      <c r="DM54" s="228"/>
      <c r="DN54" s="234" t="str">
        <f>DI33</f>
        <v>Vectobac-Aedes</v>
      </c>
      <c r="DO54" s="217"/>
      <c r="DP54" s="217"/>
      <c r="DQ54" s="214"/>
      <c r="DR54" s="218"/>
      <c r="DS54" s="234" t="str">
        <f>DI3</f>
        <v>Bactimo-Aedes</v>
      </c>
      <c r="DT54" s="236" t="s">
        <v>24</v>
      </c>
      <c r="DU54" s="234" t="str">
        <f>DI33</f>
        <v>Vectobac-Aedes</v>
      </c>
      <c r="DV54" s="214"/>
      <c r="DX54" s="199"/>
      <c r="DY54" s="210"/>
      <c r="DZ54" s="226"/>
      <c r="EA54" s="199"/>
      <c r="EB54" s="199"/>
      <c r="EC54" s="199"/>
      <c r="ED54" s="228"/>
      <c r="EE54" s="234" t="str">
        <f>DZ33</f>
        <v>Vectobac-Aedes</v>
      </c>
      <c r="EF54" s="217"/>
      <c r="EG54" s="217"/>
      <c r="EH54" s="214"/>
      <c r="EI54" s="218"/>
      <c r="EJ54" s="234" t="str">
        <f>DZ3</f>
        <v>Bactimo-Aedes</v>
      </c>
      <c r="EK54" s="236" t="s">
        <v>24</v>
      </c>
      <c r="EL54" s="234" t="str">
        <f>DZ33</f>
        <v>Vectobac-Aedes</v>
      </c>
      <c r="EM54" s="214"/>
      <c r="EO54" s="199"/>
      <c r="EP54" s="210"/>
      <c r="EQ54" s="226"/>
      <c r="ER54" s="199"/>
      <c r="ES54" s="199"/>
      <c r="ET54" s="199"/>
      <c r="EU54" s="228"/>
      <c r="EV54" s="234" t="str">
        <f>EQ33</f>
        <v>Vectobac-Aedes</v>
      </c>
      <c r="EW54" s="217"/>
      <c r="EX54" s="217"/>
      <c r="EY54" s="214"/>
      <c r="EZ54" s="218"/>
      <c r="FA54" s="234" t="str">
        <f>EQ3</f>
        <v>Bactimo-Aedes</v>
      </c>
      <c r="FB54" s="236" t="s">
        <v>24</v>
      </c>
      <c r="FC54" s="234" t="str">
        <f>EQ33</f>
        <v>Vectobac-Aedes</v>
      </c>
      <c r="FD54" s="214"/>
      <c r="FF54" s="199"/>
      <c r="FG54" s="210"/>
      <c r="FH54" s="226"/>
      <c r="FI54" s="199"/>
      <c r="FJ54" s="199"/>
      <c r="FK54" s="199"/>
      <c r="FL54" s="228"/>
      <c r="FM54" s="234" t="str">
        <f>FH33</f>
        <v>Vectobac-Aedes</v>
      </c>
      <c r="FN54" s="217"/>
      <c r="FO54" s="217"/>
      <c r="FP54" s="214"/>
      <c r="FQ54" s="218"/>
      <c r="FR54" s="234" t="str">
        <f>FH3</f>
        <v>Bactimo-Aedes</v>
      </c>
      <c r="FS54" s="236" t="s">
        <v>24</v>
      </c>
      <c r="FT54" s="234" t="str">
        <f>FH33</f>
        <v>Vectobac-Aedes</v>
      </c>
      <c r="FU54" s="214"/>
      <c r="FW54" s="199"/>
      <c r="FX54" s="210"/>
      <c r="FY54" s="226"/>
      <c r="FZ54" s="199"/>
      <c r="GA54" s="199"/>
      <c r="GB54" s="199"/>
      <c r="GC54" s="228"/>
      <c r="GD54" s="234" t="str">
        <f>FY33</f>
        <v>Vectobac-Aedes</v>
      </c>
      <c r="GE54" s="217"/>
      <c r="GF54" s="217"/>
      <c r="GG54" s="214"/>
      <c r="GH54" s="218"/>
      <c r="GI54" s="234" t="str">
        <f>FY3</f>
        <v>Bactimo-Aedes</v>
      </c>
      <c r="GJ54" s="236" t="s">
        <v>24</v>
      </c>
      <c r="GK54" s="234" t="str">
        <f>FY33</f>
        <v>Vectobac-Aedes</v>
      </c>
      <c r="GL54" s="214"/>
      <c r="GN54" s="199"/>
      <c r="GO54" s="210"/>
      <c r="GP54" s="226"/>
      <c r="GQ54" s="199"/>
      <c r="GR54" s="199"/>
      <c r="GS54" s="199"/>
      <c r="GT54" s="228"/>
      <c r="GU54" s="234" t="str">
        <f>GP33</f>
        <v>Vectobac-Aedes</v>
      </c>
      <c r="GV54" s="217"/>
      <c r="GW54" s="217"/>
      <c r="GX54" s="214"/>
      <c r="GY54" s="218"/>
      <c r="GZ54" s="234" t="str">
        <f>GP3</f>
        <v>Bactimo-Aedes</v>
      </c>
      <c r="HA54" s="236" t="s">
        <v>24</v>
      </c>
      <c r="HB54" s="234" t="str">
        <f>GP33</f>
        <v>Vectobac-Aedes</v>
      </c>
      <c r="HC54" s="214"/>
      <c r="HE54" s="199"/>
      <c r="HF54" s="210"/>
      <c r="HG54" s="226"/>
      <c r="HH54" s="199"/>
      <c r="HI54" s="199"/>
      <c r="HJ54" s="199"/>
      <c r="HK54" s="228"/>
      <c r="HL54" s="234" t="str">
        <f>HG33</f>
        <v>Vectobac-Aedes</v>
      </c>
      <c r="HM54" s="217"/>
      <c r="HN54" s="217"/>
      <c r="HO54" s="214"/>
      <c r="HP54" s="218"/>
      <c r="HQ54" s="234" t="str">
        <f>HG3</f>
        <v>Bactimo-Aedes</v>
      </c>
      <c r="HR54" s="236" t="s">
        <v>24</v>
      </c>
      <c r="HS54" s="234" t="str">
        <f>HG33</f>
        <v>Vectobac-Aedes</v>
      </c>
      <c r="HT54" s="214"/>
      <c r="HV54" s="199"/>
      <c r="HW54" s="210"/>
      <c r="HX54" s="226"/>
      <c r="HY54" s="199"/>
      <c r="HZ54" s="199"/>
      <c r="IA54" s="199"/>
      <c r="IB54" s="228"/>
      <c r="IC54" s="234" t="str">
        <f>HX33</f>
        <v>Vectobac-Aedes</v>
      </c>
      <c r="ID54" s="217"/>
      <c r="IE54" s="217"/>
      <c r="IF54" s="214"/>
      <c r="IG54" s="218"/>
      <c r="IH54" s="234" t="str">
        <f>HX3</f>
        <v>Bactimo-Aedes</v>
      </c>
      <c r="II54" s="236" t="s">
        <v>24</v>
      </c>
      <c r="IJ54" s="234" t="str">
        <f>HX33</f>
        <v>Vectobac-Aedes</v>
      </c>
      <c r="IK54" s="214"/>
      <c r="IM54" s="199"/>
      <c r="IN54" s="210"/>
      <c r="IO54" s="226"/>
      <c r="IP54" s="199"/>
      <c r="IQ54" s="199"/>
      <c r="IR54" s="199"/>
      <c r="IS54" s="228"/>
      <c r="IT54" s="234" t="str">
        <f>IO33</f>
        <v>Vectobac-Aedes</v>
      </c>
      <c r="IU54" s="217"/>
      <c r="IV54" s="217"/>
      <c r="IW54" s="214"/>
      <c r="IX54" s="218"/>
      <c r="IY54" s="234" t="str">
        <f>IO3</f>
        <v>Bactimo-Aedes</v>
      </c>
      <c r="IZ54" s="236" t="s">
        <v>24</v>
      </c>
      <c r="JA54" s="234" t="str">
        <f>IO33</f>
        <v>Vectobac-Aedes</v>
      </c>
      <c r="JB54" s="214"/>
      <c r="JD54" s="199"/>
      <c r="JE54" s="210"/>
      <c r="JF54" s="226"/>
      <c r="JG54" s="199"/>
      <c r="JH54" s="199"/>
      <c r="JI54" s="199"/>
      <c r="JJ54" s="228"/>
      <c r="JK54" s="234" t="str">
        <f>JF33</f>
        <v>Vectobac-Aedes</v>
      </c>
      <c r="JL54" s="217"/>
      <c r="JM54" s="217"/>
      <c r="JN54" s="214"/>
      <c r="JO54" s="218"/>
      <c r="JP54" s="234" t="str">
        <f>JF3</f>
        <v>Bactimo-Aedes</v>
      </c>
      <c r="JQ54" s="236" t="s">
        <v>24</v>
      </c>
      <c r="JR54" s="234" t="str">
        <f>JF33</f>
        <v>Vectobac-Aedes</v>
      </c>
      <c r="JS54" s="214"/>
      <c r="JU54" s="199"/>
      <c r="JV54" s="210"/>
      <c r="JW54" s="226"/>
      <c r="JX54" s="199"/>
      <c r="JY54" s="199"/>
      <c r="JZ54" s="199"/>
      <c r="KA54" s="228"/>
      <c r="KB54" s="234" t="str">
        <f>JW33</f>
        <v>Vectobac-Aedes</v>
      </c>
      <c r="KC54" s="217"/>
      <c r="KD54" s="217"/>
      <c r="KE54" s="214"/>
      <c r="KF54" s="218"/>
      <c r="KG54" s="234" t="str">
        <f>JW3</f>
        <v>Bactimo-Aedes</v>
      </c>
      <c r="KH54" s="236" t="s">
        <v>24</v>
      </c>
      <c r="KI54" s="234" t="str">
        <f>JW33</f>
        <v>Vectobac-Aedes</v>
      </c>
      <c r="KJ54" s="214"/>
      <c r="KL54" s="199"/>
      <c r="KM54" s="210"/>
      <c r="KN54" s="226"/>
      <c r="KO54" s="199"/>
      <c r="KP54" s="199"/>
      <c r="KQ54" s="199"/>
      <c r="KR54" s="228"/>
      <c r="KS54" s="234" t="str">
        <f>KN33</f>
        <v>Vectobac-Aedes</v>
      </c>
      <c r="KT54" s="217"/>
      <c r="KU54" s="217"/>
      <c r="KV54" s="214"/>
      <c r="KW54" s="218"/>
      <c r="KX54" s="234" t="str">
        <f>KN3</f>
        <v>Bactimo-Aedes</v>
      </c>
      <c r="KY54" s="236" t="s">
        <v>24</v>
      </c>
      <c r="KZ54" s="234" t="str">
        <f>KN33</f>
        <v>Vectobac-Aedes</v>
      </c>
      <c r="LA54" s="214"/>
      <c r="LC54" s="199"/>
      <c r="LD54" s="210"/>
      <c r="LE54" s="226"/>
      <c r="LF54" s="199"/>
      <c r="LG54" s="199"/>
      <c r="LH54" s="199"/>
      <c r="LI54" s="228"/>
      <c r="LJ54" s="234" t="str">
        <f>LE33</f>
        <v>Vectobac-Aedes</v>
      </c>
      <c r="LK54" s="217"/>
      <c r="LL54" s="217"/>
      <c r="LM54" s="214"/>
      <c r="LN54" s="218"/>
      <c r="LO54" s="234" t="str">
        <f>LE3</f>
        <v>Bactimo-Aedes</v>
      </c>
      <c r="LP54" s="236" t="s">
        <v>24</v>
      </c>
      <c r="LQ54" s="234" t="str">
        <f>LE33</f>
        <v>Vectobac-Aedes</v>
      </c>
      <c r="LR54" s="214"/>
      <c r="LT54" s="199"/>
      <c r="LU54" s="210"/>
      <c r="LV54" s="226"/>
      <c r="LW54" s="199"/>
      <c r="LX54" s="199"/>
      <c r="LY54" s="199"/>
      <c r="LZ54" s="228"/>
      <c r="MA54" s="234" t="str">
        <f>LV33</f>
        <v>Vectobac-Aedes</v>
      </c>
      <c r="MB54" s="217"/>
      <c r="MC54" s="217"/>
      <c r="MD54" s="214"/>
      <c r="ME54" s="218"/>
      <c r="MF54" s="234" t="str">
        <f>LV3</f>
        <v>Bactimo-Aedes</v>
      </c>
      <c r="MG54" s="236" t="s">
        <v>24</v>
      </c>
      <c r="MH54" s="234" t="str">
        <f>LV33</f>
        <v>Vectobac-Aedes</v>
      </c>
      <c r="MI54" s="214"/>
    </row>
    <row r="55" spans="1:347" ht="14" customHeight="1" outlineLevel="1">
      <c r="A55" s="12"/>
      <c r="B55" s="54"/>
      <c r="C55" s="9"/>
      <c r="D55" s="9"/>
      <c r="E55" s="17"/>
      <c r="F55" s="17"/>
      <c r="G55" s="55"/>
      <c r="H55" s="55"/>
      <c r="I55" s="135"/>
      <c r="J55" s="136"/>
      <c r="K55" s="136"/>
      <c r="L55" s="137"/>
      <c r="M55" s="138" t="s">
        <v>17</v>
      </c>
      <c r="N55" s="137" t="s">
        <v>54</v>
      </c>
      <c r="O55" s="145"/>
      <c r="P55" s="146"/>
      <c r="Q55" s="147" t="s">
        <v>114</v>
      </c>
      <c r="R55" s="148" t="s">
        <v>55</v>
      </c>
      <c r="S55" s="28"/>
      <c r="T55" s="139"/>
      <c r="U55" s="139"/>
      <c r="V55" s="164"/>
      <c r="W55" s="147" t="s">
        <v>114</v>
      </c>
      <c r="X55" s="148" t="s">
        <v>64</v>
      </c>
      <c r="Z55" s="296"/>
      <c r="AA55" s="297"/>
      <c r="AB55" s="297"/>
      <c r="AC55" s="298"/>
      <c r="AD55" s="299" t="s">
        <v>17</v>
      </c>
      <c r="AE55" s="298" t="s">
        <v>54</v>
      </c>
      <c r="AF55" s="145"/>
      <c r="AG55" s="146"/>
      <c r="AH55" s="147" t="s">
        <v>114</v>
      </c>
      <c r="AI55" s="148" t="s">
        <v>55</v>
      </c>
      <c r="AJ55" s="224"/>
      <c r="AK55" s="300"/>
      <c r="AL55" s="300"/>
      <c r="AM55" s="164"/>
      <c r="AN55" s="147" t="s">
        <v>114</v>
      </c>
      <c r="AO55" s="148" t="s">
        <v>64</v>
      </c>
      <c r="AQ55" s="296"/>
      <c r="AR55" s="297"/>
      <c r="AS55" s="297"/>
      <c r="AT55" s="298"/>
      <c r="AU55" s="299" t="s">
        <v>17</v>
      </c>
      <c r="AV55" s="298" t="s">
        <v>54</v>
      </c>
      <c r="AW55" s="145"/>
      <c r="AX55" s="146"/>
      <c r="AY55" s="147" t="s">
        <v>114</v>
      </c>
      <c r="AZ55" s="148" t="s">
        <v>55</v>
      </c>
      <c r="BA55" s="224"/>
      <c r="BB55" s="300"/>
      <c r="BC55" s="300"/>
      <c r="BD55" s="164"/>
      <c r="BE55" s="147" t="s">
        <v>114</v>
      </c>
      <c r="BF55" s="148" t="s">
        <v>64</v>
      </c>
      <c r="BH55" s="296"/>
      <c r="BI55" s="297"/>
      <c r="BJ55" s="297"/>
      <c r="BK55" s="298"/>
      <c r="BL55" s="299" t="s">
        <v>17</v>
      </c>
      <c r="BM55" s="298" t="s">
        <v>54</v>
      </c>
      <c r="BN55" s="145"/>
      <c r="BO55" s="146"/>
      <c r="BP55" s="147" t="s">
        <v>114</v>
      </c>
      <c r="BQ55" s="148" t="s">
        <v>55</v>
      </c>
      <c r="BR55" s="224"/>
      <c r="BS55" s="300"/>
      <c r="BT55" s="300"/>
      <c r="BU55" s="164"/>
      <c r="BV55" s="147" t="s">
        <v>114</v>
      </c>
      <c r="BW55" s="148" t="s">
        <v>64</v>
      </c>
      <c r="BY55" s="296"/>
      <c r="BZ55" s="297"/>
      <c r="CA55" s="297"/>
      <c r="CB55" s="298"/>
      <c r="CC55" s="299" t="s">
        <v>17</v>
      </c>
      <c r="CD55" s="298" t="s">
        <v>54</v>
      </c>
      <c r="CE55" s="145"/>
      <c r="CF55" s="146"/>
      <c r="CG55" s="147" t="s">
        <v>114</v>
      </c>
      <c r="CH55" s="148" t="s">
        <v>55</v>
      </c>
      <c r="CI55" s="224"/>
      <c r="CJ55" s="300"/>
      <c r="CK55" s="300"/>
      <c r="CL55" s="164"/>
      <c r="CM55" s="147" t="s">
        <v>114</v>
      </c>
      <c r="CN55" s="148" t="s">
        <v>64</v>
      </c>
      <c r="CP55" s="296"/>
      <c r="CQ55" s="297"/>
      <c r="CR55" s="297"/>
      <c r="CS55" s="298"/>
      <c r="CT55" s="299" t="s">
        <v>17</v>
      </c>
      <c r="CU55" s="298" t="s">
        <v>54</v>
      </c>
      <c r="CV55" s="145"/>
      <c r="CW55" s="146"/>
      <c r="CX55" s="147" t="s">
        <v>114</v>
      </c>
      <c r="CY55" s="148" t="s">
        <v>55</v>
      </c>
      <c r="CZ55" s="224"/>
      <c r="DA55" s="300"/>
      <c r="DB55" s="300"/>
      <c r="DC55" s="164"/>
      <c r="DD55" s="147" t="s">
        <v>114</v>
      </c>
      <c r="DE55" s="148" t="s">
        <v>64</v>
      </c>
      <c r="DG55" s="296"/>
      <c r="DH55" s="297"/>
      <c r="DI55" s="297"/>
      <c r="DJ55" s="298"/>
      <c r="DK55" s="299" t="s">
        <v>17</v>
      </c>
      <c r="DL55" s="298" t="s">
        <v>54</v>
      </c>
      <c r="DM55" s="145"/>
      <c r="DN55" s="146"/>
      <c r="DO55" s="147" t="s">
        <v>114</v>
      </c>
      <c r="DP55" s="148" t="s">
        <v>55</v>
      </c>
      <c r="DQ55" s="224"/>
      <c r="DR55" s="300"/>
      <c r="DS55" s="300"/>
      <c r="DT55" s="164"/>
      <c r="DU55" s="147" t="s">
        <v>114</v>
      </c>
      <c r="DV55" s="148" t="s">
        <v>64</v>
      </c>
      <c r="DX55" s="296"/>
      <c r="DY55" s="297"/>
      <c r="DZ55" s="297"/>
      <c r="EA55" s="298"/>
      <c r="EB55" s="299" t="s">
        <v>17</v>
      </c>
      <c r="EC55" s="298" t="s">
        <v>54</v>
      </c>
      <c r="ED55" s="145"/>
      <c r="EE55" s="146"/>
      <c r="EF55" s="147" t="s">
        <v>114</v>
      </c>
      <c r="EG55" s="148" t="s">
        <v>55</v>
      </c>
      <c r="EH55" s="224"/>
      <c r="EI55" s="300"/>
      <c r="EJ55" s="300"/>
      <c r="EK55" s="164"/>
      <c r="EL55" s="147" t="s">
        <v>114</v>
      </c>
      <c r="EM55" s="148" t="s">
        <v>64</v>
      </c>
      <c r="EO55" s="296"/>
      <c r="EP55" s="297"/>
      <c r="EQ55" s="297"/>
      <c r="ER55" s="298"/>
      <c r="ES55" s="299" t="s">
        <v>17</v>
      </c>
      <c r="ET55" s="298" t="s">
        <v>54</v>
      </c>
      <c r="EU55" s="145"/>
      <c r="EV55" s="146"/>
      <c r="EW55" s="147" t="s">
        <v>114</v>
      </c>
      <c r="EX55" s="148" t="s">
        <v>55</v>
      </c>
      <c r="EY55" s="224"/>
      <c r="EZ55" s="300"/>
      <c r="FA55" s="300"/>
      <c r="FB55" s="164"/>
      <c r="FC55" s="147" t="s">
        <v>114</v>
      </c>
      <c r="FD55" s="148" t="s">
        <v>64</v>
      </c>
      <c r="FF55" s="296"/>
      <c r="FG55" s="297"/>
      <c r="FH55" s="297"/>
      <c r="FI55" s="298"/>
      <c r="FJ55" s="299" t="s">
        <v>17</v>
      </c>
      <c r="FK55" s="298" t="s">
        <v>54</v>
      </c>
      <c r="FL55" s="145"/>
      <c r="FM55" s="146"/>
      <c r="FN55" s="147" t="s">
        <v>114</v>
      </c>
      <c r="FO55" s="148" t="s">
        <v>55</v>
      </c>
      <c r="FP55" s="224"/>
      <c r="FQ55" s="300"/>
      <c r="FR55" s="300"/>
      <c r="FS55" s="164"/>
      <c r="FT55" s="147" t="s">
        <v>114</v>
      </c>
      <c r="FU55" s="148" t="s">
        <v>64</v>
      </c>
      <c r="FW55" s="296"/>
      <c r="FX55" s="297"/>
      <c r="FY55" s="297"/>
      <c r="FZ55" s="298"/>
      <c r="GA55" s="299" t="s">
        <v>17</v>
      </c>
      <c r="GB55" s="298" t="s">
        <v>54</v>
      </c>
      <c r="GC55" s="145"/>
      <c r="GD55" s="146"/>
      <c r="GE55" s="147" t="s">
        <v>114</v>
      </c>
      <c r="GF55" s="148" t="s">
        <v>55</v>
      </c>
      <c r="GG55" s="224"/>
      <c r="GH55" s="300"/>
      <c r="GI55" s="300"/>
      <c r="GJ55" s="164"/>
      <c r="GK55" s="147" t="s">
        <v>114</v>
      </c>
      <c r="GL55" s="148" t="s">
        <v>64</v>
      </c>
      <c r="GN55" s="296"/>
      <c r="GO55" s="297"/>
      <c r="GP55" s="297"/>
      <c r="GQ55" s="298"/>
      <c r="GR55" s="299" t="s">
        <v>17</v>
      </c>
      <c r="GS55" s="298" t="s">
        <v>54</v>
      </c>
      <c r="GT55" s="145"/>
      <c r="GU55" s="146"/>
      <c r="GV55" s="147" t="s">
        <v>114</v>
      </c>
      <c r="GW55" s="148" t="s">
        <v>55</v>
      </c>
      <c r="GX55" s="224"/>
      <c r="GY55" s="300"/>
      <c r="GZ55" s="300"/>
      <c r="HA55" s="164"/>
      <c r="HB55" s="147" t="s">
        <v>114</v>
      </c>
      <c r="HC55" s="148" t="s">
        <v>64</v>
      </c>
      <c r="HE55" s="296"/>
      <c r="HF55" s="297"/>
      <c r="HG55" s="297"/>
      <c r="HH55" s="298"/>
      <c r="HI55" s="299" t="s">
        <v>17</v>
      </c>
      <c r="HJ55" s="298" t="s">
        <v>54</v>
      </c>
      <c r="HK55" s="145"/>
      <c r="HL55" s="146"/>
      <c r="HM55" s="147" t="s">
        <v>114</v>
      </c>
      <c r="HN55" s="148" t="s">
        <v>55</v>
      </c>
      <c r="HO55" s="224"/>
      <c r="HP55" s="300"/>
      <c r="HQ55" s="300"/>
      <c r="HR55" s="164"/>
      <c r="HS55" s="147" t="s">
        <v>114</v>
      </c>
      <c r="HT55" s="148" t="s">
        <v>64</v>
      </c>
      <c r="HV55" s="296"/>
      <c r="HW55" s="297"/>
      <c r="HX55" s="297"/>
      <c r="HY55" s="298"/>
      <c r="HZ55" s="299" t="s">
        <v>17</v>
      </c>
      <c r="IA55" s="298" t="s">
        <v>54</v>
      </c>
      <c r="IB55" s="145"/>
      <c r="IC55" s="146"/>
      <c r="ID55" s="147" t="s">
        <v>114</v>
      </c>
      <c r="IE55" s="148" t="s">
        <v>55</v>
      </c>
      <c r="IF55" s="224"/>
      <c r="IG55" s="300"/>
      <c r="IH55" s="300"/>
      <c r="II55" s="164"/>
      <c r="IJ55" s="147" t="s">
        <v>114</v>
      </c>
      <c r="IK55" s="148" t="s">
        <v>64</v>
      </c>
      <c r="IM55" s="296"/>
      <c r="IN55" s="297"/>
      <c r="IO55" s="297"/>
      <c r="IP55" s="298"/>
      <c r="IQ55" s="299" t="s">
        <v>17</v>
      </c>
      <c r="IR55" s="298" t="s">
        <v>54</v>
      </c>
      <c r="IS55" s="145"/>
      <c r="IT55" s="146"/>
      <c r="IU55" s="147" t="s">
        <v>114</v>
      </c>
      <c r="IV55" s="148" t="s">
        <v>55</v>
      </c>
      <c r="IW55" s="224"/>
      <c r="IX55" s="300"/>
      <c r="IY55" s="300"/>
      <c r="IZ55" s="164"/>
      <c r="JA55" s="147" t="s">
        <v>114</v>
      </c>
      <c r="JB55" s="148" t="s">
        <v>64</v>
      </c>
      <c r="JD55" s="296"/>
      <c r="JE55" s="297"/>
      <c r="JF55" s="297"/>
      <c r="JG55" s="298"/>
      <c r="JH55" s="299" t="s">
        <v>17</v>
      </c>
      <c r="JI55" s="298" t="s">
        <v>54</v>
      </c>
      <c r="JJ55" s="145"/>
      <c r="JK55" s="146"/>
      <c r="JL55" s="147" t="s">
        <v>114</v>
      </c>
      <c r="JM55" s="148" t="s">
        <v>55</v>
      </c>
      <c r="JN55" s="224"/>
      <c r="JO55" s="300"/>
      <c r="JP55" s="300"/>
      <c r="JQ55" s="164"/>
      <c r="JR55" s="147" t="s">
        <v>114</v>
      </c>
      <c r="JS55" s="148" t="s">
        <v>64</v>
      </c>
      <c r="JU55" s="296"/>
      <c r="JV55" s="297"/>
      <c r="JW55" s="297"/>
      <c r="JX55" s="298"/>
      <c r="JY55" s="299" t="s">
        <v>17</v>
      </c>
      <c r="JZ55" s="298" t="s">
        <v>54</v>
      </c>
      <c r="KA55" s="145"/>
      <c r="KB55" s="146"/>
      <c r="KC55" s="147" t="s">
        <v>114</v>
      </c>
      <c r="KD55" s="148" t="s">
        <v>55</v>
      </c>
      <c r="KE55" s="224"/>
      <c r="KF55" s="300"/>
      <c r="KG55" s="300"/>
      <c r="KH55" s="164"/>
      <c r="KI55" s="147" t="s">
        <v>114</v>
      </c>
      <c r="KJ55" s="148" t="s">
        <v>64</v>
      </c>
      <c r="KL55" s="296"/>
      <c r="KM55" s="297"/>
      <c r="KN55" s="297"/>
      <c r="KO55" s="298"/>
      <c r="KP55" s="299" t="s">
        <v>17</v>
      </c>
      <c r="KQ55" s="298" t="s">
        <v>54</v>
      </c>
      <c r="KR55" s="145"/>
      <c r="KS55" s="146"/>
      <c r="KT55" s="147" t="s">
        <v>114</v>
      </c>
      <c r="KU55" s="148" t="s">
        <v>55</v>
      </c>
      <c r="KV55" s="224"/>
      <c r="KW55" s="300"/>
      <c r="KX55" s="300"/>
      <c r="KY55" s="164"/>
      <c r="KZ55" s="147" t="s">
        <v>114</v>
      </c>
      <c r="LA55" s="148" t="s">
        <v>64</v>
      </c>
      <c r="LC55" s="296"/>
      <c r="LD55" s="297"/>
      <c r="LE55" s="297"/>
      <c r="LF55" s="298"/>
      <c r="LG55" s="299" t="s">
        <v>17</v>
      </c>
      <c r="LH55" s="298" t="s">
        <v>54</v>
      </c>
      <c r="LI55" s="145"/>
      <c r="LJ55" s="146"/>
      <c r="LK55" s="147" t="s">
        <v>114</v>
      </c>
      <c r="LL55" s="148" t="s">
        <v>55</v>
      </c>
      <c r="LM55" s="224"/>
      <c r="LN55" s="300"/>
      <c r="LO55" s="300"/>
      <c r="LP55" s="164"/>
      <c r="LQ55" s="147" t="s">
        <v>114</v>
      </c>
      <c r="LR55" s="148" t="s">
        <v>64</v>
      </c>
      <c r="LT55" s="296"/>
      <c r="LU55" s="297"/>
      <c r="LV55" s="297"/>
      <c r="LW55" s="298"/>
      <c r="LX55" s="299" t="s">
        <v>17</v>
      </c>
      <c r="LY55" s="298" t="s">
        <v>54</v>
      </c>
      <c r="LZ55" s="145"/>
      <c r="MA55" s="146"/>
      <c r="MB55" s="147" t="s">
        <v>114</v>
      </c>
      <c r="MC55" s="148" t="s">
        <v>55</v>
      </c>
      <c r="MD55" s="224"/>
      <c r="ME55" s="300"/>
      <c r="MF55" s="300"/>
      <c r="MG55" s="164"/>
      <c r="MH55" s="147" t="s">
        <v>114</v>
      </c>
      <c r="MI55" s="148" t="s">
        <v>64</v>
      </c>
    </row>
    <row r="56" spans="1:347" ht="14" customHeight="1" outlineLevel="1">
      <c r="A56" s="12"/>
      <c r="B56" s="54"/>
      <c r="C56" s="9"/>
      <c r="D56" s="9"/>
      <c r="E56" s="17"/>
      <c r="F56" s="17"/>
      <c r="G56" s="55"/>
      <c r="H56" s="55"/>
      <c r="I56" s="140" t="s">
        <v>5</v>
      </c>
      <c r="J56" s="126" t="s">
        <v>113</v>
      </c>
      <c r="K56" s="126" t="s">
        <v>56</v>
      </c>
      <c r="L56" s="126" t="s">
        <v>57</v>
      </c>
      <c r="M56" s="126" t="s">
        <v>1</v>
      </c>
      <c r="N56" s="126" t="s">
        <v>0</v>
      </c>
      <c r="O56" s="149" t="s">
        <v>5</v>
      </c>
      <c r="P56" s="141" t="s">
        <v>58</v>
      </c>
      <c r="Q56" s="140" t="s">
        <v>1</v>
      </c>
      <c r="R56" s="150" t="s">
        <v>0</v>
      </c>
      <c r="S56" s="54"/>
      <c r="T56" s="126" t="s">
        <v>65</v>
      </c>
      <c r="U56" s="126" t="s">
        <v>66</v>
      </c>
      <c r="V56" s="165" t="s">
        <v>67</v>
      </c>
      <c r="W56" s="140" t="s">
        <v>1</v>
      </c>
      <c r="X56" s="150" t="s">
        <v>0</v>
      </c>
      <c r="Z56" s="301" t="s">
        <v>5</v>
      </c>
      <c r="AA56" s="288" t="s">
        <v>109</v>
      </c>
      <c r="AB56" s="288" t="s">
        <v>56</v>
      </c>
      <c r="AC56" s="288" t="s">
        <v>57</v>
      </c>
      <c r="AD56" s="288" t="s">
        <v>1</v>
      </c>
      <c r="AE56" s="288" t="s">
        <v>0</v>
      </c>
      <c r="AF56" s="149" t="s">
        <v>5</v>
      </c>
      <c r="AG56" s="302" t="s">
        <v>58</v>
      </c>
      <c r="AH56" s="301" t="s">
        <v>1</v>
      </c>
      <c r="AI56" s="150" t="s">
        <v>0</v>
      </c>
      <c r="AJ56" s="220"/>
      <c r="AK56" s="288" t="s">
        <v>65</v>
      </c>
      <c r="AL56" s="288" t="s">
        <v>66</v>
      </c>
      <c r="AM56" s="165" t="s">
        <v>67</v>
      </c>
      <c r="AN56" s="301" t="s">
        <v>1</v>
      </c>
      <c r="AO56" s="150" t="s">
        <v>0</v>
      </c>
      <c r="AQ56" s="301" t="s">
        <v>5</v>
      </c>
      <c r="AR56" s="288" t="s">
        <v>109</v>
      </c>
      <c r="AS56" s="288" t="s">
        <v>56</v>
      </c>
      <c r="AT56" s="288" t="s">
        <v>57</v>
      </c>
      <c r="AU56" s="288" t="s">
        <v>1</v>
      </c>
      <c r="AV56" s="288" t="s">
        <v>0</v>
      </c>
      <c r="AW56" s="149" t="s">
        <v>5</v>
      </c>
      <c r="AX56" s="302" t="s">
        <v>58</v>
      </c>
      <c r="AY56" s="301" t="s">
        <v>1</v>
      </c>
      <c r="AZ56" s="150" t="s">
        <v>0</v>
      </c>
      <c r="BA56" s="220"/>
      <c r="BB56" s="288" t="s">
        <v>65</v>
      </c>
      <c r="BC56" s="288" t="s">
        <v>66</v>
      </c>
      <c r="BD56" s="165" t="s">
        <v>67</v>
      </c>
      <c r="BE56" s="301" t="s">
        <v>1</v>
      </c>
      <c r="BF56" s="150" t="s">
        <v>0</v>
      </c>
      <c r="BH56" s="301" t="s">
        <v>5</v>
      </c>
      <c r="BI56" s="288" t="s">
        <v>109</v>
      </c>
      <c r="BJ56" s="288" t="s">
        <v>56</v>
      </c>
      <c r="BK56" s="288" t="s">
        <v>57</v>
      </c>
      <c r="BL56" s="288" t="s">
        <v>1</v>
      </c>
      <c r="BM56" s="288" t="s">
        <v>0</v>
      </c>
      <c r="BN56" s="149" t="s">
        <v>5</v>
      </c>
      <c r="BO56" s="302" t="s">
        <v>58</v>
      </c>
      <c r="BP56" s="301" t="s">
        <v>1</v>
      </c>
      <c r="BQ56" s="150" t="s">
        <v>0</v>
      </c>
      <c r="BR56" s="220"/>
      <c r="BS56" s="288" t="s">
        <v>65</v>
      </c>
      <c r="BT56" s="288" t="s">
        <v>66</v>
      </c>
      <c r="BU56" s="165" t="s">
        <v>67</v>
      </c>
      <c r="BV56" s="301" t="s">
        <v>1</v>
      </c>
      <c r="BW56" s="150" t="s">
        <v>0</v>
      </c>
      <c r="BY56" s="301" t="s">
        <v>5</v>
      </c>
      <c r="BZ56" s="288" t="s">
        <v>109</v>
      </c>
      <c r="CA56" s="288" t="s">
        <v>56</v>
      </c>
      <c r="CB56" s="288" t="s">
        <v>57</v>
      </c>
      <c r="CC56" s="288" t="s">
        <v>1</v>
      </c>
      <c r="CD56" s="288" t="s">
        <v>0</v>
      </c>
      <c r="CE56" s="149" t="s">
        <v>5</v>
      </c>
      <c r="CF56" s="302" t="s">
        <v>58</v>
      </c>
      <c r="CG56" s="301" t="s">
        <v>1</v>
      </c>
      <c r="CH56" s="150" t="s">
        <v>0</v>
      </c>
      <c r="CI56" s="220"/>
      <c r="CJ56" s="288" t="s">
        <v>65</v>
      </c>
      <c r="CK56" s="288" t="s">
        <v>66</v>
      </c>
      <c r="CL56" s="165" t="s">
        <v>67</v>
      </c>
      <c r="CM56" s="301" t="s">
        <v>1</v>
      </c>
      <c r="CN56" s="150" t="s">
        <v>0</v>
      </c>
      <c r="CP56" s="301" t="s">
        <v>5</v>
      </c>
      <c r="CQ56" s="288" t="s">
        <v>109</v>
      </c>
      <c r="CR56" s="288" t="s">
        <v>56</v>
      </c>
      <c r="CS56" s="288" t="s">
        <v>57</v>
      </c>
      <c r="CT56" s="288" t="s">
        <v>1</v>
      </c>
      <c r="CU56" s="288" t="s">
        <v>0</v>
      </c>
      <c r="CV56" s="149" t="s">
        <v>5</v>
      </c>
      <c r="CW56" s="302" t="s">
        <v>58</v>
      </c>
      <c r="CX56" s="301" t="s">
        <v>1</v>
      </c>
      <c r="CY56" s="150" t="s">
        <v>0</v>
      </c>
      <c r="CZ56" s="220"/>
      <c r="DA56" s="288" t="s">
        <v>65</v>
      </c>
      <c r="DB56" s="288" t="s">
        <v>66</v>
      </c>
      <c r="DC56" s="165" t="s">
        <v>67</v>
      </c>
      <c r="DD56" s="301" t="s">
        <v>1</v>
      </c>
      <c r="DE56" s="150" t="s">
        <v>0</v>
      </c>
      <c r="DG56" s="301" t="s">
        <v>5</v>
      </c>
      <c r="DH56" s="288" t="s">
        <v>109</v>
      </c>
      <c r="DI56" s="288" t="s">
        <v>56</v>
      </c>
      <c r="DJ56" s="288" t="s">
        <v>57</v>
      </c>
      <c r="DK56" s="288" t="s">
        <v>1</v>
      </c>
      <c r="DL56" s="288" t="s">
        <v>0</v>
      </c>
      <c r="DM56" s="149" t="s">
        <v>5</v>
      </c>
      <c r="DN56" s="302" t="s">
        <v>58</v>
      </c>
      <c r="DO56" s="301" t="s">
        <v>1</v>
      </c>
      <c r="DP56" s="150" t="s">
        <v>0</v>
      </c>
      <c r="DQ56" s="220"/>
      <c r="DR56" s="288" t="s">
        <v>65</v>
      </c>
      <c r="DS56" s="288" t="s">
        <v>66</v>
      </c>
      <c r="DT56" s="165" t="s">
        <v>67</v>
      </c>
      <c r="DU56" s="301" t="s">
        <v>1</v>
      </c>
      <c r="DV56" s="150" t="s">
        <v>0</v>
      </c>
      <c r="DX56" s="301" t="s">
        <v>5</v>
      </c>
      <c r="DY56" s="288" t="s">
        <v>109</v>
      </c>
      <c r="DZ56" s="288" t="s">
        <v>56</v>
      </c>
      <c r="EA56" s="288" t="s">
        <v>57</v>
      </c>
      <c r="EB56" s="288" t="s">
        <v>1</v>
      </c>
      <c r="EC56" s="288" t="s">
        <v>0</v>
      </c>
      <c r="ED56" s="149" t="s">
        <v>5</v>
      </c>
      <c r="EE56" s="302" t="s">
        <v>58</v>
      </c>
      <c r="EF56" s="301" t="s">
        <v>1</v>
      </c>
      <c r="EG56" s="150" t="s">
        <v>0</v>
      </c>
      <c r="EH56" s="220"/>
      <c r="EI56" s="288" t="s">
        <v>65</v>
      </c>
      <c r="EJ56" s="288" t="s">
        <v>66</v>
      </c>
      <c r="EK56" s="165" t="s">
        <v>67</v>
      </c>
      <c r="EL56" s="301" t="s">
        <v>1</v>
      </c>
      <c r="EM56" s="150" t="s">
        <v>0</v>
      </c>
      <c r="EO56" s="301" t="s">
        <v>5</v>
      </c>
      <c r="EP56" s="288" t="s">
        <v>109</v>
      </c>
      <c r="EQ56" s="288" t="s">
        <v>56</v>
      </c>
      <c r="ER56" s="288" t="s">
        <v>57</v>
      </c>
      <c r="ES56" s="288" t="s">
        <v>1</v>
      </c>
      <c r="ET56" s="288" t="s">
        <v>0</v>
      </c>
      <c r="EU56" s="149" t="s">
        <v>5</v>
      </c>
      <c r="EV56" s="302" t="s">
        <v>58</v>
      </c>
      <c r="EW56" s="301" t="s">
        <v>1</v>
      </c>
      <c r="EX56" s="150" t="s">
        <v>0</v>
      </c>
      <c r="EY56" s="220"/>
      <c r="EZ56" s="288" t="s">
        <v>65</v>
      </c>
      <c r="FA56" s="288" t="s">
        <v>66</v>
      </c>
      <c r="FB56" s="165" t="s">
        <v>67</v>
      </c>
      <c r="FC56" s="301" t="s">
        <v>1</v>
      </c>
      <c r="FD56" s="150" t="s">
        <v>0</v>
      </c>
      <c r="FF56" s="301" t="s">
        <v>5</v>
      </c>
      <c r="FG56" s="288" t="s">
        <v>109</v>
      </c>
      <c r="FH56" s="288" t="s">
        <v>56</v>
      </c>
      <c r="FI56" s="288" t="s">
        <v>57</v>
      </c>
      <c r="FJ56" s="288" t="s">
        <v>1</v>
      </c>
      <c r="FK56" s="288" t="s">
        <v>0</v>
      </c>
      <c r="FL56" s="149" t="s">
        <v>5</v>
      </c>
      <c r="FM56" s="302" t="s">
        <v>58</v>
      </c>
      <c r="FN56" s="301" t="s">
        <v>1</v>
      </c>
      <c r="FO56" s="150" t="s">
        <v>0</v>
      </c>
      <c r="FP56" s="220"/>
      <c r="FQ56" s="288" t="s">
        <v>65</v>
      </c>
      <c r="FR56" s="288" t="s">
        <v>66</v>
      </c>
      <c r="FS56" s="165" t="s">
        <v>67</v>
      </c>
      <c r="FT56" s="301" t="s">
        <v>1</v>
      </c>
      <c r="FU56" s="150" t="s">
        <v>0</v>
      </c>
      <c r="FW56" s="301" t="s">
        <v>5</v>
      </c>
      <c r="FX56" s="288" t="s">
        <v>109</v>
      </c>
      <c r="FY56" s="288" t="s">
        <v>56</v>
      </c>
      <c r="FZ56" s="288" t="s">
        <v>57</v>
      </c>
      <c r="GA56" s="288" t="s">
        <v>1</v>
      </c>
      <c r="GB56" s="288" t="s">
        <v>0</v>
      </c>
      <c r="GC56" s="149" t="s">
        <v>5</v>
      </c>
      <c r="GD56" s="302" t="s">
        <v>58</v>
      </c>
      <c r="GE56" s="301" t="s">
        <v>1</v>
      </c>
      <c r="GF56" s="150" t="s">
        <v>0</v>
      </c>
      <c r="GG56" s="220"/>
      <c r="GH56" s="288" t="s">
        <v>65</v>
      </c>
      <c r="GI56" s="288" t="s">
        <v>66</v>
      </c>
      <c r="GJ56" s="165" t="s">
        <v>67</v>
      </c>
      <c r="GK56" s="301" t="s">
        <v>1</v>
      </c>
      <c r="GL56" s="150" t="s">
        <v>0</v>
      </c>
      <c r="GN56" s="301" t="s">
        <v>5</v>
      </c>
      <c r="GO56" s="288" t="s">
        <v>109</v>
      </c>
      <c r="GP56" s="288" t="s">
        <v>56</v>
      </c>
      <c r="GQ56" s="288" t="s">
        <v>57</v>
      </c>
      <c r="GR56" s="288" t="s">
        <v>1</v>
      </c>
      <c r="GS56" s="288" t="s">
        <v>0</v>
      </c>
      <c r="GT56" s="149" t="s">
        <v>5</v>
      </c>
      <c r="GU56" s="302" t="s">
        <v>58</v>
      </c>
      <c r="GV56" s="301" t="s">
        <v>1</v>
      </c>
      <c r="GW56" s="150" t="s">
        <v>0</v>
      </c>
      <c r="GX56" s="220"/>
      <c r="GY56" s="288" t="s">
        <v>65</v>
      </c>
      <c r="GZ56" s="288" t="s">
        <v>66</v>
      </c>
      <c r="HA56" s="165" t="s">
        <v>67</v>
      </c>
      <c r="HB56" s="301" t="s">
        <v>1</v>
      </c>
      <c r="HC56" s="150" t="s">
        <v>0</v>
      </c>
      <c r="HE56" s="301" t="s">
        <v>5</v>
      </c>
      <c r="HF56" s="288" t="s">
        <v>109</v>
      </c>
      <c r="HG56" s="288" t="s">
        <v>56</v>
      </c>
      <c r="HH56" s="288" t="s">
        <v>57</v>
      </c>
      <c r="HI56" s="288" t="s">
        <v>1</v>
      </c>
      <c r="HJ56" s="288" t="s">
        <v>0</v>
      </c>
      <c r="HK56" s="149" t="s">
        <v>5</v>
      </c>
      <c r="HL56" s="302" t="s">
        <v>58</v>
      </c>
      <c r="HM56" s="301" t="s">
        <v>1</v>
      </c>
      <c r="HN56" s="150" t="s">
        <v>0</v>
      </c>
      <c r="HO56" s="220"/>
      <c r="HP56" s="288" t="s">
        <v>65</v>
      </c>
      <c r="HQ56" s="288" t="s">
        <v>66</v>
      </c>
      <c r="HR56" s="165" t="s">
        <v>67</v>
      </c>
      <c r="HS56" s="301" t="s">
        <v>1</v>
      </c>
      <c r="HT56" s="150" t="s">
        <v>0</v>
      </c>
      <c r="HV56" s="301" t="s">
        <v>5</v>
      </c>
      <c r="HW56" s="288" t="s">
        <v>109</v>
      </c>
      <c r="HX56" s="288" t="s">
        <v>56</v>
      </c>
      <c r="HY56" s="288" t="s">
        <v>57</v>
      </c>
      <c r="HZ56" s="288" t="s">
        <v>1</v>
      </c>
      <c r="IA56" s="288" t="s">
        <v>0</v>
      </c>
      <c r="IB56" s="149" t="s">
        <v>5</v>
      </c>
      <c r="IC56" s="302" t="s">
        <v>58</v>
      </c>
      <c r="ID56" s="301" t="s">
        <v>1</v>
      </c>
      <c r="IE56" s="150" t="s">
        <v>0</v>
      </c>
      <c r="IF56" s="220"/>
      <c r="IG56" s="288" t="s">
        <v>65</v>
      </c>
      <c r="IH56" s="288" t="s">
        <v>66</v>
      </c>
      <c r="II56" s="165" t="s">
        <v>67</v>
      </c>
      <c r="IJ56" s="301" t="s">
        <v>1</v>
      </c>
      <c r="IK56" s="150" t="s">
        <v>0</v>
      </c>
      <c r="IM56" s="301" t="s">
        <v>5</v>
      </c>
      <c r="IN56" s="288" t="s">
        <v>109</v>
      </c>
      <c r="IO56" s="288" t="s">
        <v>56</v>
      </c>
      <c r="IP56" s="288" t="s">
        <v>57</v>
      </c>
      <c r="IQ56" s="288" t="s">
        <v>1</v>
      </c>
      <c r="IR56" s="288" t="s">
        <v>0</v>
      </c>
      <c r="IS56" s="149" t="s">
        <v>5</v>
      </c>
      <c r="IT56" s="302" t="s">
        <v>58</v>
      </c>
      <c r="IU56" s="301" t="s">
        <v>1</v>
      </c>
      <c r="IV56" s="150" t="s">
        <v>0</v>
      </c>
      <c r="IW56" s="220"/>
      <c r="IX56" s="288" t="s">
        <v>65</v>
      </c>
      <c r="IY56" s="288" t="s">
        <v>66</v>
      </c>
      <c r="IZ56" s="165" t="s">
        <v>67</v>
      </c>
      <c r="JA56" s="301" t="s">
        <v>1</v>
      </c>
      <c r="JB56" s="150" t="s">
        <v>0</v>
      </c>
      <c r="JD56" s="301" t="s">
        <v>5</v>
      </c>
      <c r="JE56" s="288" t="s">
        <v>109</v>
      </c>
      <c r="JF56" s="288" t="s">
        <v>56</v>
      </c>
      <c r="JG56" s="288" t="s">
        <v>57</v>
      </c>
      <c r="JH56" s="288" t="s">
        <v>1</v>
      </c>
      <c r="JI56" s="288" t="s">
        <v>0</v>
      </c>
      <c r="JJ56" s="149" t="s">
        <v>5</v>
      </c>
      <c r="JK56" s="302" t="s">
        <v>58</v>
      </c>
      <c r="JL56" s="301" t="s">
        <v>1</v>
      </c>
      <c r="JM56" s="150" t="s">
        <v>0</v>
      </c>
      <c r="JN56" s="220"/>
      <c r="JO56" s="288" t="s">
        <v>65</v>
      </c>
      <c r="JP56" s="288" t="s">
        <v>66</v>
      </c>
      <c r="JQ56" s="165" t="s">
        <v>67</v>
      </c>
      <c r="JR56" s="301" t="s">
        <v>1</v>
      </c>
      <c r="JS56" s="150" t="s">
        <v>0</v>
      </c>
      <c r="JU56" s="301" t="s">
        <v>5</v>
      </c>
      <c r="JV56" s="288" t="s">
        <v>109</v>
      </c>
      <c r="JW56" s="288" t="s">
        <v>56</v>
      </c>
      <c r="JX56" s="288" t="s">
        <v>57</v>
      </c>
      <c r="JY56" s="288" t="s">
        <v>1</v>
      </c>
      <c r="JZ56" s="288" t="s">
        <v>0</v>
      </c>
      <c r="KA56" s="149" t="s">
        <v>5</v>
      </c>
      <c r="KB56" s="302" t="s">
        <v>58</v>
      </c>
      <c r="KC56" s="301" t="s">
        <v>1</v>
      </c>
      <c r="KD56" s="150" t="s">
        <v>0</v>
      </c>
      <c r="KE56" s="220"/>
      <c r="KF56" s="288" t="s">
        <v>65</v>
      </c>
      <c r="KG56" s="288" t="s">
        <v>66</v>
      </c>
      <c r="KH56" s="165" t="s">
        <v>67</v>
      </c>
      <c r="KI56" s="301" t="s">
        <v>1</v>
      </c>
      <c r="KJ56" s="150" t="s">
        <v>0</v>
      </c>
      <c r="KL56" s="301" t="s">
        <v>5</v>
      </c>
      <c r="KM56" s="288" t="s">
        <v>109</v>
      </c>
      <c r="KN56" s="288" t="s">
        <v>56</v>
      </c>
      <c r="KO56" s="288" t="s">
        <v>57</v>
      </c>
      <c r="KP56" s="288" t="s">
        <v>1</v>
      </c>
      <c r="KQ56" s="288" t="s">
        <v>0</v>
      </c>
      <c r="KR56" s="149" t="s">
        <v>5</v>
      </c>
      <c r="KS56" s="302" t="s">
        <v>58</v>
      </c>
      <c r="KT56" s="301" t="s">
        <v>1</v>
      </c>
      <c r="KU56" s="150" t="s">
        <v>0</v>
      </c>
      <c r="KV56" s="220"/>
      <c r="KW56" s="288" t="s">
        <v>65</v>
      </c>
      <c r="KX56" s="288" t="s">
        <v>66</v>
      </c>
      <c r="KY56" s="165" t="s">
        <v>67</v>
      </c>
      <c r="KZ56" s="301" t="s">
        <v>1</v>
      </c>
      <c r="LA56" s="150" t="s">
        <v>0</v>
      </c>
      <c r="LC56" s="301" t="s">
        <v>5</v>
      </c>
      <c r="LD56" s="288" t="s">
        <v>109</v>
      </c>
      <c r="LE56" s="288" t="s">
        <v>56</v>
      </c>
      <c r="LF56" s="288" t="s">
        <v>57</v>
      </c>
      <c r="LG56" s="288" t="s">
        <v>1</v>
      </c>
      <c r="LH56" s="288" t="s">
        <v>0</v>
      </c>
      <c r="LI56" s="149" t="s">
        <v>5</v>
      </c>
      <c r="LJ56" s="302" t="s">
        <v>58</v>
      </c>
      <c r="LK56" s="301" t="s">
        <v>1</v>
      </c>
      <c r="LL56" s="150" t="s">
        <v>0</v>
      </c>
      <c r="LM56" s="220"/>
      <c r="LN56" s="288" t="s">
        <v>65</v>
      </c>
      <c r="LO56" s="288" t="s">
        <v>66</v>
      </c>
      <c r="LP56" s="165" t="s">
        <v>67</v>
      </c>
      <c r="LQ56" s="301" t="s">
        <v>1</v>
      </c>
      <c r="LR56" s="150" t="s">
        <v>0</v>
      </c>
      <c r="LT56" s="301" t="s">
        <v>5</v>
      </c>
      <c r="LU56" s="288" t="s">
        <v>109</v>
      </c>
      <c r="LV56" s="288" t="s">
        <v>56</v>
      </c>
      <c r="LW56" s="288" t="s">
        <v>57</v>
      </c>
      <c r="LX56" s="288" t="s">
        <v>1</v>
      </c>
      <c r="LY56" s="288" t="s">
        <v>0</v>
      </c>
      <c r="LZ56" s="149" t="s">
        <v>5</v>
      </c>
      <c r="MA56" s="302" t="s">
        <v>58</v>
      </c>
      <c r="MB56" s="301" t="s">
        <v>1</v>
      </c>
      <c r="MC56" s="150" t="s">
        <v>0</v>
      </c>
      <c r="MD56" s="220"/>
      <c r="ME56" s="288" t="s">
        <v>65</v>
      </c>
      <c r="MF56" s="288" t="s">
        <v>66</v>
      </c>
      <c r="MG56" s="165" t="s">
        <v>67</v>
      </c>
      <c r="MH56" s="301" t="s">
        <v>1</v>
      </c>
      <c r="MI56" s="150" t="s">
        <v>0</v>
      </c>
    </row>
    <row r="57" spans="1:347" ht="14" customHeight="1" outlineLevel="1">
      <c r="A57" s="12"/>
      <c r="B57" s="54"/>
      <c r="C57" s="9"/>
      <c r="D57" s="9"/>
      <c r="E57" s="17"/>
      <c r="F57" s="17"/>
      <c r="G57" s="45"/>
      <c r="H57" s="45"/>
      <c r="I57" s="9">
        <v>10</v>
      </c>
      <c r="J57" s="212">
        <f>_xlfn.NORM.S.INV(I57/100)</f>
        <v>-1.2815515655446006</v>
      </c>
      <c r="K57" s="17">
        <f>(J57-J51)/I51</f>
        <v>-2.0150826389301355</v>
      </c>
      <c r="L57" s="17">
        <f>SQRT(1/P47+(K57-J48)^2/S47)/I51</f>
        <v>0.1317394165195124</v>
      </c>
      <c r="M57" s="17">
        <f>K57-_xlfn.T.INV.2T(0.05,O51)*L57</f>
        <v>-2.353729590072521</v>
      </c>
      <c r="N57" s="17">
        <f>K57+_xlfn.T.INV.2T(0.05,O51)*L57</f>
        <v>-1.6764356877877502</v>
      </c>
      <c r="O57" s="151">
        <f>I57</f>
        <v>10</v>
      </c>
      <c r="P57" s="24">
        <f>10^K57</f>
        <v>9.6586707325562304E-3</v>
      </c>
      <c r="Q57" s="24">
        <f t="shared" ref="Q57:R60" si="622">10^M57</f>
        <v>4.4286403222333365E-3</v>
      </c>
      <c r="R57" s="152">
        <f t="shared" si="622"/>
        <v>2.1065138176065017E-2</v>
      </c>
      <c r="S57" s="24"/>
      <c r="T57" s="24">
        <f>K27-K57</f>
        <v>-0.64960886764081538</v>
      </c>
      <c r="U57" s="24">
        <f>SQRT(L27^2+L57^2)</f>
        <v>0.23391489960415723</v>
      </c>
      <c r="V57" s="166">
        <f>10^T57</f>
        <v>0.22407382738099976</v>
      </c>
      <c r="W57" s="24">
        <f>10^(T57-1.96*U57)</f>
        <v>7.796827559345812E-2</v>
      </c>
      <c r="X57" s="167">
        <f>10^(T57+1.96*U57)</f>
        <v>0.64396807207805951</v>
      </c>
      <c r="Z57" s="219">
        <v>10</v>
      </c>
      <c r="AA57" s="212">
        <f>_xlfn.NORM.S.INV(Z57/100)</f>
        <v>-1.2815515655446006</v>
      </c>
      <c r="AB57" s="212">
        <f>(AA57-AA51)/Z51</f>
        <v>-1.988216560087511</v>
      </c>
      <c r="AC57" s="212">
        <f>SQRT(1/AG47+(AB57-AA48)^2/AJ47)/Z51</f>
        <v>0.13340307227269571</v>
      </c>
      <c r="AD57" s="212">
        <f>AB57-_xlfn.T.INV.2T(0.05,AF51)*AC57</f>
        <v>-2.331140074489781</v>
      </c>
      <c r="AE57" s="212">
        <f>AB57+_xlfn.T.INV.2T(0.05,AF51)*AC57</f>
        <v>-1.6452930456852408</v>
      </c>
      <c r="AF57" s="151">
        <f>Z57</f>
        <v>10</v>
      </c>
      <c r="AG57" s="205">
        <f>10^AB57</f>
        <v>1.0275038076121974E-2</v>
      </c>
      <c r="AH57" s="205">
        <f t="shared" ref="AH57:AH60" si="623">10^AD57</f>
        <v>4.6650889133291228E-3</v>
      </c>
      <c r="AI57" s="152">
        <f t="shared" ref="AI57:AI60" si="624">10^AE57</f>
        <v>2.2631167256877509E-2</v>
      </c>
      <c r="AJ57" s="205"/>
      <c r="AK57" s="205">
        <f>AB27-AB57</f>
        <v>-0.67443272921083519</v>
      </c>
      <c r="AL57" s="205">
        <f>SQRT(AC27^2+AC57^2)</f>
        <v>0.24117423478194008</v>
      </c>
      <c r="AM57" s="166">
        <f>10^AK57</f>
        <v>0.21162514602567647</v>
      </c>
      <c r="AN57" s="205">
        <f>10^(AK57-1.96*AL57)</f>
        <v>7.1263273942240538E-2</v>
      </c>
      <c r="AO57" s="167">
        <f>10^(AK57+1.96*AL57)</f>
        <v>0.62844716433723857</v>
      </c>
      <c r="AQ57" s="219">
        <v>10</v>
      </c>
      <c r="AR57" s="212">
        <f>_xlfn.NORM.S.INV(AQ57/100)</f>
        <v>-1.2815515655446006</v>
      </c>
      <c r="AS57" s="212">
        <f>(AR57-AR51)/AQ51</f>
        <v>-1.9841727840572863</v>
      </c>
      <c r="AT57" s="212">
        <f>SQRT(1/AX47+(AS57-AR48)^2/BA47)/AQ51</f>
        <v>0.13787316882227363</v>
      </c>
      <c r="AU57" s="212">
        <f>AS57-_xlfn.T.INV.2T(0.05,AW51)*AT57</f>
        <v>-2.338587047453442</v>
      </c>
      <c r="AV57" s="212">
        <f>AS57+_xlfn.T.INV.2T(0.05,AW51)*AT57</f>
        <v>-1.6297585206611305</v>
      </c>
      <c r="AW57" s="151">
        <f>AQ57</f>
        <v>10</v>
      </c>
      <c r="AX57" s="205">
        <f>10^AS57</f>
        <v>1.0371157172448731E-2</v>
      </c>
      <c r="AY57" s="205">
        <f t="shared" ref="AY57:AY60" si="625">10^AU57</f>
        <v>4.5857772194169621E-3</v>
      </c>
      <c r="AZ57" s="152">
        <f t="shared" ref="AZ57:AZ60" si="626">10^AV57</f>
        <v>2.3455326316377423E-2</v>
      </c>
      <c r="BA57" s="205"/>
      <c r="BB57" s="205">
        <f>AS27-AS57</f>
        <v>-0.67877076308832063</v>
      </c>
      <c r="BC57" s="205">
        <f>SQRT(AT27^2+AT57^2)</f>
        <v>0.24404640571752545</v>
      </c>
      <c r="BD57" s="166">
        <f>10^BB57</f>
        <v>0.20952180986992924</v>
      </c>
      <c r="BE57" s="205">
        <f>10^(BB57-1.96*BC57)</f>
        <v>6.9646337281738593E-2</v>
      </c>
      <c r="BF57" s="167">
        <f>10^(BB57+1.96*BC57)</f>
        <v>0.63031870051666439</v>
      </c>
      <c r="BH57" s="219">
        <v>10</v>
      </c>
      <c r="BI57" s="212">
        <f>_xlfn.NORM.S.INV(BH57/100)</f>
        <v>-1.2815515655446006</v>
      </c>
      <c r="BJ57" s="212">
        <f>(BI57-BI51)/BH51</f>
        <v>-1.9839917429207243</v>
      </c>
      <c r="BK57" s="212">
        <f>SQRT(1/BO47+(BJ57-BI48)^2/BR47)/BH51</f>
        <v>0.13876987965839196</v>
      </c>
      <c r="BL57" s="212">
        <f>BJ57-_xlfn.T.INV.2T(0.05,BN51)*BK57</f>
        <v>-2.3407110749040241</v>
      </c>
      <c r="BM57" s="212">
        <f>BJ57+_xlfn.T.INV.2T(0.05,BN51)*BK57</f>
        <v>-1.6272724109374246</v>
      </c>
      <c r="BN57" s="151">
        <f>BH57</f>
        <v>10</v>
      </c>
      <c r="BO57" s="205">
        <f>10^BJ57</f>
        <v>1.0375481421469841E-2</v>
      </c>
      <c r="BP57" s="205">
        <f t="shared" ref="BP57:BP60" si="627">10^BL57</f>
        <v>4.5634040667794423E-3</v>
      </c>
      <c r="BQ57" s="152">
        <f t="shared" ref="BQ57:BQ60" si="628">10^BM57</f>
        <v>2.358998088969114E-2</v>
      </c>
      <c r="BR57" s="205"/>
      <c r="BS57" s="205">
        <f>BJ27-BJ57</f>
        <v>-0.67893657649329264</v>
      </c>
      <c r="BT57" s="205">
        <f>SQRT(BK27^2+BK57^2)</f>
        <v>0.24453492343498881</v>
      </c>
      <c r="BU57" s="166">
        <f>10^BS57</f>
        <v>0.20944182982216483</v>
      </c>
      <c r="BV57" s="205">
        <f>10^(BS57-1.96*BT57)</f>
        <v>6.9466428923672024E-2</v>
      </c>
      <c r="BW57" s="167">
        <f>10^(BS57+1.96*BT57)</f>
        <v>0.6314687649692684</v>
      </c>
      <c r="BY57" s="219">
        <v>10</v>
      </c>
      <c r="BZ57" s="212">
        <f>_xlfn.NORM.S.INV(BY57/100)</f>
        <v>-1.2815515655446006</v>
      </c>
      <c r="CA57" s="212">
        <f>(BZ57-BZ51)/BY51</f>
        <v>-1.9839795112239249</v>
      </c>
      <c r="CB57" s="212">
        <f>SQRT(1/CF47+(CA57-BZ48)^2/CI47)/BY51</f>
        <v>0.13882005481773463</v>
      </c>
      <c r="CC57" s="212">
        <f>CA57-_xlfn.T.INV.2T(0.05,CE51)*CB57</f>
        <v>-2.3408278225604313</v>
      </c>
      <c r="CD57" s="212">
        <f>CA57+_xlfn.T.INV.2T(0.05,CE51)*CB57</f>
        <v>-1.6271311998874187</v>
      </c>
      <c r="CE57" s="151">
        <f>BY57</f>
        <v>10</v>
      </c>
      <c r="CF57" s="205">
        <f>10^CA57</f>
        <v>1.0375773646067159E-2</v>
      </c>
      <c r="CG57" s="205">
        <f t="shared" ref="CG57:CG60" si="629">10^CC57</f>
        <v>4.5621774909211333E-3</v>
      </c>
      <c r="CH57" s="152">
        <f t="shared" ref="CH57:CH60" si="630">10^CD57</f>
        <v>2.35976524299332E-2</v>
      </c>
      <c r="CI57" s="205"/>
      <c r="CJ57" s="205">
        <f>CA27-CA57</f>
        <v>-0.67895029265535656</v>
      </c>
      <c r="CK57" s="205">
        <f>SQRT(CB27^2+CB57^2)</f>
        <v>0.24456512492541752</v>
      </c>
      <c r="CL57" s="166">
        <f>10^CJ57</f>
        <v>0.20943521520273797</v>
      </c>
      <c r="CM57" s="205">
        <f>10^(CJ57-1.96*CK57)</f>
        <v>6.9454767602459236E-2</v>
      </c>
      <c r="CN57" s="167">
        <f>10^(CJ57+1.96*CK57)</f>
        <v>0.6315348950280566</v>
      </c>
      <c r="CP57" s="219">
        <v>10</v>
      </c>
      <c r="CQ57" s="212">
        <f>_xlfn.NORM.S.INV(CP57/100)</f>
        <v>-1.2815515655446006</v>
      </c>
      <c r="CR57" s="212">
        <f>(CQ57-CQ51)/CP51</f>
        <v>-1.9839788333078872</v>
      </c>
      <c r="CS57" s="212">
        <f>SQRT(1/CW47+(CR57-CQ48)^2/CZ47)/CP51</f>
        <v>0.13882330251985447</v>
      </c>
      <c r="CT57" s="212">
        <f>CR57-_xlfn.T.INV.2T(0.05,CV51)*CS57</f>
        <v>-2.3408354931284703</v>
      </c>
      <c r="CU57" s="212">
        <f>CR57+_xlfn.T.INV.2T(0.05,CV51)*CS57</f>
        <v>-1.627122173487304</v>
      </c>
      <c r="CV57" s="151">
        <f>CP57</f>
        <v>10</v>
      </c>
      <c r="CW57" s="205">
        <f>10^CR57</f>
        <v>1.0375789842240817E-2</v>
      </c>
      <c r="CX57" s="205">
        <f t="shared" ref="CX57:CX60" si="631">10^CT57</f>
        <v>4.5620969138351437E-3</v>
      </c>
      <c r="CY57" s="152">
        <f t="shared" ref="CY57:CY60" si="632">10^CU57</f>
        <v>2.3598142889920629E-2</v>
      </c>
      <c r="CZ57" s="205"/>
      <c r="DA57" s="205">
        <f>CR27-CR57</f>
        <v>-0.67895086193184495</v>
      </c>
      <c r="DB57" s="205">
        <f>SQRT(CS27^2+CS57^2)</f>
        <v>0.24456683800141002</v>
      </c>
      <c r="DC57" s="166">
        <f>10^DA57</f>
        <v>0.20943494067365531</v>
      </c>
      <c r="DD57" s="205">
        <f>10^(DA57-1.96*DB57)</f>
        <v>6.9454139592934394E-2</v>
      </c>
      <c r="DE57" s="167">
        <f>10^(DA57+1.96*DB57)</f>
        <v>0.63153894975958691</v>
      </c>
      <c r="DG57" s="219">
        <v>10</v>
      </c>
      <c r="DH57" s="212">
        <f>_xlfn.NORM.S.INV(DG57/100)</f>
        <v>-1.2815515655446006</v>
      </c>
      <c r="DI57" s="212">
        <f>(DH57-DH51)/DG51</f>
        <v>-1.9839787910134117</v>
      </c>
      <c r="DJ57" s="212">
        <f>SQRT(1/DN47+(DI57-DH48)^2/DQ47)/DG51</f>
        <v>0.13882348814779064</v>
      </c>
      <c r="DK57" s="212">
        <f>DI57-_xlfn.T.INV.2T(0.05,DM51)*DJ57</f>
        <v>-2.3408359280057955</v>
      </c>
      <c r="DL57" s="212">
        <f>DI57+_xlfn.T.INV.2T(0.05,DM51)*DJ57</f>
        <v>-1.6271216540210278</v>
      </c>
      <c r="DM57" s="151">
        <f>DG57</f>
        <v>10</v>
      </c>
      <c r="DN57" s="205">
        <f>10^DI57</f>
        <v>1.0375790852704058E-2</v>
      </c>
      <c r="DO57" s="205">
        <f t="shared" ref="DO57:DO60" si="633">10^DK57</f>
        <v>4.5620923456179702E-3</v>
      </c>
      <c r="DP57" s="152">
        <f t="shared" ref="DP57:DP60" si="634">10^DL57</f>
        <v>2.3598171116037372E-2</v>
      </c>
      <c r="DQ57" s="205"/>
      <c r="DR57" s="205">
        <f>DI27-DI57</f>
        <v>-0.67895091315745626</v>
      </c>
      <c r="DS57" s="205">
        <f>SQRT(DJ27^2+DJ57^2)</f>
        <v>0.244566953936529</v>
      </c>
      <c r="DT57" s="166">
        <f>10^DR57</f>
        <v>0.20943491597052721</v>
      </c>
      <c r="DU57" s="205">
        <f>10^(DR57-1.96*DS57)</f>
        <v>6.9454095060741863E-2</v>
      </c>
      <c r="DV57" s="167">
        <f>10^(DR57+1.96*DS57)</f>
        <v>0.63153920570444277</v>
      </c>
      <c r="DX57" s="219">
        <v>10</v>
      </c>
      <c r="DY57" s="212">
        <f>_xlfn.NORM.S.INV(DX57/100)</f>
        <v>-1.2815515655446006</v>
      </c>
      <c r="DZ57" s="212">
        <f>(DY57-DY51)/DX51</f>
        <v>-1.9839787885595723</v>
      </c>
      <c r="EA57" s="212">
        <f>SQRT(1/EE47+(DZ57-DY48)^2/EH47)/DX51</f>
        <v>0.13882349951279996</v>
      </c>
      <c r="EB57" s="212">
        <f>DZ57-_xlfn.T.INV.2T(0.05,ED51)*EA57</f>
        <v>-2.3408359547666429</v>
      </c>
      <c r="EC57" s="212">
        <f>DZ57+_xlfn.T.INV.2T(0.05,ED51)*EA57</f>
        <v>-1.6271216223525018</v>
      </c>
      <c r="ED57" s="151">
        <f>DX57</f>
        <v>10</v>
      </c>
      <c r="EE57" s="205">
        <f>10^DZ57</f>
        <v>1.0375790911329077E-2</v>
      </c>
      <c r="EF57" s="205">
        <f t="shared" ref="EF57:EF60" si="635">10^EB57</f>
        <v>4.562092064505828E-3</v>
      </c>
      <c r="EG57" s="152">
        <f t="shared" ref="EG57:EG60" si="636">10^EC57</f>
        <v>2.3598172836803703E-2</v>
      </c>
      <c r="EH57" s="205"/>
      <c r="EI57" s="205">
        <f>DZ27-DZ57</f>
        <v>-0.67895091491253279</v>
      </c>
      <c r="EJ57" s="205">
        <f>SQRT(EA27^2+EA57^2)</f>
        <v>0.24456695955595931</v>
      </c>
      <c r="EK57" s="166">
        <f>10^EI57</f>
        <v>0.20943491512415605</v>
      </c>
      <c r="EL57" s="205">
        <f>10^(EI57-1.96*EJ57)</f>
        <v>6.9454093018647231E-2</v>
      </c>
      <c r="EM57" s="167">
        <f>10^(EI57+1.96*EJ57)</f>
        <v>0.63153921916863853</v>
      </c>
      <c r="EO57" s="219">
        <v>10</v>
      </c>
      <c r="EP57" s="212">
        <f>_xlfn.NORM.S.INV(EO57/100)</f>
        <v>-1.2815515655446006</v>
      </c>
      <c r="EQ57" s="212">
        <f>(EP57-EP51)/EO51</f>
        <v>-1.9839787884107756</v>
      </c>
      <c r="ER57" s="212">
        <f>SQRT(1/EV47+(EQ57-EP48)^2/EY47)/EO51</f>
        <v>0.13882350017970599</v>
      </c>
      <c r="ES57" s="212">
        <f>EQ57-_xlfn.T.INV.2T(0.05,EU51)*ER57</f>
        <v>-2.3408359563321826</v>
      </c>
      <c r="ET57" s="212">
        <f>EQ57+_xlfn.T.INV.2T(0.05,EU51)*ER57</f>
        <v>-1.6271216204893686</v>
      </c>
      <c r="EU57" s="151">
        <f>EO57</f>
        <v>10</v>
      </c>
      <c r="EV57" s="205">
        <f>10^EQ57</f>
        <v>1.0375790914884005E-2</v>
      </c>
      <c r="EW57" s="205">
        <f t="shared" ref="EW57:EW60" si="637">10^ES57</f>
        <v>4.5620920480604517E-3</v>
      </c>
      <c r="EX57" s="152">
        <f t="shared" ref="EX57:EX60" si="638">10^ET57</f>
        <v>2.3598172938040406E-2</v>
      </c>
      <c r="EY57" s="205"/>
      <c r="EZ57" s="205">
        <f>EQ27-EQ57</f>
        <v>-0.67895091511714178</v>
      </c>
      <c r="FA57" s="205">
        <f>SQRT(ER27^2+ER57^2)</f>
        <v>0.24456696000077757</v>
      </c>
      <c r="FB57" s="166">
        <f>10^EZ57</f>
        <v>0.20943491502548506</v>
      </c>
      <c r="FC57" s="205">
        <f>10^(EZ57-1.96*FA57)</f>
        <v>6.9454092846496659E-2</v>
      </c>
      <c r="FD57" s="167">
        <f>10^(EZ57+1.96*FA57)</f>
        <v>0.63153922013891328</v>
      </c>
      <c r="FF57" s="219">
        <v>10</v>
      </c>
      <c r="FG57" s="212">
        <f>_xlfn.NORM.S.INV(FF57/100)</f>
        <v>-1.2815515655446006</v>
      </c>
      <c r="FH57" s="212">
        <f>(FG57-FG51)/FF51</f>
        <v>-1.983978788401993</v>
      </c>
      <c r="FI57" s="212">
        <f>SQRT(1/FM47+(FH57-FG48)^2/FP47)/FF51</f>
        <v>0.13882350021986425</v>
      </c>
      <c r="FJ57" s="212">
        <f>FH57-_xlfn.T.INV.2T(0.05,FL51)*FI57</f>
        <v>-2.3408359564266301</v>
      </c>
      <c r="FK57" s="212">
        <f>FH57+_xlfn.T.INV.2T(0.05,FL51)*FI57</f>
        <v>-1.627121620377356</v>
      </c>
      <c r="FL57" s="151">
        <f>FF57</f>
        <v>10</v>
      </c>
      <c r="FM57" s="205">
        <f>10^FH57</f>
        <v>1.0375790915093826E-2</v>
      </c>
      <c r="FN57" s="205">
        <f t="shared" ref="FN57:FN60" si="639">10^FJ57</f>
        <v>4.5620920470683182E-3</v>
      </c>
      <c r="FO57" s="152">
        <f t="shared" ref="FO57:FO60" si="640">10^FK57</f>
        <v>2.3598172944126812E-2</v>
      </c>
      <c r="FP57" s="205"/>
      <c r="FQ57" s="205">
        <f>FH27-FH57</f>
        <v>-0.67895091512150474</v>
      </c>
      <c r="FR57" s="205">
        <f>SQRT(FI27^2+FI57^2)</f>
        <v>0.24456696001832037</v>
      </c>
      <c r="FS57" s="166">
        <f>10^FQ57</f>
        <v>0.20943491502338107</v>
      </c>
      <c r="FT57" s="205">
        <f>10^(FQ57-1.96*FR57)</f>
        <v>6.9454092840300075E-2</v>
      </c>
      <c r="FU57" s="167">
        <f>10^(FQ57+1.96*FR57)</f>
        <v>0.63153922018256881</v>
      </c>
      <c r="FW57" s="219">
        <v>10</v>
      </c>
      <c r="FX57" s="212">
        <f>_xlfn.NORM.S.INV(FW57/100)</f>
        <v>-1.2815515655446006</v>
      </c>
      <c r="FY57" s="212">
        <f>(FX57-FX51)/FW51</f>
        <v>-1.9839787884014666</v>
      </c>
      <c r="FZ57" s="212">
        <f>SQRT(1/GD47+(FY57-FX48)^2/GG47)/FW51</f>
        <v>0.13882350022224468</v>
      </c>
      <c r="GA57" s="212">
        <f>FY57-_xlfn.T.INV.2T(0.05,GC51)*FZ57</f>
        <v>-2.3408359564322225</v>
      </c>
      <c r="GB57" s="212">
        <f>FY57+_xlfn.T.INV.2T(0.05,GC51)*FZ57</f>
        <v>-1.6271216203707104</v>
      </c>
      <c r="GC57" s="151">
        <f>FW57</f>
        <v>10</v>
      </c>
      <c r="GD57" s="205">
        <f>10^FY57</f>
        <v>1.0375790915106405E-2</v>
      </c>
      <c r="GE57" s="205">
        <f t="shared" ref="GE57:GE60" si="641">10^GA57</f>
        <v>4.5620920470095692E-3</v>
      </c>
      <c r="GF57" s="152">
        <f t="shared" ref="GF57:GF60" si="642">10^GB57</f>
        <v>2.3598172944487912E-2</v>
      </c>
      <c r="GG57" s="205"/>
      <c r="GH57" s="205">
        <f>FY27-FY57</f>
        <v>-0.67895091512238204</v>
      </c>
      <c r="GI57" s="205">
        <f>SQRT(FZ27^2+FZ57^2)</f>
        <v>0.24456696002008876</v>
      </c>
      <c r="GJ57" s="166">
        <f>10^GH57</f>
        <v>0.209434915022958</v>
      </c>
      <c r="GK57" s="205">
        <f>10^(GH57-1.96*GI57)</f>
        <v>6.9454092839605491E-2</v>
      </c>
      <c r="GL57" s="167">
        <f>10^(GH57+1.96*GI57)</f>
        <v>0.63153922018633335</v>
      </c>
      <c r="GN57" s="219">
        <v>10</v>
      </c>
      <c r="GO57" s="212">
        <f>_xlfn.NORM.S.INV(GN57/100)</f>
        <v>-1.2815515655446006</v>
      </c>
      <c r="GP57" s="212">
        <f>(GO57-GO51)/GN51</f>
        <v>-1.9839787884014355</v>
      </c>
      <c r="GQ57" s="212">
        <f>SQRT(1/GU47+(GP57-GO48)^2/GX47)/GN51</f>
        <v>0.1388235002223871</v>
      </c>
      <c r="GR57" s="212">
        <f>GP57-_xlfn.T.INV.2T(0.05,GT51)*GQ57</f>
        <v>-2.3408359564325578</v>
      </c>
      <c r="GS57" s="212">
        <f>GP57+_xlfn.T.INV.2T(0.05,GT51)*GQ57</f>
        <v>-1.6271216203703132</v>
      </c>
      <c r="GT57" s="151">
        <f>GN57</f>
        <v>10</v>
      </c>
      <c r="GU57" s="205">
        <f>10^GP57</f>
        <v>1.0375790915107151E-2</v>
      </c>
      <c r="GV57" s="205">
        <f t="shared" ref="GV57:GV60" si="643">10^GR57</f>
        <v>4.5620920470060486E-3</v>
      </c>
      <c r="GW57" s="152">
        <f t="shared" ref="GW57:GW60" si="644">10^GS57</f>
        <v>2.3598172944509489E-2</v>
      </c>
      <c r="GX57" s="205"/>
      <c r="GY57" s="205">
        <f>GP27-GP57</f>
        <v>-0.67895091512238603</v>
      </c>
      <c r="GZ57" s="205">
        <f>SQRT(GQ27^2+GQ57^2)</f>
        <v>0.24456696002013656</v>
      </c>
      <c r="HA57" s="166">
        <f>10^GY57</f>
        <v>0.20943491502295608</v>
      </c>
      <c r="HB57" s="205">
        <f>10^(GY57-1.96*GZ57)</f>
        <v>6.9454092839589865E-2</v>
      </c>
      <c r="HC57" s="167">
        <f>10^(GY57+1.96*GZ57)</f>
        <v>0.63153922018646369</v>
      </c>
      <c r="HE57" s="219">
        <v>10</v>
      </c>
      <c r="HF57" s="212">
        <f>_xlfn.NORM.S.INV(HE57/100)</f>
        <v>-1.2815515655446006</v>
      </c>
      <c r="HG57" s="212">
        <f>(HF57-HF51)/HE51</f>
        <v>-1.983978788401433</v>
      </c>
      <c r="HH57" s="212">
        <f>SQRT(1/HL47+(HG57-HF48)^2/HO47)/HE51</f>
        <v>0.13882350022239556</v>
      </c>
      <c r="HI57" s="212">
        <f>HG57-_xlfn.T.INV.2T(0.05,HK51)*HH57</f>
        <v>-2.3408359564325769</v>
      </c>
      <c r="HJ57" s="212">
        <f>HG57+_xlfn.T.INV.2T(0.05,HK51)*HH57</f>
        <v>-1.6271216203702892</v>
      </c>
      <c r="HK57" s="151">
        <f>HE57</f>
        <v>10</v>
      </c>
      <c r="HL57" s="205">
        <f>10^HG57</f>
        <v>1.0375790915107206E-2</v>
      </c>
      <c r="HM57" s="205">
        <f t="shared" ref="HM57:HM60" si="645">10^HI57</f>
        <v>4.56209204700585E-3</v>
      </c>
      <c r="HN57" s="152">
        <f t="shared" ref="HN57:HN60" si="646">10^HJ57</f>
        <v>2.35981729445108E-2</v>
      </c>
      <c r="HO57" s="205"/>
      <c r="HP57" s="205">
        <f>HG27-HG57</f>
        <v>-0.67895091512238981</v>
      </c>
      <c r="HQ57" s="205">
        <f>SQRT(HH27^2+HH57^2)</f>
        <v>0.24456696002014383</v>
      </c>
      <c r="HR57" s="166">
        <f>10^HP57</f>
        <v>0.20943491502295422</v>
      </c>
      <c r="HS57" s="205">
        <f>10^(HP57-1.96*HQ57)</f>
        <v>6.9454092839586992E-2</v>
      </c>
      <c r="HT57" s="167">
        <f>10^(HP57+1.96*HQ57)</f>
        <v>0.6315392201864789</v>
      </c>
      <c r="HV57" s="219">
        <v>10</v>
      </c>
      <c r="HW57" s="212">
        <f>_xlfn.NORM.S.INV(HV57/100)</f>
        <v>-1.2815515655446006</v>
      </c>
      <c r="HX57" s="212">
        <f>(HW57-HW51)/HV51</f>
        <v>-1.9839787884014326</v>
      </c>
      <c r="HY57" s="212">
        <f>SQRT(1/IC47+(HX57-HW48)^2/IF47)/HV51</f>
        <v>0.13882350022239598</v>
      </c>
      <c r="HZ57" s="212">
        <f>HX57-_xlfn.T.INV.2T(0.05,IB51)*HY57</f>
        <v>-2.3408359564325778</v>
      </c>
      <c r="IA57" s="212">
        <f>HX57+_xlfn.T.INV.2T(0.05,IB51)*HY57</f>
        <v>-1.6271216203702876</v>
      </c>
      <c r="IB57" s="151">
        <f>HV57</f>
        <v>10</v>
      </c>
      <c r="IC57" s="205">
        <f>10^HX57</f>
        <v>1.0375790915107215E-2</v>
      </c>
      <c r="ID57" s="205">
        <f t="shared" ref="ID57:ID60" si="647">10^HZ57</f>
        <v>4.562092047005837E-3</v>
      </c>
      <c r="IE57" s="152">
        <f t="shared" ref="IE57:IE60" si="648">10^IA57</f>
        <v>2.359817294451088E-2</v>
      </c>
      <c r="IF57" s="205"/>
      <c r="IG57" s="205">
        <f>HX27-HX57</f>
        <v>-0.67895091512239114</v>
      </c>
      <c r="IH57" s="205">
        <f>SQRT(HY27^2+HY57^2)</f>
        <v>0.24456696002014411</v>
      </c>
      <c r="II57" s="166">
        <f>10^IG57</f>
        <v>0.20943491502295364</v>
      </c>
      <c r="IJ57" s="205">
        <f>10^(IG57-1.96*IH57)</f>
        <v>6.9454092839586659E-2</v>
      </c>
      <c r="IK57" s="167">
        <f>10^(IG57+1.96*IH57)</f>
        <v>0.6315392201864779</v>
      </c>
      <c r="IM57" s="219">
        <v>10</v>
      </c>
      <c r="IN57" s="212">
        <f>_xlfn.NORM.S.INV(IM57/100)</f>
        <v>-1.2815515655446006</v>
      </c>
      <c r="IO57" s="212">
        <f>(IN57-IN51)/IM51</f>
        <v>-1.9839787884014335</v>
      </c>
      <c r="IP57" s="212">
        <f>SQRT(1/IT47+(IO57-IN48)^2/IW47)/IM51</f>
        <v>0.13882350022239623</v>
      </c>
      <c r="IQ57" s="212">
        <f>IO57-_xlfn.T.INV.2T(0.05,IS51)*IP57</f>
        <v>-2.3408359564325791</v>
      </c>
      <c r="IR57" s="212">
        <f>IO57+_xlfn.T.INV.2T(0.05,IS51)*IP57</f>
        <v>-1.6271216203702878</v>
      </c>
      <c r="IS57" s="151">
        <f>IM57</f>
        <v>10</v>
      </c>
      <c r="IT57" s="205">
        <f>10^IO57</f>
        <v>1.0375790915107198E-2</v>
      </c>
      <c r="IU57" s="205">
        <f t="shared" ref="IU57:IU60" si="649">10^IQ57</f>
        <v>4.5620920470058257E-3</v>
      </c>
      <c r="IV57" s="152">
        <f t="shared" ref="IV57:IV60" si="650">10^IR57</f>
        <v>2.3598172944510873E-2</v>
      </c>
      <c r="IW57" s="205"/>
      <c r="IX57" s="205">
        <f>IO27-IO57</f>
        <v>-0.67895091512238981</v>
      </c>
      <c r="IY57" s="205">
        <f>SQRT(IP27^2+IP57^2)</f>
        <v>0.24456696002014408</v>
      </c>
      <c r="IZ57" s="166">
        <f>10^IX57</f>
        <v>0.20943491502295422</v>
      </c>
      <c r="JA57" s="205">
        <f>10^(IX57-1.96*IY57)</f>
        <v>6.9454092839586867E-2</v>
      </c>
      <c r="JB57" s="167">
        <f>10^(IX57+1.96*IY57)</f>
        <v>0.63153922018647968</v>
      </c>
      <c r="JD57" s="219">
        <v>10</v>
      </c>
      <c r="JE57" s="212">
        <f>_xlfn.NORM.S.INV(JD57/100)</f>
        <v>-1.2815515655446006</v>
      </c>
      <c r="JF57" s="212">
        <f>(JE57-JE51)/JD51</f>
        <v>-1.9839787884014328</v>
      </c>
      <c r="JG57" s="212">
        <f>SQRT(1/JK47+(JF57-JE48)^2/JN47)/JD51</f>
        <v>0.13882350022239598</v>
      </c>
      <c r="JH57" s="212">
        <f>JF57-_xlfn.T.INV.2T(0.05,JJ51)*JG57</f>
        <v>-2.3408359564325778</v>
      </c>
      <c r="JI57" s="212">
        <f>JF57+_xlfn.T.INV.2T(0.05,JJ51)*JG57</f>
        <v>-1.6271216203702878</v>
      </c>
      <c r="JJ57" s="151">
        <f>JD57</f>
        <v>10</v>
      </c>
      <c r="JK57" s="205">
        <f>10^JF57</f>
        <v>1.0375790915107215E-2</v>
      </c>
      <c r="JL57" s="205">
        <f t="shared" ref="JL57:JL60" si="651">10^JH57</f>
        <v>4.562092047005837E-3</v>
      </c>
      <c r="JM57" s="152">
        <f t="shared" ref="JM57:JM60" si="652">10^JI57</f>
        <v>2.3598172944510873E-2</v>
      </c>
      <c r="JN57" s="205"/>
      <c r="JO57" s="205">
        <f>JF27-JF57</f>
        <v>-0.67895091512239047</v>
      </c>
      <c r="JP57" s="205">
        <f>SQRT(JG27^2+JG57^2)</f>
        <v>0.24456696002014414</v>
      </c>
      <c r="JQ57" s="166">
        <f>10^JO57</f>
        <v>0.20943491502295394</v>
      </c>
      <c r="JR57" s="205">
        <f>10^(JO57-1.96*JP57)</f>
        <v>6.945409283958677E-2</v>
      </c>
      <c r="JS57" s="167">
        <f>10^(JO57+1.96*JP57)</f>
        <v>0.6315392201864789</v>
      </c>
      <c r="JU57" s="219">
        <v>10</v>
      </c>
      <c r="JV57" s="212">
        <f>_xlfn.NORM.S.INV(JU57/100)</f>
        <v>-1.2815515655446006</v>
      </c>
      <c r="JW57" s="212">
        <f>(JV57-JV51)/JU51</f>
        <v>-1.983978788401433</v>
      </c>
      <c r="JX57" s="212">
        <f>SQRT(1/KB47+(JW57-JV48)^2/KE47)/JU51</f>
        <v>0.13882350022239606</v>
      </c>
      <c r="JY57" s="212">
        <f>JW57-_xlfn.T.INV.2T(0.05,KA51)*JX57</f>
        <v>-2.3408359564325782</v>
      </c>
      <c r="JZ57" s="212">
        <f>JW57+_xlfn.T.INV.2T(0.05,KA51)*JX57</f>
        <v>-1.6271216203702878</v>
      </c>
      <c r="KA57" s="151">
        <f>JU57</f>
        <v>10</v>
      </c>
      <c r="KB57" s="205">
        <f>10^JW57</f>
        <v>1.0375790915107206E-2</v>
      </c>
      <c r="KC57" s="205">
        <f t="shared" ref="KC57:KC60" si="653">10^JY57</f>
        <v>4.5620920470058335E-3</v>
      </c>
      <c r="KD57" s="152">
        <f t="shared" ref="KD57:KD60" si="654">10^JZ57</f>
        <v>2.3598172944510873E-2</v>
      </c>
      <c r="KE57" s="205"/>
      <c r="KF57" s="205">
        <f>JW27-JW57</f>
        <v>-0.6789509151223907</v>
      </c>
      <c r="KG57" s="205">
        <f>SQRT(JX27^2+JX57^2)</f>
        <v>0.24456696002014414</v>
      </c>
      <c r="KH57" s="166">
        <f>10^KF57</f>
        <v>0.20943491502295383</v>
      </c>
      <c r="KI57" s="205">
        <f>10^(KF57-1.96*KG57)</f>
        <v>6.9454092839586742E-2</v>
      </c>
      <c r="KJ57" s="167">
        <f>10^(KF57+1.96*KG57)</f>
        <v>0.63153922018647857</v>
      </c>
      <c r="KL57" s="219">
        <v>10</v>
      </c>
      <c r="KM57" s="212">
        <f>_xlfn.NORM.S.INV(KL57/100)</f>
        <v>-1.2815515655446006</v>
      </c>
      <c r="KN57" s="212">
        <f>(KM57-KM51)/KL51</f>
        <v>-1.9839787884014328</v>
      </c>
      <c r="KO57" s="212">
        <f>SQRT(1/KS47+(KN57-KM48)^2/KV47)/KL51</f>
        <v>0.13882350022239606</v>
      </c>
      <c r="KP57" s="212">
        <f>KN57-_xlfn.T.INV.2T(0.05,KR51)*KO57</f>
        <v>-2.3408359564325782</v>
      </c>
      <c r="KQ57" s="212">
        <f>KN57+_xlfn.T.INV.2T(0.05,KR51)*KO57</f>
        <v>-1.6271216203702876</v>
      </c>
      <c r="KR57" s="151">
        <f>KL57</f>
        <v>10</v>
      </c>
      <c r="KS57" s="205">
        <f>10^KN57</f>
        <v>1.0375790915107215E-2</v>
      </c>
      <c r="KT57" s="205">
        <f t="shared" ref="KT57:KT60" si="655">10^KP57</f>
        <v>4.5620920470058335E-3</v>
      </c>
      <c r="KU57" s="152">
        <f t="shared" ref="KU57:KU60" si="656">10^KQ57</f>
        <v>2.359817294451088E-2</v>
      </c>
      <c r="KV57" s="205"/>
      <c r="KW57" s="205">
        <f>KN27-KN57</f>
        <v>-0.67895091512239047</v>
      </c>
      <c r="KX57" s="205">
        <f>SQRT(KO27^2+KO57^2)</f>
        <v>0.24456696002014403</v>
      </c>
      <c r="KY57" s="166">
        <f>10^KW57</f>
        <v>0.20943491502295394</v>
      </c>
      <c r="KZ57" s="205">
        <f>10^(KW57-1.96*KX57)</f>
        <v>6.9454092839586812E-2</v>
      </c>
      <c r="LA57" s="167">
        <f>10^(KW57+1.96*KX57)</f>
        <v>0.63153922018647857</v>
      </c>
      <c r="LC57" s="219">
        <v>10</v>
      </c>
      <c r="LD57" s="212">
        <f>_xlfn.NORM.S.INV(LC57/100)</f>
        <v>-1.2815515655446006</v>
      </c>
      <c r="LE57" s="212">
        <f>(LD57-LD51)/LC51</f>
        <v>-1.983978788401433</v>
      </c>
      <c r="LF57" s="212">
        <f>SQRT(1/LJ47+(LE57-LD48)^2/LM47)/LC51</f>
        <v>0.13882350022239606</v>
      </c>
      <c r="LG57" s="212">
        <f>LE57-_xlfn.T.INV.2T(0.05,LI51)*LF57</f>
        <v>-2.3408359564325782</v>
      </c>
      <c r="LH57" s="212">
        <f>LE57+_xlfn.T.INV.2T(0.05,LI51)*LF57</f>
        <v>-1.6271216203702878</v>
      </c>
      <c r="LI57" s="151">
        <f>LC57</f>
        <v>10</v>
      </c>
      <c r="LJ57" s="205">
        <f>10^LE57</f>
        <v>1.0375790915107206E-2</v>
      </c>
      <c r="LK57" s="205">
        <f t="shared" ref="LK57:LK60" si="657">10^LG57</f>
        <v>4.5620920470058335E-3</v>
      </c>
      <c r="LL57" s="152">
        <f t="shared" ref="LL57:LL60" si="658">10^LH57</f>
        <v>2.3598172944510873E-2</v>
      </c>
      <c r="LM57" s="205"/>
      <c r="LN57" s="205">
        <f>LE27-LE57</f>
        <v>-0.67895091512239025</v>
      </c>
      <c r="LO57" s="205">
        <f>SQRT(LF27^2+LF57^2)</f>
        <v>0.24456696002014408</v>
      </c>
      <c r="LP57" s="166">
        <f>10^LN57</f>
        <v>0.20943491502295405</v>
      </c>
      <c r="LQ57" s="205">
        <f>10^(LN57-1.96*LO57)</f>
        <v>6.9454092839586812E-2</v>
      </c>
      <c r="LR57" s="167">
        <f>10^(LN57+1.96*LO57)</f>
        <v>0.63153922018647901</v>
      </c>
      <c r="LT57" s="219">
        <v>10</v>
      </c>
      <c r="LU57" s="212">
        <f>_xlfn.NORM.S.INV(LT57/100)</f>
        <v>-1.2815515655446006</v>
      </c>
      <c r="LV57" s="212">
        <f>(LU57-LU51)/LT51</f>
        <v>-1.9839787884014328</v>
      </c>
      <c r="LW57" s="212">
        <f>SQRT(1/MA47+(LV57-LU48)^2/MD47)/LT51</f>
        <v>0.13882350022239606</v>
      </c>
      <c r="LX57" s="212">
        <f>LV57-_xlfn.T.INV.2T(0.05,LZ51)*LW57</f>
        <v>-2.3408359564325782</v>
      </c>
      <c r="LY57" s="212">
        <f>LV57+_xlfn.T.INV.2T(0.05,LZ51)*LW57</f>
        <v>-1.6271216203702876</v>
      </c>
      <c r="LZ57" s="151">
        <f>LT57</f>
        <v>10</v>
      </c>
      <c r="MA57" s="205">
        <f>10^LV57</f>
        <v>1.0375790915107215E-2</v>
      </c>
      <c r="MB57" s="205">
        <f t="shared" ref="MB57:MB60" si="659">10^LX57</f>
        <v>4.5620920470058335E-3</v>
      </c>
      <c r="MC57" s="152">
        <f t="shared" ref="MC57:MC60" si="660">10^LY57</f>
        <v>2.359817294451088E-2</v>
      </c>
      <c r="MD57" s="205"/>
      <c r="ME57" s="205">
        <f>LV27-LV57</f>
        <v>-0.67895091512239047</v>
      </c>
      <c r="MF57" s="205">
        <f>SQRT(LW27^2+LW57^2)</f>
        <v>0.24456696002014405</v>
      </c>
      <c r="MG57" s="166">
        <f>10^ME57</f>
        <v>0.20943491502295394</v>
      </c>
      <c r="MH57" s="205">
        <f>10^(ME57-1.96*MF57)</f>
        <v>6.9454092839586812E-2</v>
      </c>
      <c r="MI57" s="167">
        <f>10^(ME57+1.96*MF57)</f>
        <v>0.63153922018647868</v>
      </c>
    </row>
    <row r="58" spans="1:347" ht="14" customHeight="1" outlineLevel="1">
      <c r="A58" s="12"/>
      <c r="B58" s="54"/>
      <c r="C58" s="9"/>
      <c r="D58" s="9"/>
      <c r="E58" s="17"/>
      <c r="F58" s="17"/>
      <c r="I58" s="92">
        <v>50</v>
      </c>
      <c r="J58" s="262">
        <f t="shared" ref="J58:J60" si="661">_xlfn.NORM.S.INV(I58/100)</f>
        <v>0</v>
      </c>
      <c r="K58" s="93">
        <f>(J58-J51)/I51</f>
        <v>-1.2412069751254085</v>
      </c>
      <c r="L58" s="93">
        <f>SQRT(1/P47+(K58-J48)^2/S47)/I51</f>
        <v>8.6169450107998216E-2</v>
      </c>
      <c r="M58" s="93">
        <f>K58-_xlfn.T.INV.2T(0.05,O51)*L58</f>
        <v>-1.4627125983597984</v>
      </c>
      <c r="N58" s="93">
        <f>K58+_xlfn.T.INV.2T(0.05,O51)*L58</f>
        <v>-1.0197013518910185</v>
      </c>
      <c r="O58" s="153">
        <f>I58</f>
        <v>50</v>
      </c>
      <c r="P58" s="88">
        <f>10^K58</f>
        <v>5.738429162129436E-2</v>
      </c>
      <c r="Q58" s="88">
        <f t="shared" si="622"/>
        <v>3.4457788550994697E-2</v>
      </c>
      <c r="R58" s="154">
        <f t="shared" si="622"/>
        <v>9.556495246363382E-2</v>
      </c>
      <c r="S58" s="24"/>
      <c r="T58" s="88">
        <f>K28-K58</f>
        <v>-0.2870598220510141</v>
      </c>
      <c r="U58" s="88">
        <f>SQRT(L28^2+L58^2)</f>
        <v>0.14157602838241923</v>
      </c>
      <c r="V58" s="168">
        <f>10^T58</f>
        <v>0.51634524021084105</v>
      </c>
      <c r="W58" s="88">
        <f>10^(T58-1.96*U58)</f>
        <v>0.27255312277627214</v>
      </c>
      <c r="X58" s="169">
        <f>10^(T58+1.96*U58)</f>
        <v>0.97820345763289052</v>
      </c>
      <c r="Z58" s="261">
        <v>50</v>
      </c>
      <c r="AA58" s="262">
        <f t="shared" ref="AA58:AA60" si="662">_xlfn.NORM.S.INV(Z58/100)</f>
        <v>0</v>
      </c>
      <c r="AB58" s="262">
        <f>(AA58-AA51)/Z51</f>
        <v>-1.2576390555002794</v>
      </c>
      <c r="AC58" s="262">
        <f>SQRT(1/AG47+(AB58-AA48)^2/AJ47)/Z51</f>
        <v>8.7131592346980341E-2</v>
      </c>
      <c r="AD58" s="262">
        <f>AB58-_xlfn.T.INV.2T(0.05,AF51)*AC58</f>
        <v>-1.4816179440974953</v>
      </c>
      <c r="AE58" s="262">
        <f>AB58+_xlfn.T.INV.2T(0.05,AF51)*AC58</f>
        <v>-1.0336601669030636</v>
      </c>
      <c r="AF58" s="153">
        <f>Z58</f>
        <v>50</v>
      </c>
      <c r="AG58" s="259">
        <f>10^AB58</f>
        <v>5.5253646455803933E-2</v>
      </c>
      <c r="AH58" s="259">
        <f t="shared" si="623"/>
        <v>3.2989980276943262E-2</v>
      </c>
      <c r="AI58" s="154">
        <f t="shared" si="624"/>
        <v>9.2542202845652982E-2</v>
      </c>
      <c r="AJ58" s="205"/>
      <c r="AK58" s="259">
        <f>AB28-AB58</f>
        <v>-0.27733107273438673</v>
      </c>
      <c r="AL58" s="259">
        <f>SQRT(AC28^2+AC58^2)</f>
        <v>0.14445775721675344</v>
      </c>
      <c r="AM58" s="168">
        <f>10^AK58</f>
        <v>0.52804255924041987</v>
      </c>
      <c r="AN58" s="259">
        <f>10^(AK58-1.96*AL58)</f>
        <v>0.27512605639876198</v>
      </c>
      <c r="AO58" s="169">
        <f>10^(AK58+1.96*AL58)</f>
        <v>1.0134588777917977</v>
      </c>
      <c r="AQ58" s="261">
        <v>50</v>
      </c>
      <c r="AR58" s="262">
        <f t="shared" ref="AR58:AR60" si="663">_xlfn.NORM.S.INV(AQ58/100)</f>
        <v>0</v>
      </c>
      <c r="AS58" s="262">
        <f>(AR58-AR51)/AQ51</f>
        <v>-1.2599670382992088</v>
      </c>
      <c r="AT58" s="262">
        <f>SQRT(1/AX47+(AS58-AR48)^2/BA47)/AQ51</f>
        <v>8.878404533852946E-2</v>
      </c>
      <c r="AU58" s="262">
        <f>AS58-_xlfn.T.INV.2T(0.05,AW51)*AT58</f>
        <v>-1.4881936925407437</v>
      </c>
      <c r="AV58" s="262">
        <f>AS58+_xlfn.T.INV.2T(0.05,AW51)*AT58</f>
        <v>-1.0317403840576738</v>
      </c>
      <c r="AW58" s="153">
        <f>AQ58</f>
        <v>50</v>
      </c>
      <c r="AX58" s="259">
        <f>10^AS58</f>
        <v>5.4958258401057725E-2</v>
      </c>
      <c r="AY58" s="259">
        <f t="shared" si="625"/>
        <v>3.2494234287214929E-2</v>
      </c>
      <c r="AZ58" s="154">
        <f t="shared" si="626"/>
        <v>9.2952187756762478E-2</v>
      </c>
      <c r="BA58" s="205"/>
      <c r="BB58" s="259">
        <f>AS28-AS58</f>
        <v>-0.27540383203332186</v>
      </c>
      <c r="BC58" s="259">
        <f>SQRT(AT28^2+AT58^2)</f>
        <v>0.1456787087668748</v>
      </c>
      <c r="BD58" s="168">
        <f>10^BB58</f>
        <v>0.53039102672474669</v>
      </c>
      <c r="BE58" s="259">
        <f>10^(BB58-1.96*BC58)</f>
        <v>0.27483111434832069</v>
      </c>
      <c r="BF58" s="169">
        <f>10^(BB58+1.96*BC58)</f>
        <v>1.0235909492896536</v>
      </c>
      <c r="BH58" s="261">
        <v>50</v>
      </c>
      <c r="BI58" s="262">
        <f t="shared" ref="BI58:BI60" si="664">_xlfn.NORM.S.INV(BH58/100)</f>
        <v>0</v>
      </c>
      <c r="BJ58" s="262">
        <f>(BI58-BI51)/BH51</f>
        <v>-1.2602010712102429</v>
      </c>
      <c r="BK58" s="262">
        <f>SQRT(1/BO47+(BJ58-BI48)^2/BR47)/BH51</f>
        <v>8.9113245188323684E-2</v>
      </c>
      <c r="BL58" s="262">
        <f>BJ58-_xlfn.T.INV.2T(0.05,BN51)*BK58</f>
        <v>-1.4892739606059531</v>
      </c>
      <c r="BM58" s="262">
        <f>BJ58+_xlfn.T.INV.2T(0.05,BN51)*BK58</f>
        <v>-1.0311281818145328</v>
      </c>
      <c r="BN58" s="153">
        <f>BH58</f>
        <v>50</v>
      </c>
      <c r="BO58" s="259">
        <f>10^BJ58</f>
        <v>5.4928650435024609E-2</v>
      </c>
      <c r="BP58" s="259">
        <f t="shared" si="627"/>
        <v>3.2413508272677201E-2</v>
      </c>
      <c r="BQ58" s="154">
        <f t="shared" si="628"/>
        <v>9.3083309996296409E-2</v>
      </c>
      <c r="BR58" s="205"/>
      <c r="BS58" s="259">
        <f>BJ28-BJ58</f>
        <v>-0.27517536150815558</v>
      </c>
      <c r="BT58" s="259">
        <f>SQRT(BK28^2+BK58^2)</f>
        <v>0.14587983428403781</v>
      </c>
      <c r="BU58" s="168">
        <f>10^BS58</f>
        <v>0.5306701244371862</v>
      </c>
      <c r="BV58" s="259">
        <f>10^(BS58-1.96*BT58)</f>
        <v>0.27472625329037548</v>
      </c>
      <c r="BW58" s="169">
        <f>10^(BS58+1.96*BT58)</f>
        <v>1.0250595914927958</v>
      </c>
      <c r="BY58" s="261">
        <v>50</v>
      </c>
      <c r="BZ58" s="262">
        <f t="shared" ref="BZ58:BZ60" si="665">_xlfn.NORM.S.INV(BY58/100)</f>
        <v>0</v>
      </c>
      <c r="CA58" s="262">
        <f>(BZ58-BZ51)/BY51</f>
        <v>-1.2602145091202714</v>
      </c>
      <c r="CB58" s="262">
        <f>SQRT(1/CF47+(CA58-BZ48)^2/CI47)/BY51</f>
        <v>8.9134896259908294E-2</v>
      </c>
      <c r="CC58" s="262">
        <f>CA58-_xlfn.T.INV.2T(0.05,CE51)*CB58</f>
        <v>-1.489343054367319</v>
      </c>
      <c r="CD58" s="262">
        <f>CA58+_xlfn.T.INV.2T(0.05,CE51)*CB58</f>
        <v>-1.0310859638732239</v>
      </c>
      <c r="CE58" s="153">
        <f>BY58</f>
        <v>50</v>
      </c>
      <c r="CF58" s="259">
        <f>10^CA58</f>
        <v>5.4926950862789904E-2</v>
      </c>
      <c r="CG58" s="259">
        <f t="shared" si="629"/>
        <v>3.2408351879591596E-2</v>
      </c>
      <c r="CH58" s="154">
        <f t="shared" si="630"/>
        <v>9.3092359102136396E-2</v>
      </c>
      <c r="CI58" s="205"/>
      <c r="CJ58" s="259">
        <f>CA28-CA58</f>
        <v>-0.27516273474789532</v>
      </c>
      <c r="CK58" s="259">
        <f>SQRT(CB28^2+CB58^2)</f>
        <v>0.14589369115149226</v>
      </c>
      <c r="CL58" s="168">
        <f>10^CJ58</f>
        <v>0.53068555346547608</v>
      </c>
      <c r="CM58" s="259">
        <f>10^(CJ58-1.96*CK58)</f>
        <v>0.27471706034048921</v>
      </c>
      <c r="CN58" s="169">
        <f>10^(CJ58+1.96*CK58)</f>
        <v>1.0251535026907497</v>
      </c>
      <c r="CP58" s="261">
        <v>50</v>
      </c>
      <c r="CQ58" s="262">
        <f t="shared" ref="CQ58:CQ60" si="666">_xlfn.NORM.S.INV(CP58/100)</f>
        <v>0</v>
      </c>
      <c r="CR58" s="262">
        <f>(CQ58-CQ51)/CP51</f>
        <v>-1.2602153407997492</v>
      </c>
      <c r="CS58" s="262">
        <f>SQRT(1/CW47+(CR58-CQ48)^2/CZ47)/CP51</f>
        <v>8.9136248168242352E-2</v>
      </c>
      <c r="CT58" s="262">
        <f>CR58-_xlfn.T.INV.2T(0.05,CV51)*CS58</f>
        <v>-1.4893473612378036</v>
      </c>
      <c r="CU58" s="262">
        <f>CR58+_xlfn.T.INV.2T(0.05,CV51)*CS58</f>
        <v>-1.0310833203616947</v>
      </c>
      <c r="CV58" s="153">
        <f>CP58</f>
        <v>50</v>
      </c>
      <c r="CW58" s="259">
        <f>10^CR58</f>
        <v>5.4926845677078444E-2</v>
      </c>
      <c r="CX58" s="259">
        <f t="shared" si="631"/>
        <v>3.240803048964102E-2</v>
      </c>
      <c r="CY58" s="154">
        <f t="shared" si="632"/>
        <v>9.3092925748694863E-2</v>
      </c>
      <c r="CZ58" s="205"/>
      <c r="DA58" s="259">
        <f>CR28-CR58</f>
        <v>-0.27516188045738521</v>
      </c>
      <c r="DB58" s="259">
        <f>SQRT(CS28^2+CS58^2)</f>
        <v>0.14589448885908363</v>
      </c>
      <c r="DC58" s="168">
        <f>10^DA58</f>
        <v>0.53068659736563351</v>
      </c>
      <c r="DD58" s="259">
        <f>10^(DA58-1.96*DB58)</f>
        <v>0.27471661171936906</v>
      </c>
      <c r="DE58" s="169">
        <f>10^(DA58+1.96*DB58)</f>
        <v>1.0251592099250459</v>
      </c>
      <c r="DG58" s="261">
        <v>50</v>
      </c>
      <c r="DH58" s="262">
        <f t="shared" ref="DH58:DH60" si="667">_xlfn.NORM.S.INV(DG58/100)</f>
        <v>0</v>
      </c>
      <c r="DI58" s="262">
        <f>(DH58-DH51)/DG51</f>
        <v>-1.2602153893296342</v>
      </c>
      <c r="DJ58" s="262">
        <f>SQRT(1/DN47+(DI58-DH48)^2/DQ47)/DG51</f>
        <v>8.9136327332832888E-2</v>
      </c>
      <c r="DK58" s="262">
        <f>DI58-_xlfn.T.INV.2T(0.05,DM51)*DJ58</f>
        <v>-1.4893476132667471</v>
      </c>
      <c r="DL58" s="262">
        <f>DI58+_xlfn.T.INV.2T(0.05,DM51)*DJ58</f>
        <v>-1.0310831653925212</v>
      </c>
      <c r="DM58" s="153">
        <f>DG58</f>
        <v>50</v>
      </c>
      <c r="DN58" s="259">
        <f>10^DI58</f>
        <v>5.4926839539322939E-2</v>
      </c>
      <c r="DO58" s="259">
        <f t="shared" si="633"/>
        <v>3.2408011682680177E-2</v>
      </c>
      <c r="DP58" s="154">
        <f t="shared" si="634"/>
        <v>9.3092958967022382E-2</v>
      </c>
      <c r="DQ58" s="205"/>
      <c r="DR58" s="259">
        <f>DI28-DI58</f>
        <v>-0.27516183511533931</v>
      </c>
      <c r="DS58" s="259">
        <f>SQRT(DJ28^2+DJ58^2)</f>
        <v>0.14589454019403406</v>
      </c>
      <c r="DT58" s="168">
        <f>10^DR58</f>
        <v>0.53068665277139693</v>
      </c>
      <c r="DU58" s="259">
        <f>10^(DR58-1.96*DS58)</f>
        <v>0.27471657675505062</v>
      </c>
      <c r="DV58" s="169">
        <f>10^(DR58+1.96*DS58)</f>
        <v>1.0251595544626395</v>
      </c>
      <c r="DX58" s="261">
        <v>50</v>
      </c>
      <c r="DY58" s="262">
        <f t="shared" ref="DY58:DY60" si="668">_xlfn.NORM.S.INV(DX58/100)</f>
        <v>0</v>
      </c>
      <c r="DZ58" s="262">
        <f>(DY58-DY51)/DX51</f>
        <v>-1.2602153922621702</v>
      </c>
      <c r="EA58" s="262">
        <f>SQRT(1/EE47+(DZ58-DY48)^2/EH47)/DX51</f>
        <v>8.9136332108683436E-2</v>
      </c>
      <c r="EB58" s="262">
        <f>DZ58-_xlfn.T.INV.2T(0.05,ED51)*EA58</f>
        <v>-1.4893476284759979</v>
      </c>
      <c r="EC58" s="262">
        <f>DZ58+_xlfn.T.INV.2T(0.05,ED51)*EA58</f>
        <v>-1.0310831560483424</v>
      </c>
      <c r="ED58" s="153">
        <f>DX58</f>
        <v>50</v>
      </c>
      <c r="EE58" s="259">
        <f>10^DZ58</f>
        <v>5.4926839168434188E-2</v>
      </c>
      <c r="EF58" s="259">
        <f t="shared" si="635"/>
        <v>3.2408010547732374E-2</v>
      </c>
      <c r="EG58" s="154">
        <f t="shared" si="636"/>
        <v>9.3092960969988814E-2</v>
      </c>
      <c r="EH58" s="205"/>
      <c r="EI58" s="259">
        <f>DZ28-DZ58</f>
        <v>-0.27516183197617305</v>
      </c>
      <c r="EJ58" s="259">
        <f>SQRT(EA28^2+EA58^2)</f>
        <v>0.1458945429004512</v>
      </c>
      <c r="EK58" s="168">
        <f>10^EI58</f>
        <v>0.53068665660730485</v>
      </c>
      <c r="EL58" s="259">
        <f>10^(EI58-1.96*EJ58)</f>
        <v>0.27471657538530175</v>
      </c>
      <c r="EM58" s="169">
        <f>10^(EI58+1.96*EJ58)</f>
        <v>1.0251595743942414</v>
      </c>
      <c r="EO58" s="261">
        <v>50</v>
      </c>
      <c r="EP58" s="262">
        <f t="shared" ref="EP58:EP60" si="669">_xlfn.NORM.S.INV(EO58/100)</f>
        <v>0</v>
      </c>
      <c r="EQ58" s="262">
        <f>(EP58-EP51)/EO51</f>
        <v>-1.2602153924356205</v>
      </c>
      <c r="ER58" s="262">
        <f>SQRT(1/EV47+(EQ58-EP48)^2/EY47)/EO51</f>
        <v>8.9136332391452064E-2</v>
      </c>
      <c r="ES58" s="262">
        <f>EQ58-_xlfn.T.INV.2T(0.05,EU51)*ER58</f>
        <v>-1.4893476293763281</v>
      </c>
      <c r="ET58" s="262">
        <f>EQ58+_xlfn.T.INV.2T(0.05,EU51)*ER58</f>
        <v>-1.0310831554949129</v>
      </c>
      <c r="EU58" s="153">
        <f>EO58</f>
        <v>50</v>
      </c>
      <c r="EV58" s="259">
        <f>10^EQ58</f>
        <v>5.492683914649725E-2</v>
      </c>
      <c r="EW58" s="259">
        <f t="shared" si="637"/>
        <v>3.2408010480547748E-2</v>
      </c>
      <c r="EX58" s="154">
        <f t="shared" si="638"/>
        <v>9.3092961088618892E-2</v>
      </c>
      <c r="EY58" s="205"/>
      <c r="EZ58" s="259">
        <f>EQ28-EQ58</f>
        <v>-0.27516183182067411</v>
      </c>
      <c r="FA58" s="259">
        <f>SQRT(ER28^2+ER58^2)</f>
        <v>0.14589454309080496</v>
      </c>
      <c r="FB58" s="168">
        <f>10^EZ58</f>
        <v>0.53068665679731697</v>
      </c>
      <c r="FC58" s="259">
        <f>10^(EZ58-1.96*FA58)</f>
        <v>0.27471657524766058</v>
      </c>
      <c r="FD58" s="169">
        <f>10^(EZ58+1.96*FA58)</f>
        <v>1.0251595756419927</v>
      </c>
      <c r="FF58" s="261">
        <v>50</v>
      </c>
      <c r="FG58" s="262">
        <f t="shared" ref="FG58:FG60" si="670">_xlfn.NORM.S.INV(FF58/100)</f>
        <v>0</v>
      </c>
      <c r="FH58" s="262">
        <f>(FG58-FG51)/FF51</f>
        <v>-1.2602153924460142</v>
      </c>
      <c r="FI58" s="262">
        <f>SQRT(1/FM47+(FH58-FG48)^2/FP47)/FF51</f>
        <v>8.913633240838606E-2</v>
      </c>
      <c r="FJ58" s="262">
        <f>FH58-_xlfn.T.INV.2T(0.05,FL51)*FI58</f>
        <v>-1.4893476294302519</v>
      </c>
      <c r="FK58" s="262">
        <f>FH58+_xlfn.T.INV.2T(0.05,FL51)*FI58</f>
        <v>-1.0310831554617765</v>
      </c>
      <c r="FL58" s="153">
        <f>FF58</f>
        <v>50</v>
      </c>
      <c r="FM58" s="259">
        <f>10^FH58</f>
        <v>5.4926839145182753E-2</v>
      </c>
      <c r="FN58" s="259">
        <f t="shared" si="639"/>
        <v>3.2408010476523835E-2</v>
      </c>
      <c r="FO58" s="154">
        <f t="shared" si="640"/>
        <v>9.3092961095721849E-2</v>
      </c>
      <c r="FP58" s="205"/>
      <c r="FQ58" s="259">
        <f>FH28-FH58</f>
        <v>-0.27516183180890663</v>
      </c>
      <c r="FR58" s="259">
        <f>SQRT(FI28^2+FI58^2)</f>
        <v>0.14589454309978137</v>
      </c>
      <c r="FS58" s="168">
        <f>10^FQ58</f>
        <v>0.53068665681169624</v>
      </c>
      <c r="FT58" s="259">
        <f>10^(FQ58-1.96*FR58)</f>
        <v>0.27471657524397514</v>
      </c>
      <c r="FU58" s="169">
        <f>10^(FQ58+1.96*FR58)</f>
        <v>1.0251595757113006</v>
      </c>
      <c r="FW58" s="261">
        <v>50</v>
      </c>
      <c r="FX58" s="262">
        <f t="shared" ref="FX58:FX60" si="671">_xlfn.NORM.S.INV(FW58/100)</f>
        <v>0</v>
      </c>
      <c r="FY58" s="262">
        <f>(FX58-FX51)/FW51</f>
        <v>-1.2602153924466322</v>
      </c>
      <c r="FZ58" s="262">
        <f>SQRT(1/GD47+(FY58-FX48)^2/GG47)/FW51</f>
        <v>8.9136332409393185E-2</v>
      </c>
      <c r="GA58" s="262">
        <f>FY58-_xlfn.T.INV.2T(0.05,GC51)*FZ58</f>
        <v>-1.4893476294334589</v>
      </c>
      <c r="GB58" s="262">
        <f>FY58+_xlfn.T.INV.2T(0.05,GC51)*FZ58</f>
        <v>-1.0310831554598054</v>
      </c>
      <c r="GC58" s="153">
        <f>FW58</f>
        <v>50</v>
      </c>
      <c r="GD58" s="259">
        <f>10^FY58</f>
        <v>5.49268391451046E-2</v>
      </c>
      <c r="GE58" s="259">
        <f t="shared" si="641"/>
        <v>3.240801047628452E-2</v>
      </c>
      <c r="GF58" s="154">
        <f t="shared" si="642"/>
        <v>9.3092961096144344E-2</v>
      </c>
      <c r="GG58" s="205"/>
      <c r="GH58" s="259">
        <f>FY28-FY58</f>
        <v>-0.27516183180839948</v>
      </c>
      <c r="GI58" s="259">
        <f>SQRT(FZ28^2+FZ58^2)</f>
        <v>0.14589454310050629</v>
      </c>
      <c r="GJ58" s="168">
        <f>10^GH58</f>
        <v>0.53068665681231597</v>
      </c>
      <c r="GK58" s="259">
        <f>10^(GH58-1.96*GI58)</f>
        <v>0.27471657524339715</v>
      </c>
      <c r="GL58" s="169">
        <f>10^(GH58+1.96*GI58)</f>
        <v>1.0251595757158514</v>
      </c>
      <c r="GN58" s="261">
        <v>50</v>
      </c>
      <c r="GO58" s="262">
        <f t="shared" ref="GO58:GO60" si="672">_xlfn.NORM.S.INV(GN58/100)</f>
        <v>0</v>
      </c>
      <c r="GP58" s="262">
        <f>(GO58-GO51)/GN51</f>
        <v>-1.2602153924466692</v>
      </c>
      <c r="GQ58" s="262">
        <f>SQRT(1/GU47+(GP58-GO48)^2/GX47)/GN51</f>
        <v>8.9136332409453345E-2</v>
      </c>
      <c r="GR58" s="262">
        <f>GP58-_xlfn.T.INV.2T(0.05,GT51)*GQ58</f>
        <v>-1.4893476294336505</v>
      </c>
      <c r="GS58" s="262">
        <f>GP58+_xlfn.T.INV.2T(0.05,GT51)*GQ58</f>
        <v>-1.031083155459688</v>
      </c>
      <c r="GT58" s="153">
        <f>GN58</f>
        <v>50</v>
      </c>
      <c r="GU58" s="259">
        <f>10^GP58</f>
        <v>5.4926839145099889E-2</v>
      </c>
      <c r="GV58" s="259">
        <f t="shared" si="643"/>
        <v>3.2408010476270233E-2</v>
      </c>
      <c r="GW58" s="154">
        <f t="shared" si="644"/>
        <v>9.3092961096169533E-2</v>
      </c>
      <c r="GX58" s="205"/>
      <c r="GY58" s="259">
        <f>GP28-GP58</f>
        <v>-0.27516183180835396</v>
      </c>
      <c r="GZ58" s="259">
        <f>SQRT(GQ28^2+GQ58^2)</f>
        <v>0.14589454310053437</v>
      </c>
      <c r="HA58" s="168">
        <f>10^GY58</f>
        <v>0.53068665681237159</v>
      </c>
      <c r="HB58" s="259">
        <f>10^(GY58-1.96*GZ58)</f>
        <v>0.27471657524339116</v>
      </c>
      <c r="HC58" s="169">
        <f>10^(GY58+1.96*GZ58)</f>
        <v>1.025159575716089</v>
      </c>
      <c r="HE58" s="261">
        <v>50</v>
      </c>
      <c r="HF58" s="262">
        <f t="shared" ref="HF58:HF60" si="673">_xlfn.NORM.S.INV(HE58/100)</f>
        <v>0</v>
      </c>
      <c r="HG58" s="262">
        <f>(HF58-HF51)/HE51</f>
        <v>-1.2602153924466712</v>
      </c>
      <c r="HH58" s="262">
        <f>SQRT(1/HL47+(HG58-HF48)^2/HO47)/HE51</f>
        <v>8.9136332409456911E-2</v>
      </c>
      <c r="HI58" s="262">
        <f>HG58-_xlfn.T.INV.2T(0.05,HK51)*HH58</f>
        <v>-1.4893476294336618</v>
      </c>
      <c r="HJ58" s="262">
        <f>HG58+_xlfn.T.INV.2T(0.05,HK51)*HH58</f>
        <v>-1.0310831554596807</v>
      </c>
      <c r="HK58" s="153">
        <f>HE58</f>
        <v>50</v>
      </c>
      <c r="HL58" s="259">
        <f>10^HG58</f>
        <v>5.4926839145099653E-2</v>
      </c>
      <c r="HM58" s="259">
        <f t="shared" si="645"/>
        <v>3.2408010476269386E-2</v>
      </c>
      <c r="HN58" s="154">
        <f t="shared" si="646"/>
        <v>9.3092961096171101E-2</v>
      </c>
      <c r="HO58" s="205"/>
      <c r="HP58" s="259">
        <f>HG28-HG58</f>
        <v>-0.27516183180835241</v>
      </c>
      <c r="HQ58" s="259">
        <f>SQRT(HH28^2+HH58^2)</f>
        <v>0.14589454310053721</v>
      </c>
      <c r="HR58" s="168">
        <f>10^HP58</f>
        <v>0.53068665681237348</v>
      </c>
      <c r="HS58" s="259">
        <f>10^(HP58-1.96*HQ58)</f>
        <v>0.27471657524338861</v>
      </c>
      <c r="HT58" s="169">
        <f>10^(HP58+1.96*HQ58)</f>
        <v>1.0251595757161056</v>
      </c>
      <c r="HV58" s="261">
        <v>50</v>
      </c>
      <c r="HW58" s="262">
        <f t="shared" ref="HW58:HW60" si="674">_xlfn.NORM.S.INV(HV58/100)</f>
        <v>0</v>
      </c>
      <c r="HX58" s="262">
        <f>(HW58-HW51)/HV51</f>
        <v>-1.2602153924466712</v>
      </c>
      <c r="HY58" s="262">
        <f>SQRT(1/IC47+(HX58-HW48)^2/IF47)/HV51</f>
        <v>8.9136332409457092E-2</v>
      </c>
      <c r="HZ58" s="262">
        <f>HX58-_xlfn.T.INV.2T(0.05,IB51)*HY58</f>
        <v>-1.4893476294336623</v>
      </c>
      <c r="IA58" s="262">
        <f>HX58+_xlfn.T.INV.2T(0.05,IB51)*HY58</f>
        <v>-1.0310831554596802</v>
      </c>
      <c r="IB58" s="153">
        <f>HV58</f>
        <v>50</v>
      </c>
      <c r="IC58" s="259">
        <f>10^HX58</f>
        <v>5.4926839145099653E-2</v>
      </c>
      <c r="ID58" s="259">
        <f t="shared" si="647"/>
        <v>3.2408010476269351E-2</v>
      </c>
      <c r="IE58" s="154">
        <f t="shared" si="648"/>
        <v>9.309296109617117E-2</v>
      </c>
      <c r="IF58" s="205"/>
      <c r="IG58" s="259">
        <f>HX28-HX58</f>
        <v>-0.27516183180835241</v>
      </c>
      <c r="IH58" s="259">
        <f>SQRT(HY28^2+HY58^2)</f>
        <v>0.14589454310053734</v>
      </c>
      <c r="II58" s="168">
        <f>10^IG58</f>
        <v>0.53068665681237348</v>
      </c>
      <c r="IJ58" s="259">
        <f>10^(IG58-1.96*IH58)</f>
        <v>0.27471657524338838</v>
      </c>
      <c r="IK58" s="169">
        <f>10^(IG58+1.96*IH58)</f>
        <v>1.0251595757161063</v>
      </c>
      <c r="IM58" s="261">
        <v>50</v>
      </c>
      <c r="IN58" s="262">
        <f t="shared" ref="IN58:IN60" si="675">_xlfn.NORM.S.INV(IM58/100)</f>
        <v>0</v>
      </c>
      <c r="IO58" s="262">
        <f>(IN58-IN51)/IM51</f>
        <v>-1.2602153924466717</v>
      </c>
      <c r="IP58" s="262">
        <f>SQRT(1/IT47+(IO58-IN48)^2/IW47)/IM51</f>
        <v>8.9136332409457189E-2</v>
      </c>
      <c r="IQ58" s="262">
        <f>IO58-_xlfn.T.INV.2T(0.05,IS51)*IP58</f>
        <v>-1.4893476294336629</v>
      </c>
      <c r="IR58" s="262">
        <f>IO58+_xlfn.T.INV.2T(0.05,IS51)*IP58</f>
        <v>-1.0310831554596804</v>
      </c>
      <c r="IS58" s="153">
        <f>IM58</f>
        <v>50</v>
      </c>
      <c r="IT58" s="259">
        <f>10^IO58</f>
        <v>5.4926839145099597E-2</v>
      </c>
      <c r="IU58" s="259">
        <f t="shared" si="649"/>
        <v>3.2408010476269296E-2</v>
      </c>
      <c r="IV58" s="154">
        <f t="shared" si="650"/>
        <v>9.3092961096171128E-2</v>
      </c>
      <c r="IW58" s="205"/>
      <c r="IX58" s="259">
        <f>IO28-IO58</f>
        <v>-0.27516183180835219</v>
      </c>
      <c r="IY58" s="259">
        <f>SQRT(IP28^2+IP58^2)</f>
        <v>0.14589454310053734</v>
      </c>
      <c r="IZ58" s="168">
        <f>10^IX58</f>
        <v>0.5306866568123737</v>
      </c>
      <c r="JA58" s="259">
        <f>10^(IX58-1.96*IY58)</f>
        <v>0.27471657524338855</v>
      </c>
      <c r="JB58" s="169">
        <f>10^(IX58+1.96*IY58)</f>
        <v>1.0251595757161069</v>
      </c>
      <c r="JD58" s="261">
        <v>50</v>
      </c>
      <c r="JE58" s="262">
        <f t="shared" ref="JE58:JE60" si="676">_xlfn.NORM.S.INV(JD58/100)</f>
        <v>0</v>
      </c>
      <c r="JF58" s="262">
        <f>(JE58-JE51)/JD51</f>
        <v>-1.2602153924466712</v>
      </c>
      <c r="JG58" s="262">
        <f>SQRT(1/JK47+(JF58-JE48)^2/JN47)/JD51</f>
        <v>8.9136332409457106E-2</v>
      </c>
      <c r="JH58" s="262">
        <f>JF58-_xlfn.T.INV.2T(0.05,JJ51)*JG58</f>
        <v>-1.4893476294336623</v>
      </c>
      <c r="JI58" s="262">
        <f>JF58+_xlfn.T.INV.2T(0.05,JJ51)*JG58</f>
        <v>-1.0310831554596802</v>
      </c>
      <c r="JJ58" s="153">
        <f>JD58</f>
        <v>50</v>
      </c>
      <c r="JK58" s="259">
        <f>10^JF58</f>
        <v>5.4926839145099653E-2</v>
      </c>
      <c r="JL58" s="259">
        <f t="shared" si="651"/>
        <v>3.2408010476269351E-2</v>
      </c>
      <c r="JM58" s="154">
        <f t="shared" si="652"/>
        <v>9.309296109617117E-2</v>
      </c>
      <c r="JN58" s="205"/>
      <c r="JO58" s="259">
        <f>JF28-JF58</f>
        <v>-0.27516183180835219</v>
      </c>
      <c r="JP58" s="259">
        <f>SQRT(JG28^2+JG58^2)</f>
        <v>0.14589454310053734</v>
      </c>
      <c r="JQ58" s="168">
        <f>10^JO58</f>
        <v>0.5306866568123737</v>
      </c>
      <c r="JR58" s="259">
        <f>10^(JO58-1.96*JP58)</f>
        <v>0.27471657524338855</v>
      </c>
      <c r="JS58" s="169">
        <f>10^(JO58+1.96*JP58)</f>
        <v>1.0251595757161069</v>
      </c>
      <c r="JU58" s="261">
        <v>50</v>
      </c>
      <c r="JV58" s="262">
        <f t="shared" ref="JV58:JV60" si="677">_xlfn.NORM.S.INV(JU58/100)</f>
        <v>0</v>
      </c>
      <c r="JW58" s="262">
        <f>(JV58-JV51)/JU51</f>
        <v>-1.2602153924466717</v>
      </c>
      <c r="JX58" s="262">
        <f>SQRT(1/KB47+(JW58-JV48)^2/KE47)/JU51</f>
        <v>8.9136332409457134E-2</v>
      </c>
      <c r="JY58" s="262">
        <f>JW58-_xlfn.T.INV.2T(0.05,KA51)*JX58</f>
        <v>-1.4893476294336627</v>
      </c>
      <c r="JZ58" s="262">
        <f>JW58+_xlfn.T.INV.2T(0.05,KA51)*JX58</f>
        <v>-1.0310831554596807</v>
      </c>
      <c r="KA58" s="153">
        <f>JU58</f>
        <v>50</v>
      </c>
      <c r="KB58" s="259">
        <f>10^JW58</f>
        <v>5.4926839145099597E-2</v>
      </c>
      <c r="KC58" s="259">
        <f t="shared" si="653"/>
        <v>3.240801047626931E-2</v>
      </c>
      <c r="KD58" s="154">
        <f t="shared" si="654"/>
        <v>9.3092961096171101E-2</v>
      </c>
      <c r="KE58" s="205"/>
      <c r="KF58" s="259">
        <f>JW28-JW58</f>
        <v>-0.27516183180835174</v>
      </c>
      <c r="KG58" s="259">
        <f>SQRT(JX28^2+JX58^2)</f>
        <v>0.14589454310053734</v>
      </c>
      <c r="KH58" s="168">
        <f>10^KF58</f>
        <v>0.53068665681237426</v>
      </c>
      <c r="KI58" s="259">
        <f>10^(KF58-1.96*KG58)</f>
        <v>0.27471657524338883</v>
      </c>
      <c r="KJ58" s="169">
        <f>10^(KF58+1.96*KG58)</f>
        <v>1.0251595757161078</v>
      </c>
      <c r="KL58" s="261">
        <v>50</v>
      </c>
      <c r="KM58" s="262">
        <f t="shared" ref="KM58:KM60" si="678">_xlfn.NORM.S.INV(KL58/100)</f>
        <v>0</v>
      </c>
      <c r="KN58" s="262">
        <f>(KM58-KM51)/KL51</f>
        <v>-1.2602153924466712</v>
      </c>
      <c r="KO58" s="262">
        <f>SQRT(1/KS47+(KN58-KM48)^2/KV47)/KL51</f>
        <v>8.9136332409457134E-2</v>
      </c>
      <c r="KP58" s="262">
        <f>KN58-_xlfn.T.INV.2T(0.05,KR51)*KO58</f>
        <v>-1.4893476294336623</v>
      </c>
      <c r="KQ58" s="262">
        <f>KN58+_xlfn.T.INV.2T(0.05,KR51)*KO58</f>
        <v>-1.0310831554596802</v>
      </c>
      <c r="KR58" s="153">
        <f>KL58</f>
        <v>50</v>
      </c>
      <c r="KS58" s="259">
        <f>10^KN58</f>
        <v>5.4926839145099653E-2</v>
      </c>
      <c r="KT58" s="259">
        <f t="shared" si="655"/>
        <v>3.2408010476269351E-2</v>
      </c>
      <c r="KU58" s="154">
        <f t="shared" si="656"/>
        <v>9.309296109617117E-2</v>
      </c>
      <c r="KV58" s="205"/>
      <c r="KW58" s="259">
        <f>KN28-KN58</f>
        <v>-0.27516183180835219</v>
      </c>
      <c r="KX58" s="259">
        <f>SQRT(KO28^2+KO58^2)</f>
        <v>0.14589454310053732</v>
      </c>
      <c r="KY58" s="168">
        <f>10^KW58</f>
        <v>0.5306866568123737</v>
      </c>
      <c r="KZ58" s="259">
        <f>10^(KW58-1.96*KX58)</f>
        <v>0.27471657524338861</v>
      </c>
      <c r="LA58" s="169">
        <f>10^(KW58+1.96*KX58)</f>
        <v>1.0251595757161067</v>
      </c>
      <c r="LC58" s="261">
        <v>50</v>
      </c>
      <c r="LD58" s="262">
        <f t="shared" ref="LD58:LD60" si="679">_xlfn.NORM.S.INV(LC58/100)</f>
        <v>0</v>
      </c>
      <c r="LE58" s="262">
        <f>(LD58-LD51)/LC51</f>
        <v>-1.2602153924466717</v>
      </c>
      <c r="LF58" s="262">
        <f>SQRT(1/LJ47+(LE58-LD48)^2/LM47)/LC51</f>
        <v>8.9136332409457134E-2</v>
      </c>
      <c r="LG58" s="262">
        <f>LE58-_xlfn.T.INV.2T(0.05,LI51)*LF58</f>
        <v>-1.4893476294336627</v>
      </c>
      <c r="LH58" s="262">
        <f>LE58+_xlfn.T.INV.2T(0.05,LI51)*LF58</f>
        <v>-1.0310831554596807</v>
      </c>
      <c r="LI58" s="153">
        <f>LC58</f>
        <v>50</v>
      </c>
      <c r="LJ58" s="259">
        <f>10^LE58</f>
        <v>5.4926839145099597E-2</v>
      </c>
      <c r="LK58" s="259">
        <f t="shared" si="657"/>
        <v>3.240801047626931E-2</v>
      </c>
      <c r="LL58" s="154">
        <f t="shared" si="658"/>
        <v>9.3092961096171101E-2</v>
      </c>
      <c r="LM58" s="205"/>
      <c r="LN58" s="259">
        <f>LE28-LE58</f>
        <v>-0.27516183180835196</v>
      </c>
      <c r="LO58" s="259">
        <f>SQRT(LF28^2+LF58^2)</f>
        <v>0.14589454310053732</v>
      </c>
      <c r="LP58" s="168">
        <f>10^LN58</f>
        <v>0.53068665681237404</v>
      </c>
      <c r="LQ58" s="259">
        <f>10^(LN58-1.96*LO58)</f>
        <v>0.27471657524338877</v>
      </c>
      <c r="LR58" s="169">
        <f>10^(LN58+1.96*LO58)</f>
        <v>1.0251595757161072</v>
      </c>
      <c r="LT58" s="261">
        <v>50</v>
      </c>
      <c r="LU58" s="262">
        <f t="shared" ref="LU58:LU60" si="680">_xlfn.NORM.S.INV(LT58/100)</f>
        <v>0</v>
      </c>
      <c r="LV58" s="262">
        <f>(LU58-LU51)/LT51</f>
        <v>-1.2602153924466712</v>
      </c>
      <c r="LW58" s="262">
        <f>SQRT(1/MA47+(LV58-LU48)^2/MD47)/LT51</f>
        <v>8.9136332409457134E-2</v>
      </c>
      <c r="LX58" s="262">
        <f>LV58-_xlfn.T.INV.2T(0.05,LZ51)*LW58</f>
        <v>-1.4893476294336623</v>
      </c>
      <c r="LY58" s="262">
        <f>LV58+_xlfn.T.INV.2T(0.05,LZ51)*LW58</f>
        <v>-1.0310831554596802</v>
      </c>
      <c r="LZ58" s="153">
        <f>LT58</f>
        <v>50</v>
      </c>
      <c r="MA58" s="259">
        <f>10^LV58</f>
        <v>5.4926839145099653E-2</v>
      </c>
      <c r="MB58" s="259">
        <f t="shared" si="659"/>
        <v>3.2408010476269351E-2</v>
      </c>
      <c r="MC58" s="154">
        <f t="shared" si="660"/>
        <v>9.309296109617117E-2</v>
      </c>
      <c r="MD58" s="205"/>
      <c r="ME58" s="259">
        <f>LV28-LV58</f>
        <v>-0.27516183180835241</v>
      </c>
      <c r="MF58" s="259">
        <f>SQRT(LW28^2+LW58^2)</f>
        <v>0.14589454310053732</v>
      </c>
      <c r="MG58" s="168">
        <f>10^ME58</f>
        <v>0.53068665681237348</v>
      </c>
      <c r="MH58" s="259">
        <f>10^(ME58-1.96*MF58)</f>
        <v>0.27471657524338844</v>
      </c>
      <c r="MI58" s="169">
        <f>10^(ME58+1.96*MF58)</f>
        <v>1.0251595757161063</v>
      </c>
    </row>
    <row r="59" spans="1:347" ht="14" customHeight="1" outlineLevel="1">
      <c r="A59" s="12"/>
      <c r="B59" s="54"/>
      <c r="C59" s="9"/>
      <c r="D59" s="9"/>
      <c r="E59" s="17"/>
      <c r="F59" s="17"/>
      <c r="I59" s="9">
        <v>90</v>
      </c>
      <c r="J59" s="212">
        <f t="shared" si="661"/>
        <v>1.2815515655446006</v>
      </c>
      <c r="K59" s="17">
        <f>(J59-J51)/I51</f>
        <v>-0.46733131132068156</v>
      </c>
      <c r="L59" s="17">
        <f>SQRT(1/P47+(K59-J48)^2/S47)/I51</f>
        <v>0.11941549173845167</v>
      </c>
      <c r="M59" s="17">
        <f>K59-_xlfn.T.INV.2T(0.05,O51)*L59</f>
        <v>-0.77429860527712391</v>
      </c>
      <c r="N59" s="17">
        <f>K59+_xlfn.T.INV.2T(0.05,O51)*L59</f>
        <v>-0.16036401736423928</v>
      </c>
      <c r="O59" s="151">
        <f>I59</f>
        <v>90</v>
      </c>
      <c r="P59" s="24">
        <f>10^K59</f>
        <v>0.34093272418721832</v>
      </c>
      <c r="Q59" s="24">
        <f t="shared" si="622"/>
        <v>0.1681517512507901</v>
      </c>
      <c r="R59" s="152">
        <f t="shared" si="622"/>
        <v>0.69125133432811459</v>
      </c>
      <c r="S59" s="24"/>
      <c r="T59" s="24">
        <f>K29-K59</f>
        <v>7.5489223538787009E-2</v>
      </c>
      <c r="U59" s="24">
        <f>SQRT(L29^2+L59^2)</f>
        <v>0.2126692915731847</v>
      </c>
      <c r="V59" s="166">
        <f>10^T59</f>
        <v>1.1898418043936101</v>
      </c>
      <c r="W59" s="24">
        <f>10^(T59-1.96*U59)</f>
        <v>0.45567731860140281</v>
      </c>
      <c r="X59" s="167">
        <f>10^(T59+1.96*U59)</f>
        <v>3.1068553594633177</v>
      </c>
      <c r="Z59" s="219">
        <v>90</v>
      </c>
      <c r="AA59" s="212">
        <f t="shared" si="662"/>
        <v>1.2815515655446006</v>
      </c>
      <c r="AB59" s="212">
        <f>(AA59-AA51)/Z51</f>
        <v>-0.52706155091304807</v>
      </c>
      <c r="AC59" s="212">
        <f>SQRT(1/AG47+(AB59-AA48)^2/AJ47)/Z51</f>
        <v>0.127826807335815</v>
      </c>
      <c r="AD59" s="212">
        <f>AB59-_xlfn.T.INV.2T(0.05,AF51)*AC59</f>
        <v>-0.85565081995787695</v>
      </c>
      <c r="AE59" s="212">
        <f>AB59+_xlfn.T.INV.2T(0.05,AF51)*AC59</f>
        <v>-0.19847228186821919</v>
      </c>
      <c r="AF59" s="151">
        <f>Z59</f>
        <v>90</v>
      </c>
      <c r="AG59" s="205">
        <f>10^AB59</f>
        <v>0.29712448986030726</v>
      </c>
      <c r="AH59" s="205">
        <f t="shared" si="623"/>
        <v>0.13942773747827528</v>
      </c>
      <c r="AI59" s="152">
        <f t="shared" si="624"/>
        <v>0.63318077214373147</v>
      </c>
      <c r="AJ59" s="205"/>
      <c r="AK59" s="205">
        <f>AB29-AB59</f>
        <v>0.11977058374206212</v>
      </c>
      <c r="AL59" s="205">
        <f>SQRT(AC29^2+AC59^2)</f>
        <v>0.22596745337254429</v>
      </c>
      <c r="AM59" s="166">
        <f>10^AK59</f>
        <v>1.317560552730072</v>
      </c>
      <c r="AN59" s="205">
        <f>10^(AK59-1.96*AL59)</f>
        <v>0.47519774943340559</v>
      </c>
      <c r="AO59" s="167">
        <f>10^(AK59+1.96*AL59)</f>
        <v>3.6531440062168303</v>
      </c>
      <c r="AQ59" s="219">
        <v>90</v>
      </c>
      <c r="AR59" s="212">
        <f t="shared" si="663"/>
        <v>1.2815515655446006</v>
      </c>
      <c r="AS59" s="212">
        <f>(AR59-AR51)/AQ51</f>
        <v>-0.53576129254113125</v>
      </c>
      <c r="AT59" s="212">
        <f>SQRT(1/AX47+(AS59-AR48)^2/BA47)/AQ51</f>
        <v>0.13414695253858475</v>
      </c>
      <c r="AU59" s="212">
        <f>AS59-_xlfn.T.INV.2T(0.05,AW51)*AT59</f>
        <v>-0.88059701204278407</v>
      </c>
      <c r="AV59" s="212">
        <f>AS59+_xlfn.T.INV.2T(0.05,AW51)*AT59</f>
        <v>-0.19092557303947844</v>
      </c>
      <c r="AW59" s="151">
        <f>AQ59</f>
        <v>90</v>
      </c>
      <c r="AX59" s="205">
        <f>10^AS59</f>
        <v>0.29123174167114502</v>
      </c>
      <c r="AY59" s="205">
        <f t="shared" si="625"/>
        <v>0.13164458142055419</v>
      </c>
      <c r="AZ59" s="152">
        <f t="shared" si="626"/>
        <v>0.64427966910277967</v>
      </c>
      <c r="BA59" s="205"/>
      <c r="BB59" s="205">
        <f>AS29-AS59</f>
        <v>0.12796309902167646</v>
      </c>
      <c r="BC59" s="205">
        <f>SQRT(AT29^2+AT59^2)</f>
        <v>0.23078135187165458</v>
      </c>
      <c r="BD59" s="166">
        <f>10^BB59</f>
        <v>1.3426508744114525</v>
      </c>
      <c r="BE59" s="205">
        <f>10^(BB59-1.96*BC59)</f>
        <v>0.47383992332090369</v>
      </c>
      <c r="BF59" s="167">
        <f>10^(BB59+1.96*BC59)</f>
        <v>3.8044733713519712</v>
      </c>
      <c r="BH59" s="219">
        <v>90</v>
      </c>
      <c r="BI59" s="212">
        <f t="shared" si="664"/>
        <v>1.2815515655446006</v>
      </c>
      <c r="BJ59" s="212">
        <f>(BI59-BI51)/BH51</f>
        <v>-0.53641039949976188</v>
      </c>
      <c r="BK59" s="212">
        <f>SQRT(1/BO47+(BJ59-BI48)^2/BR47)/BH51</f>
        <v>0.13535916156380928</v>
      </c>
      <c r="BL59" s="212">
        <f>BJ59-_xlfn.T.INV.2T(0.05,BN51)*BK59</f>
        <v>-0.88436220150265132</v>
      </c>
      <c r="BM59" s="212">
        <f>BJ59+_xlfn.T.INV.2T(0.05,BN51)*BK59</f>
        <v>-0.18845859749687249</v>
      </c>
      <c r="BN59" s="151">
        <f>BH59</f>
        <v>90</v>
      </c>
      <c r="BO59" s="205">
        <f>10^BJ59</f>
        <v>0.29079678484795562</v>
      </c>
      <c r="BP59" s="205">
        <f t="shared" si="627"/>
        <v>0.13050819960286314</v>
      </c>
      <c r="BQ59" s="152">
        <f t="shared" si="628"/>
        <v>0.64794986319045833</v>
      </c>
      <c r="BR59" s="205"/>
      <c r="BS59" s="205">
        <f>BJ29-BJ59</f>
        <v>0.12858585347698176</v>
      </c>
      <c r="BT59" s="205">
        <f>SQRT(BK29^2+BK59^2)</f>
        <v>0.23151981601614977</v>
      </c>
      <c r="BU59" s="166">
        <f>10^BS59</f>
        <v>1.3445775431263758</v>
      </c>
      <c r="BV59" s="205">
        <f>10^(BS59-1.96*BT59)</f>
        <v>0.47294105310484197</v>
      </c>
      <c r="BW59" s="167">
        <f>10^(BS59+1.96*BT59)</f>
        <v>3.8226513803592055</v>
      </c>
      <c r="BY59" s="219">
        <v>90</v>
      </c>
      <c r="BZ59" s="212">
        <f t="shared" si="665"/>
        <v>1.2815515655446006</v>
      </c>
      <c r="CA59" s="212">
        <f>(BZ59-BZ51)/BY51</f>
        <v>-0.5364495070166182</v>
      </c>
      <c r="CB59" s="212">
        <f>SQRT(1/CF47+(CA59-BZ48)^2/CI47)/BY51</f>
        <v>0.13544845869230718</v>
      </c>
      <c r="CC59" s="212">
        <f>CA59-_xlfn.T.INV.2T(0.05,CE51)*CB59</f>
        <v>-0.88463085459599877</v>
      </c>
      <c r="CD59" s="212">
        <f>CA59+_xlfn.T.INV.2T(0.05,CE51)*CB59</f>
        <v>-0.18826815943723763</v>
      </c>
      <c r="CE59" s="151">
        <f>BY59</f>
        <v>90</v>
      </c>
      <c r="CF59" s="205">
        <f>10^CA59</f>
        <v>0.29077060024597701</v>
      </c>
      <c r="CG59" s="205">
        <f t="shared" si="629"/>
        <v>0.13042749263838277</v>
      </c>
      <c r="CH59" s="152">
        <f t="shared" si="630"/>
        <v>0.64823405140370505</v>
      </c>
      <c r="CI59" s="205"/>
      <c r="CJ59" s="205">
        <f>CA29-CA59</f>
        <v>0.12862482315956608</v>
      </c>
      <c r="CK59" s="205">
        <f>SQRT(CB29^2+CB59^2)</f>
        <v>0.23157440117555059</v>
      </c>
      <c r="CL59" s="166">
        <f>10^CJ59</f>
        <v>1.3446981988408078</v>
      </c>
      <c r="CM59" s="205">
        <f>10^(CJ59-1.96*CK59)</f>
        <v>0.47286698902443525</v>
      </c>
      <c r="CN59" s="167">
        <f>10^(CJ59+1.96*CK59)</f>
        <v>3.8239363033063691</v>
      </c>
      <c r="CP59" s="219">
        <v>90</v>
      </c>
      <c r="CQ59" s="212">
        <f t="shared" si="666"/>
        <v>1.2815515655446006</v>
      </c>
      <c r="CR59" s="212">
        <f>(CQ59-CQ51)/CP51</f>
        <v>-0.5364518482916113</v>
      </c>
      <c r="CS59" s="212">
        <f>SQRT(1/CW47+(CR59-CQ48)^2/CZ47)/CP51</f>
        <v>0.13545390457529799</v>
      </c>
      <c r="CT59" s="212">
        <f>CR59-_xlfn.T.INV.2T(0.05,CV51)*CS59</f>
        <v>-0.884647194958887</v>
      </c>
      <c r="CU59" s="212">
        <f>CR59+_xlfn.T.INV.2T(0.05,CV51)*CS59</f>
        <v>-0.18825650162433555</v>
      </c>
      <c r="CV59" s="151">
        <f>CP59</f>
        <v>90</v>
      </c>
      <c r="CW59" s="205">
        <f>10^CR59</f>
        <v>0.2907690327102877</v>
      </c>
      <c r="CX59" s="205">
        <f t="shared" si="631"/>
        <v>0.13042258538637816</v>
      </c>
      <c r="CY59" s="152">
        <f t="shared" si="632"/>
        <v>0.64825145225273806</v>
      </c>
      <c r="CZ59" s="205"/>
      <c r="DA59" s="205">
        <f>CR29-CR59</f>
        <v>0.1286271010170747</v>
      </c>
      <c r="DB59" s="205">
        <f>SQRT(CS29^2+CS59^2)</f>
        <v>0.23157756225675089</v>
      </c>
      <c r="DC59" s="166">
        <f>10^DA59</f>
        <v>1.3447052517485685</v>
      </c>
      <c r="DD59" s="205">
        <f>10^(DA59-1.96*DB59)</f>
        <v>0.47286272321135286</v>
      </c>
      <c r="DE59" s="167">
        <f>10^(DA59+1.96*DB59)</f>
        <v>3.8240109133575437</v>
      </c>
      <c r="DG59" s="219">
        <v>90</v>
      </c>
      <c r="DH59" s="212">
        <f t="shared" si="667"/>
        <v>1.2815515655446006</v>
      </c>
      <c r="DI59" s="212">
        <f>(DH59-DH51)/DG51</f>
        <v>-0.53645198764585711</v>
      </c>
      <c r="DJ59" s="212">
        <f>SQRT(1/DN47+(DI59-DH48)^2/DQ47)/DG51</f>
        <v>0.13545422852276481</v>
      </c>
      <c r="DK59" s="212">
        <f>DI59-_xlfn.T.INV.2T(0.05,DM51)*DJ59</f>
        <v>-0.88464816704660676</v>
      </c>
      <c r="DL59" s="212">
        <f>DI59+_xlfn.T.INV.2T(0.05,DM51)*DJ59</f>
        <v>-0.18825580824510746</v>
      </c>
      <c r="DM59" s="151">
        <f>DG59</f>
        <v>90</v>
      </c>
      <c r="DN59" s="205">
        <f>10^DI59</f>
        <v>0.29076893940978665</v>
      </c>
      <c r="DO59" s="205">
        <f t="shared" si="633"/>
        <v>0.13042229345991574</v>
      </c>
      <c r="DP59" s="152">
        <f t="shared" si="634"/>
        <v>0.64825248722893303</v>
      </c>
      <c r="DQ59" s="205"/>
      <c r="DR59" s="205">
        <f>DI29-DI59</f>
        <v>0.1286272429267783</v>
      </c>
      <c r="DS59" s="205">
        <f>SQRT(DJ29^2+DJ59^2)</f>
        <v>0.23157775912019238</v>
      </c>
      <c r="DT59" s="166">
        <f>10^DR59</f>
        <v>1.3447056911434094</v>
      </c>
      <c r="DU59" s="205">
        <f>10^(DR59-1.96*DS59)</f>
        <v>0.47286245760505513</v>
      </c>
      <c r="DV59" s="167">
        <f>10^(DR59+1.96*DS59)</f>
        <v>3.8240155603635388</v>
      </c>
      <c r="DX59" s="219">
        <v>90</v>
      </c>
      <c r="DY59" s="212">
        <f t="shared" si="668"/>
        <v>1.2815515655446006</v>
      </c>
      <c r="DZ59" s="212">
        <f>(DY59-DY51)/DX51</f>
        <v>-0.536451995964768</v>
      </c>
      <c r="EA59" s="212">
        <f>SQRT(1/EE47+(DZ59-DY48)^2/EH47)/DX51</f>
        <v>0.13545424788092086</v>
      </c>
      <c r="EB59" s="212">
        <f>DZ59-_xlfn.T.INV.2T(0.05,ED51)*EA59</f>
        <v>-0.88464822512724206</v>
      </c>
      <c r="EC59" s="212">
        <f>DZ59+_xlfn.T.INV.2T(0.05,ED51)*EA59</f>
        <v>-0.188255766802294</v>
      </c>
      <c r="ED59" s="151">
        <f>DX59</f>
        <v>90</v>
      </c>
      <c r="EE59" s="205">
        <f>10^DZ59</f>
        <v>0.29076893384010766</v>
      </c>
      <c r="EF59" s="205">
        <f t="shared" si="635"/>
        <v>0.13042227601781259</v>
      </c>
      <c r="EG59" s="152">
        <f t="shared" si="636"/>
        <v>0.64825254908882146</v>
      </c>
      <c r="EH59" s="205"/>
      <c r="EI59" s="205">
        <f>DZ29-DZ59</f>
        <v>0.12862725096018668</v>
      </c>
      <c r="EJ59" s="205">
        <f>SQRT(EA29^2+EA59^2)</f>
        <v>0.231577770039055</v>
      </c>
      <c r="EK59" s="166">
        <f>10^EI59</f>
        <v>1.3447057160172464</v>
      </c>
      <c r="EL59" s="205">
        <f>10^(EI59-1.96*EJ59)</f>
        <v>0.47286244305037256</v>
      </c>
      <c r="EM59" s="167">
        <f>10^(EI59+1.96*EJ59)</f>
        <v>3.8240158195368239</v>
      </c>
      <c r="EO59" s="219">
        <v>90</v>
      </c>
      <c r="EP59" s="212">
        <f t="shared" si="669"/>
        <v>1.2815515655446006</v>
      </c>
      <c r="EQ59" s="212">
        <f>(EP59-EP51)/EO51</f>
        <v>-0.53645199646046549</v>
      </c>
      <c r="ER59" s="212">
        <f>SQRT(1/EV47+(EQ59-EP48)^2/EY47)/EO51</f>
        <v>0.1354542490337397</v>
      </c>
      <c r="ES59" s="212">
        <f>EQ59-_xlfn.T.INV.2T(0.05,EU51)*ER59</f>
        <v>-0.88464822858635461</v>
      </c>
      <c r="ET59" s="212">
        <f>EQ59+_xlfn.T.INV.2T(0.05,EU51)*ER59</f>
        <v>-0.1882557643345763</v>
      </c>
      <c r="EU59" s="151">
        <f>EO59</f>
        <v>90</v>
      </c>
      <c r="EV59" s="205">
        <f>10^EQ59</f>
        <v>0.29076893350822813</v>
      </c>
      <c r="EW59" s="205">
        <f t="shared" si="637"/>
        <v>0.13042227497901204</v>
      </c>
      <c r="EX59" s="152">
        <f t="shared" si="638"/>
        <v>0.64825255277227667</v>
      </c>
      <c r="EY59" s="205"/>
      <c r="EZ59" s="205">
        <f>EQ29-EQ59</f>
        <v>0.12862725147579357</v>
      </c>
      <c r="FA59" s="205">
        <f>SQRT(ER29^2+ER59^2)</f>
        <v>0.23157777075150027</v>
      </c>
      <c r="FB59" s="166">
        <f>10^EZ59</f>
        <v>1.3447057176137196</v>
      </c>
      <c r="FC59" s="205">
        <f>10^(EZ59-1.96*FA59)</f>
        <v>0.47286244209136769</v>
      </c>
      <c r="FD59" s="167">
        <f>10^(EZ59+1.96*FA59)</f>
        <v>3.824015836372213</v>
      </c>
      <c r="FF59" s="219">
        <v>90</v>
      </c>
      <c r="FG59" s="212">
        <f t="shared" si="670"/>
        <v>1.2815515655446006</v>
      </c>
      <c r="FH59" s="212">
        <f>(FG59-FG51)/FF51</f>
        <v>-0.5364519964900355</v>
      </c>
      <c r="FI59" s="212">
        <f>SQRT(1/FM47+(FH59-FG48)^2/FP47)/FF51</f>
        <v>0.13545424910253379</v>
      </c>
      <c r="FJ59" s="212">
        <f>FH59-_xlfn.T.INV.2T(0.05,FL51)*FI59</f>
        <v>-0.8846482287927655</v>
      </c>
      <c r="FK59" s="212">
        <f>FH59+_xlfn.T.INV.2T(0.05,FL51)*FI59</f>
        <v>-0.1882557641873055</v>
      </c>
      <c r="FL59" s="151">
        <f>FF59</f>
        <v>90</v>
      </c>
      <c r="FM59" s="205">
        <f>10^FH59</f>
        <v>0.29076893348843041</v>
      </c>
      <c r="FN59" s="205">
        <f t="shared" si="639"/>
        <v>0.13042227491702515</v>
      </c>
      <c r="FO59" s="152">
        <f t="shared" si="640"/>
        <v>0.64825255299210138</v>
      </c>
      <c r="FP59" s="205"/>
      <c r="FQ59" s="205">
        <f>FH29-FH59</f>
        <v>0.1286272515036917</v>
      </c>
      <c r="FR59" s="205">
        <f>SQRT(FI29^2+FI59^2)</f>
        <v>0.23157777078891362</v>
      </c>
      <c r="FS59" s="166">
        <f>10^FQ59</f>
        <v>1.3447057177001005</v>
      </c>
      <c r="FT59" s="205">
        <f>10^(FQ59-1.96*FR59)</f>
        <v>0.47286244204190098</v>
      </c>
      <c r="FU59" s="167">
        <f>10^(FQ59+1.96*FR59)</f>
        <v>3.82401583726354</v>
      </c>
      <c r="FW59" s="219">
        <v>90</v>
      </c>
      <c r="FX59" s="212">
        <f t="shared" si="671"/>
        <v>1.2815515655446006</v>
      </c>
      <c r="FY59" s="212">
        <f>(FX59-FX51)/FW51</f>
        <v>-0.53645199649179809</v>
      </c>
      <c r="FZ59" s="212">
        <f>SQRT(1/GD47+(FY59-FX48)^2/GG47)/FW51</f>
        <v>0.13545424910663398</v>
      </c>
      <c r="GA59" s="212">
        <f>FY59-_xlfn.T.INV.2T(0.05,GC51)*FZ59</f>
        <v>-0.88464822880506788</v>
      </c>
      <c r="GB59" s="212">
        <f>FY59+_xlfn.T.INV.2T(0.05,GC51)*FZ59</f>
        <v>-0.18825576417852824</v>
      </c>
      <c r="GC59" s="151">
        <f>FW59</f>
        <v>90</v>
      </c>
      <c r="GD59" s="205">
        <f>10^FY59</f>
        <v>0.2907689334872503</v>
      </c>
      <c r="GE59" s="205">
        <f t="shared" si="641"/>
        <v>0.13042227491333067</v>
      </c>
      <c r="GF59" s="152">
        <f t="shared" si="642"/>
        <v>0.64825255300520279</v>
      </c>
      <c r="GG59" s="205"/>
      <c r="GH59" s="205">
        <f>FY29-FY59</f>
        <v>0.1286272515055838</v>
      </c>
      <c r="GI59" s="205">
        <f>SQRT(FZ29^2+FZ59^2)</f>
        <v>0.23157777079154288</v>
      </c>
      <c r="GJ59" s="166">
        <f>10^GH59</f>
        <v>1.3447057177059591</v>
      </c>
      <c r="GK59" s="205">
        <f>10^(GH59-1.96*GI59)</f>
        <v>0.47286244203835009</v>
      </c>
      <c r="GL59" s="167">
        <f>10^(GH59+1.96*GI59)</f>
        <v>3.8240158373255762</v>
      </c>
      <c r="GN59" s="219">
        <v>90</v>
      </c>
      <c r="GO59" s="212">
        <f t="shared" si="672"/>
        <v>1.2815515655446006</v>
      </c>
      <c r="GP59" s="212">
        <f>(GO59-GO51)/GN51</f>
        <v>-0.53645199649190312</v>
      </c>
      <c r="GQ59" s="212">
        <f>SQRT(1/GU47+(GP59-GO48)^2/GX47)/GN51</f>
        <v>0.13545424910687859</v>
      </c>
      <c r="GR59" s="212">
        <f>GP59-_xlfn.T.INV.2T(0.05,GT51)*GQ59</f>
        <v>-0.88464822880580174</v>
      </c>
      <c r="GS59" s="212">
        <f>GP59+_xlfn.T.INV.2T(0.05,GT51)*GQ59</f>
        <v>-0.18825576417800449</v>
      </c>
      <c r="GT59" s="151">
        <f>GN59</f>
        <v>90</v>
      </c>
      <c r="GU59" s="205">
        <f>10^GP59</f>
        <v>0.29076893348718003</v>
      </c>
      <c r="GV59" s="205">
        <f t="shared" si="643"/>
        <v>0.13042227491311029</v>
      </c>
      <c r="GW59" s="152">
        <f t="shared" si="644"/>
        <v>0.64825255300598472</v>
      </c>
      <c r="GX59" s="205"/>
      <c r="GY59" s="205">
        <f>GP29-GP59</f>
        <v>0.12862725150567833</v>
      </c>
      <c r="GZ59" s="205">
        <f>SQRT(GQ29^2+GQ59^2)</f>
        <v>0.23157777079166783</v>
      </c>
      <c r="HA59" s="166">
        <f>10^GY59</f>
        <v>1.3447057177062518</v>
      </c>
      <c r="HB59" s="205">
        <f>10^(GY59-1.96*GZ59)</f>
        <v>0.47286244203818634</v>
      </c>
      <c r="HC59" s="167">
        <f>10^(GY59+1.96*GZ59)</f>
        <v>3.8240158373285658</v>
      </c>
      <c r="HE59" s="219">
        <v>90</v>
      </c>
      <c r="HF59" s="212">
        <f t="shared" si="673"/>
        <v>1.2815515655446006</v>
      </c>
      <c r="HG59" s="212">
        <f>(HF59-HF51)/HE51</f>
        <v>-0.53645199649190933</v>
      </c>
      <c r="HH59" s="212">
        <f>SQRT(1/HL47+(HG59-HF48)^2/HO47)/HE51</f>
        <v>0.1354542491068931</v>
      </c>
      <c r="HI59" s="212">
        <f>HG59-_xlfn.T.INV.2T(0.05,HK51)*HH59</f>
        <v>-0.88464822880584526</v>
      </c>
      <c r="HJ59" s="212">
        <f>HG59+_xlfn.T.INV.2T(0.05,HK51)*HH59</f>
        <v>-0.18825576417797335</v>
      </c>
      <c r="HK59" s="151">
        <f>HE59</f>
        <v>90</v>
      </c>
      <c r="HL59" s="205">
        <f>10^HG59</f>
        <v>0.29076893348717586</v>
      </c>
      <c r="HM59" s="205">
        <f t="shared" si="645"/>
        <v>0.13042227491309721</v>
      </c>
      <c r="HN59" s="152">
        <f t="shared" si="646"/>
        <v>0.64825255300603113</v>
      </c>
      <c r="HO59" s="205"/>
      <c r="HP59" s="205">
        <f>HG29-HG59</f>
        <v>0.1286272515056851</v>
      </c>
      <c r="HQ59" s="205">
        <f>SQRT(HH29^2+HH59^2)</f>
        <v>0.23157777079167774</v>
      </c>
      <c r="HR59" s="166">
        <f>10^HP59</f>
        <v>1.3447057177062727</v>
      </c>
      <c r="HS59" s="205">
        <f>10^(HP59-1.96*HQ59)</f>
        <v>0.47286244203817263</v>
      </c>
      <c r="HT59" s="167">
        <f>10^(HP59+1.96*HQ59)</f>
        <v>3.8240158373287967</v>
      </c>
      <c r="HV59" s="219">
        <v>90</v>
      </c>
      <c r="HW59" s="212">
        <f t="shared" si="674"/>
        <v>1.2815515655446006</v>
      </c>
      <c r="HX59" s="212">
        <f>(HW59-HW51)/HV51</f>
        <v>-0.53645199649191</v>
      </c>
      <c r="HY59" s="212">
        <f>SQRT(1/IC47+(HX59-HW48)^2/IF47)/HV51</f>
        <v>0.13545424910689394</v>
      </c>
      <c r="HZ59" s="212">
        <f>HX59-_xlfn.T.INV.2T(0.05,IB51)*HY59</f>
        <v>-0.88464822880584815</v>
      </c>
      <c r="IA59" s="212">
        <f>HX59+_xlfn.T.INV.2T(0.05,IB51)*HY59</f>
        <v>-0.18825576417797191</v>
      </c>
      <c r="IB59" s="151">
        <f>HV59</f>
        <v>90</v>
      </c>
      <c r="IC59" s="205">
        <f>10^HX59</f>
        <v>0.29076893348717542</v>
      </c>
      <c r="ID59" s="205">
        <f t="shared" si="647"/>
        <v>0.13042227491309633</v>
      </c>
      <c r="IE59" s="152">
        <f t="shared" si="648"/>
        <v>0.64825255300603324</v>
      </c>
      <c r="IF59" s="205"/>
      <c r="IG59" s="205">
        <f>HX29-HX59</f>
        <v>0.12862725150568649</v>
      </c>
      <c r="IH59" s="205">
        <f>SQRT(HY29^2+HY59^2)</f>
        <v>0.23157777079167829</v>
      </c>
      <c r="II59" s="166">
        <f>10^IG59</f>
        <v>1.3447057177062771</v>
      </c>
      <c r="IJ59" s="205">
        <f>10^(IG59-1.96*IH59)</f>
        <v>0.4728624420381729</v>
      </c>
      <c r="IK59" s="167">
        <f>10^(IG59+1.96*IH59)</f>
        <v>3.824015837328818</v>
      </c>
      <c r="IM59" s="219">
        <v>90</v>
      </c>
      <c r="IN59" s="212">
        <f t="shared" si="675"/>
        <v>1.2815515655446006</v>
      </c>
      <c r="IO59" s="212">
        <f>(IN59-IN51)/IM51</f>
        <v>-0.53645199649190989</v>
      </c>
      <c r="IP59" s="212">
        <f>SQRT(1/IT47+(IO59-IN48)^2/IW47)/IM51</f>
        <v>0.1354542491068941</v>
      </c>
      <c r="IQ59" s="212">
        <f>IO59-_xlfn.T.INV.2T(0.05,IS51)*IP59</f>
        <v>-0.88464822880584837</v>
      </c>
      <c r="IR59" s="212">
        <f>IO59+_xlfn.T.INV.2T(0.05,IS51)*IP59</f>
        <v>-0.18825576417797135</v>
      </c>
      <c r="IS59" s="151">
        <f>IM59</f>
        <v>90</v>
      </c>
      <c r="IT59" s="205">
        <f>10^IO59</f>
        <v>0.29076893348717547</v>
      </c>
      <c r="IU59" s="205">
        <f t="shared" si="649"/>
        <v>0.13042227491309627</v>
      </c>
      <c r="IV59" s="152">
        <f t="shared" si="650"/>
        <v>0.64825255300603413</v>
      </c>
      <c r="IW59" s="205"/>
      <c r="IX59" s="205">
        <f>IO29-IO59</f>
        <v>0.12862725150568549</v>
      </c>
      <c r="IY59" s="205">
        <f>SQRT(IP29^2+IP59^2)</f>
        <v>0.23157777079167821</v>
      </c>
      <c r="IZ59" s="166">
        <f>10^IX59</f>
        <v>1.344705717706274</v>
      </c>
      <c r="JA59" s="205">
        <f>10^(IX59-1.96*IY59)</f>
        <v>0.47286244203817202</v>
      </c>
      <c r="JB59" s="167">
        <f>10^(IX59+1.96*IY59)</f>
        <v>3.8240158373288087</v>
      </c>
      <c r="JD59" s="219">
        <v>90</v>
      </c>
      <c r="JE59" s="212">
        <f t="shared" si="676"/>
        <v>1.2815515655446006</v>
      </c>
      <c r="JF59" s="212">
        <f>(JE59-JE51)/JD51</f>
        <v>-0.53645199649190967</v>
      </c>
      <c r="JG59" s="212">
        <f>SQRT(1/JK47+(JF59-JE48)^2/JN47)/JD51</f>
        <v>0.13545424910689399</v>
      </c>
      <c r="JH59" s="212">
        <f>JF59-_xlfn.T.INV.2T(0.05,JJ51)*JG59</f>
        <v>-0.88464822880584792</v>
      </c>
      <c r="JI59" s="212">
        <f>JF59+_xlfn.T.INV.2T(0.05,JJ51)*JG59</f>
        <v>-0.18825576417797141</v>
      </c>
      <c r="JJ59" s="151">
        <f>JD59</f>
        <v>90</v>
      </c>
      <c r="JK59" s="205">
        <f>10^JF59</f>
        <v>0.29076893348717558</v>
      </c>
      <c r="JL59" s="205">
        <f t="shared" si="651"/>
        <v>0.13042227491309638</v>
      </c>
      <c r="JM59" s="152">
        <f t="shared" si="652"/>
        <v>0.64825255300603402</v>
      </c>
      <c r="JN59" s="205"/>
      <c r="JO59" s="205">
        <f>JF29-JF59</f>
        <v>0.12862725150568666</v>
      </c>
      <c r="JP59" s="205">
        <f>SQRT(JG29^2+JG59^2)</f>
        <v>0.23157777079167841</v>
      </c>
      <c r="JQ59" s="166">
        <f>10^JO59</f>
        <v>1.3447057177062776</v>
      </c>
      <c r="JR59" s="205">
        <f>10^(JO59-1.96*JP59)</f>
        <v>0.4728624420381729</v>
      </c>
      <c r="JS59" s="167">
        <f>10^(JO59+1.96*JP59)</f>
        <v>3.8240158373288224</v>
      </c>
      <c r="JU59" s="219">
        <v>90</v>
      </c>
      <c r="JV59" s="212">
        <f t="shared" si="677"/>
        <v>1.2815515655446006</v>
      </c>
      <c r="JW59" s="212">
        <f>(JV59-JV51)/JU51</f>
        <v>-0.53645199649191011</v>
      </c>
      <c r="JX59" s="212">
        <f>SQRT(1/KB47+(JW59-JV48)^2/KE47)/JU51</f>
        <v>0.13545424910689394</v>
      </c>
      <c r="JY59" s="212">
        <f>JW59-_xlfn.T.INV.2T(0.05,KA51)*JX59</f>
        <v>-0.88464822880584815</v>
      </c>
      <c r="JZ59" s="212">
        <f>JW59+_xlfn.T.INV.2T(0.05,KA51)*JX59</f>
        <v>-0.18825576417797202</v>
      </c>
      <c r="KA59" s="151">
        <f>JU59</f>
        <v>90</v>
      </c>
      <c r="KB59" s="205">
        <f>10^JW59</f>
        <v>0.29076893348717536</v>
      </c>
      <c r="KC59" s="205">
        <f t="shared" si="653"/>
        <v>0.13042227491309633</v>
      </c>
      <c r="KD59" s="152">
        <f t="shared" si="654"/>
        <v>0.64825255300603313</v>
      </c>
      <c r="KE59" s="205"/>
      <c r="KF59" s="205">
        <f>JW29-JW59</f>
        <v>0.12862725150568693</v>
      </c>
      <c r="KG59" s="205">
        <f>SQRT(JX29^2+JX59^2)</f>
        <v>0.23157777079167824</v>
      </c>
      <c r="KH59" s="166">
        <f>10^KF59</f>
        <v>1.3447057177062784</v>
      </c>
      <c r="KI59" s="205">
        <f>10^(KF59-1.96*KG59)</f>
        <v>0.47286244203817351</v>
      </c>
      <c r="KJ59" s="167">
        <f>10^(KF59+1.96*KG59)</f>
        <v>3.8240158373288216</v>
      </c>
      <c r="KL59" s="219">
        <v>90</v>
      </c>
      <c r="KM59" s="212">
        <f t="shared" si="678"/>
        <v>1.2815515655446006</v>
      </c>
      <c r="KN59" s="212">
        <f>(KM59-KM51)/KL51</f>
        <v>-0.53645199649190967</v>
      </c>
      <c r="KO59" s="212">
        <f>SQRT(1/KS47+(KN59-KM48)^2/KV47)/KL51</f>
        <v>0.13545424910689408</v>
      </c>
      <c r="KP59" s="212">
        <f>KN59-_xlfn.T.INV.2T(0.05,KR51)*KO59</f>
        <v>-0.88464822880584815</v>
      </c>
      <c r="KQ59" s="212">
        <f>KN59+_xlfn.T.INV.2T(0.05,KR51)*KO59</f>
        <v>-0.18825576417797119</v>
      </c>
      <c r="KR59" s="151">
        <f>KL59</f>
        <v>90</v>
      </c>
      <c r="KS59" s="205">
        <f>10^KN59</f>
        <v>0.29076893348717558</v>
      </c>
      <c r="KT59" s="205">
        <f t="shared" si="655"/>
        <v>0.13042227491309633</v>
      </c>
      <c r="KU59" s="152">
        <f t="shared" si="656"/>
        <v>0.64825255300603446</v>
      </c>
      <c r="KV59" s="205"/>
      <c r="KW59" s="205">
        <f>KN29-KN59</f>
        <v>0.12862725150568627</v>
      </c>
      <c r="KX59" s="205">
        <f>SQRT(KO29^2+KO59^2)</f>
        <v>0.23157777079167827</v>
      </c>
      <c r="KY59" s="166">
        <f>10^KW59</f>
        <v>1.3447057177062764</v>
      </c>
      <c r="KZ59" s="205">
        <f>10^(KW59-1.96*KX59)</f>
        <v>0.47286244203817274</v>
      </c>
      <c r="LA59" s="167">
        <f>10^(KW59+1.96*KX59)</f>
        <v>3.8240158373288162</v>
      </c>
      <c r="LC59" s="219">
        <v>90</v>
      </c>
      <c r="LD59" s="212">
        <f t="shared" si="679"/>
        <v>1.2815515655446006</v>
      </c>
      <c r="LE59" s="212">
        <f>(LD59-LD51)/LC51</f>
        <v>-0.53645199649191011</v>
      </c>
      <c r="LF59" s="212">
        <f>SQRT(1/LJ47+(LE59-LD48)^2/LM47)/LC51</f>
        <v>0.13545424910689394</v>
      </c>
      <c r="LG59" s="212">
        <f>LE59-_xlfn.T.INV.2T(0.05,LI51)*LF59</f>
        <v>-0.88464822880584815</v>
      </c>
      <c r="LH59" s="212">
        <f>LE59+_xlfn.T.INV.2T(0.05,LI51)*LF59</f>
        <v>-0.18825576417797202</v>
      </c>
      <c r="LI59" s="151">
        <f>LC59</f>
        <v>90</v>
      </c>
      <c r="LJ59" s="205">
        <f>10^LE59</f>
        <v>0.29076893348717536</v>
      </c>
      <c r="LK59" s="205">
        <f t="shared" si="657"/>
        <v>0.13042227491309633</v>
      </c>
      <c r="LL59" s="152">
        <f t="shared" si="658"/>
        <v>0.64825255300603313</v>
      </c>
      <c r="LM59" s="205"/>
      <c r="LN59" s="205">
        <f>LE29-LE59</f>
        <v>0.12862725150568621</v>
      </c>
      <c r="LO59" s="205">
        <f>SQRT(LF29^2+LF59^2)</f>
        <v>0.23157777079167813</v>
      </c>
      <c r="LP59" s="166">
        <f>10^LN59</f>
        <v>1.3447057177062762</v>
      </c>
      <c r="LQ59" s="205">
        <f>10^(LN59-1.96*LO59)</f>
        <v>0.47286244203817301</v>
      </c>
      <c r="LR59" s="167">
        <f>10^(LN59+1.96*LO59)</f>
        <v>3.8240158373288122</v>
      </c>
      <c r="LT59" s="219">
        <v>90</v>
      </c>
      <c r="LU59" s="212">
        <f t="shared" si="680"/>
        <v>1.2815515655446006</v>
      </c>
      <c r="LV59" s="212">
        <f>(LU59-LU51)/LT51</f>
        <v>-0.53645199649190967</v>
      </c>
      <c r="LW59" s="212">
        <f>SQRT(1/MA47+(LV59-LU48)^2/MD47)/LT51</f>
        <v>0.13545424910689408</v>
      </c>
      <c r="LX59" s="212">
        <f>LV59-_xlfn.T.INV.2T(0.05,LZ51)*LW59</f>
        <v>-0.88464822880584815</v>
      </c>
      <c r="LY59" s="212">
        <f>LV59+_xlfn.T.INV.2T(0.05,LZ51)*LW59</f>
        <v>-0.18825576417797119</v>
      </c>
      <c r="LZ59" s="151">
        <f>LT59</f>
        <v>90</v>
      </c>
      <c r="MA59" s="205">
        <f>10^LV59</f>
        <v>0.29076893348717558</v>
      </c>
      <c r="MB59" s="205">
        <f t="shared" si="659"/>
        <v>0.13042227491309633</v>
      </c>
      <c r="MC59" s="152">
        <f t="shared" si="660"/>
        <v>0.64825255300603446</v>
      </c>
      <c r="MD59" s="205"/>
      <c r="ME59" s="205">
        <f>LV29-LV59</f>
        <v>0.12862725150568577</v>
      </c>
      <c r="MF59" s="205">
        <f>SQRT(LW29^2+LW59^2)</f>
        <v>0.23157777079167827</v>
      </c>
      <c r="MG59" s="166">
        <f>10^ME59</f>
        <v>1.3447057177062749</v>
      </c>
      <c r="MH59" s="205">
        <f>10^(ME59-1.96*MF59)</f>
        <v>0.47286244203817224</v>
      </c>
      <c r="MI59" s="167">
        <f>10^(ME59+1.96*MF59)</f>
        <v>3.8240158373288113</v>
      </c>
    </row>
    <row r="60" spans="1:347" ht="14" customHeight="1" thickBot="1">
      <c r="A60" s="12"/>
      <c r="B60" s="54"/>
      <c r="C60" s="20"/>
      <c r="D60" s="20"/>
      <c r="E60" s="12"/>
      <c r="F60" s="17"/>
      <c r="G60" s="17"/>
      <c r="H60" s="17"/>
      <c r="I60" s="144">
        <v>99</v>
      </c>
      <c r="J60" s="262">
        <f t="shared" si="661"/>
        <v>2.3263478740408408</v>
      </c>
      <c r="K60" s="93">
        <f>(J60-J51)/I51</f>
        <v>0.16357770437285613</v>
      </c>
      <c r="L60" s="93">
        <f>SQRT(1/P47+(K60-J48)^2/S47)/I51</f>
        <v>0.17954821526813086</v>
      </c>
      <c r="M60" s="93">
        <f>K60-_xlfn.T.INV.2T(0.05,O51)*L60</f>
        <v>-0.29796567641631994</v>
      </c>
      <c r="N60" s="93">
        <f>K60+_xlfn.T.INV.2T(0.05,O51)*L60</f>
        <v>0.62512108516203213</v>
      </c>
      <c r="O60" s="155">
        <f>I60</f>
        <v>99</v>
      </c>
      <c r="P60" s="156">
        <f>10^K60</f>
        <v>1.4573964401315347</v>
      </c>
      <c r="Q60" s="156">
        <f t="shared" si="622"/>
        <v>0.50354040351000828</v>
      </c>
      <c r="R60" s="157">
        <f t="shared" si="622"/>
        <v>4.2181409255391626</v>
      </c>
      <c r="S60" s="24"/>
      <c r="T60" s="88">
        <f>K30-K60</f>
        <v>0.3710605564957179</v>
      </c>
      <c r="U60" s="88">
        <f>SQRT(L30^2+L60^2)</f>
        <v>0.33173987376634673</v>
      </c>
      <c r="V60" s="170">
        <f>10^T60</f>
        <v>2.3499604682307673</v>
      </c>
      <c r="W60" s="156">
        <f>10^(T60-1.96*U60)</f>
        <v>0.52583610688600657</v>
      </c>
      <c r="X60" s="171">
        <f>10^(T60+1.96*U60)</f>
        <v>10.50196844592972</v>
      </c>
      <c r="Y60" s="12"/>
      <c r="Z60" s="144">
        <v>99</v>
      </c>
      <c r="AA60" s="262">
        <f t="shared" si="662"/>
        <v>2.3263478740408408</v>
      </c>
      <c r="AB60" s="262">
        <f>(AA60-AA51)/Z51</f>
        <v>6.8548255500605726E-2</v>
      </c>
      <c r="AC60" s="262">
        <f>SQRT(1/AG47+(AB60-AA48)^2/AJ47)/Z51</f>
        <v>0.1936366849172188</v>
      </c>
      <c r="AD60" s="262">
        <f>AB60-_xlfn.T.INV.2T(0.05,AF51)*AC60</f>
        <v>-0.42921068946042934</v>
      </c>
      <c r="AE60" s="262">
        <f>AB60+_xlfn.T.INV.2T(0.05,AF51)*AC60</f>
        <v>0.56630720046164074</v>
      </c>
      <c r="AF60" s="155">
        <f>Z60</f>
        <v>99</v>
      </c>
      <c r="AG60" s="156">
        <f>10^AB60</f>
        <v>1.1709767051198663</v>
      </c>
      <c r="AH60" s="156">
        <f t="shared" si="623"/>
        <v>0.37221109152751219</v>
      </c>
      <c r="AI60" s="157">
        <f t="shared" si="624"/>
        <v>3.6838946370624912</v>
      </c>
      <c r="AJ60" s="205"/>
      <c r="AK60" s="259">
        <f>AB30-AB60</f>
        <v>0.44351123994267805</v>
      </c>
      <c r="AL60" s="259">
        <f>SQRT(AC30^2+AC60^2)</f>
        <v>0.35442373990672393</v>
      </c>
      <c r="AM60" s="170">
        <f>10^AK60</f>
        <v>2.776586705806388</v>
      </c>
      <c r="AN60" s="156">
        <f>10^(AK60-1.96*AL60)</f>
        <v>0.56084223291945956</v>
      </c>
      <c r="AO60" s="171">
        <f>10^(AK60+1.96*AL60)</f>
        <v>13.746171886395532</v>
      </c>
      <c r="AP60" s="12"/>
      <c r="AQ60" s="144">
        <v>99</v>
      </c>
      <c r="AR60" s="262">
        <f t="shared" si="663"/>
        <v>2.3263478740408408</v>
      </c>
      <c r="AS60" s="262">
        <f>(AR60-AR51)/AQ51</f>
        <v>5.4653880833703386E-2</v>
      </c>
      <c r="AT60" s="262">
        <f>SQRT(1/AX47+(AS60-AR48)^2/BA47)/AQ51</f>
        <v>0.20483155109438445</v>
      </c>
      <c r="AU60" s="262">
        <f>AS60-_xlfn.T.INV.2T(0.05,AW51)*AT60</f>
        <v>-0.47188238377473302</v>
      </c>
      <c r="AV60" s="262">
        <f>AS60+_xlfn.T.INV.2T(0.05,AW51)*AT60</f>
        <v>0.58119014544213976</v>
      </c>
      <c r="AW60" s="155">
        <f>AQ60</f>
        <v>99</v>
      </c>
      <c r="AX60" s="156">
        <f>10^AS60</f>
        <v>1.1341066077880415</v>
      </c>
      <c r="AY60" s="156">
        <f t="shared" si="625"/>
        <v>0.33737866563902236</v>
      </c>
      <c r="AZ60" s="157">
        <f t="shared" si="626"/>
        <v>3.8123270047094908</v>
      </c>
      <c r="BA60" s="205"/>
      <c r="BB60" s="259">
        <f>AS30-AS60</f>
        <v>0.45681157602902078</v>
      </c>
      <c r="BC60" s="259">
        <f>SQRT(AT30^2+AT60^2)</f>
        <v>0.36256395370849809</v>
      </c>
      <c r="BD60" s="170">
        <f>10^BB60</f>
        <v>2.8629355808071186</v>
      </c>
      <c r="BE60" s="156">
        <f>10^(BB60-1.96*BC60)</f>
        <v>0.55742472306438717</v>
      </c>
      <c r="BF60" s="171">
        <f>10^(BB60+1.96*BC60)</f>
        <v>14.704048458404381</v>
      </c>
      <c r="BH60" s="144">
        <v>99</v>
      </c>
      <c r="BI60" s="262">
        <f t="shared" si="664"/>
        <v>2.3263478740408408</v>
      </c>
      <c r="BJ60" s="262">
        <f>(BI60-BI51)/BH51</f>
        <v>5.3666381067213324E-2</v>
      </c>
      <c r="BK60" s="262">
        <f>SQRT(1/BO47+(BJ60-BI48)^2/BR47)/BH51</f>
        <v>0.20697799895334926</v>
      </c>
      <c r="BL60" s="262">
        <f>BJ60-_xlfn.T.INV.2T(0.05,BN51)*BK60</f>
        <v>-0.47838750341861846</v>
      </c>
      <c r="BM60" s="262">
        <f>BJ60+_xlfn.T.INV.2T(0.05,BN51)*BK60</f>
        <v>0.58572026555304513</v>
      </c>
      <c r="BN60" s="155">
        <f>BH60</f>
        <v>99</v>
      </c>
      <c r="BO60" s="156">
        <f>10^BJ60</f>
        <v>1.1315308031858966</v>
      </c>
      <c r="BP60" s="156">
        <f t="shared" si="627"/>
        <v>0.33236286699592604</v>
      </c>
      <c r="BQ60" s="157">
        <f t="shared" si="628"/>
        <v>3.852301462347822</v>
      </c>
      <c r="BR60" s="205"/>
      <c r="BS60" s="259">
        <f>BJ30-BJ60</f>
        <v>0.45775577396407663</v>
      </c>
      <c r="BT60" s="259">
        <f>SQRT(BK30^2+BK60^2)</f>
        <v>0.36382272585827985</v>
      </c>
      <c r="BU60" s="170">
        <f>10^BS60</f>
        <v>2.8691666488755461</v>
      </c>
      <c r="BV60" s="156">
        <f>10^(BS60-1.96*BT60)</f>
        <v>0.55547335472545312</v>
      </c>
      <c r="BW60" s="171">
        <f>10^(BS60+1.96*BT60)</f>
        <v>14.820003856149885</v>
      </c>
      <c r="BY60" s="144">
        <v>99</v>
      </c>
      <c r="BZ60" s="262">
        <f t="shared" si="665"/>
        <v>2.3263478740408408</v>
      </c>
      <c r="CA60" s="262">
        <f>(BZ60-BZ51)/BY51</f>
        <v>5.3606346175153891E-2</v>
      </c>
      <c r="CB60" s="262">
        <f>SQRT(1/CF47+(CA60-BZ48)^2/CI47)/BY51</f>
        <v>0.20713071131064914</v>
      </c>
      <c r="CC60" s="262">
        <f>CA60-_xlfn.T.INV.2T(0.05,CE51)*CB60</f>
        <v>-0.47884009792243021</v>
      </c>
      <c r="CD60" s="262">
        <f>CA60+_xlfn.T.INV.2T(0.05,CE51)*CB60</f>
        <v>0.58605279027273804</v>
      </c>
      <c r="CE60" s="155">
        <f>BY60</f>
        <v>99</v>
      </c>
      <c r="CF60" s="156">
        <f>10^CA60</f>
        <v>1.1313743963296756</v>
      </c>
      <c r="CG60" s="156">
        <f t="shared" si="629"/>
        <v>0.3320166796546466</v>
      </c>
      <c r="CH60" s="157">
        <f t="shared" si="630"/>
        <v>3.8552521698661728</v>
      </c>
      <c r="CI60" s="205"/>
      <c r="CJ60" s="259">
        <f>CA30-CA60</f>
        <v>0.45781621994830901</v>
      </c>
      <c r="CK60" s="259">
        <f>SQRT(CB30^2+CB60^2)</f>
        <v>0.36391374998334097</v>
      </c>
      <c r="CL60" s="170">
        <f>10^CJ60</f>
        <v>2.8695660130833507</v>
      </c>
      <c r="CM60" s="156">
        <f>10^(CJ60-1.96*CK60)</f>
        <v>0.55532249980019566</v>
      </c>
      <c r="CN60" s="171">
        <f>10^(CJ60+1.96*CK60)</f>
        <v>14.82815680330944</v>
      </c>
      <c r="CP60" s="144">
        <v>99</v>
      </c>
      <c r="CQ60" s="262">
        <f t="shared" si="666"/>
        <v>2.3263478740408408</v>
      </c>
      <c r="CR60" s="262">
        <f>(CQ60-CQ51)/CP51</f>
        <v>5.3602774188994499E-2</v>
      </c>
      <c r="CS60" s="262">
        <f>SQRT(1/CW47+(CR60-CQ48)^2/CZ47)/CP51</f>
        <v>0.2071400862879805</v>
      </c>
      <c r="CT60" s="262">
        <f>CR60-_xlfn.T.INV.2T(0.05,CV51)*CS60</f>
        <v>-0.47886776905502715</v>
      </c>
      <c r="CU60" s="262">
        <f>CR60+_xlfn.T.INV.2T(0.05,CV51)*CS60</f>
        <v>0.58607331743301616</v>
      </c>
      <c r="CV60" s="155">
        <f>CP60</f>
        <v>99</v>
      </c>
      <c r="CW60" s="156">
        <f>10^CR60</f>
        <v>1.1313650910374511</v>
      </c>
      <c r="CX60" s="156">
        <f t="shared" si="631"/>
        <v>0.33199552584019154</v>
      </c>
      <c r="CY60" s="157">
        <f t="shared" si="632"/>
        <v>3.8554343947222689</v>
      </c>
      <c r="CZ60" s="205"/>
      <c r="DA60" s="259">
        <f>CR30-CR60</f>
        <v>0.45781965838147054</v>
      </c>
      <c r="DB60" s="259">
        <f>SQRT(CS30^2+CS60^2)</f>
        <v>0.36391900775873598</v>
      </c>
      <c r="DC60" s="170">
        <f>10^DA60</f>
        <v>2.8695887323450706</v>
      </c>
      <c r="DD60" s="156">
        <f>10^(DA60-1.96*DB60)</f>
        <v>0.55531371943980401</v>
      </c>
      <c r="DE60" s="171">
        <f>10^(DA60+1.96*DB60)</f>
        <v>14.828626062235106</v>
      </c>
      <c r="DG60" s="144">
        <v>99</v>
      </c>
      <c r="DH60" s="262">
        <f t="shared" si="667"/>
        <v>2.3263478740408408</v>
      </c>
      <c r="DI60" s="262">
        <f>(DH60-DH51)/DG51</f>
        <v>5.3602560789381117E-2</v>
      </c>
      <c r="DJ60" s="262">
        <f>SQRT(1/DN47+(DI60-DH48)^2/DQ47)/DG51</f>
        <v>0.20714064144405783</v>
      </c>
      <c r="DK60" s="262">
        <f>DI60-_xlfn.T.INV.2T(0.05,DM51)*DJ60</f>
        <v>-0.47886940952876883</v>
      </c>
      <c r="DL60" s="262">
        <f>DI60+_xlfn.T.INV.2T(0.05,DM51)*DJ60</f>
        <v>0.58607453110753105</v>
      </c>
      <c r="DM60" s="155">
        <f>DG60</f>
        <v>99</v>
      </c>
      <c r="DN60" s="156">
        <f>10^DI60</f>
        <v>1.1313645351178534</v>
      </c>
      <c r="DO60" s="156">
        <f t="shared" si="633"/>
        <v>0.33199427178577329</v>
      </c>
      <c r="DP60" s="157">
        <f t="shared" si="634"/>
        <v>3.8554451690912788</v>
      </c>
      <c r="DQ60" s="205"/>
      <c r="DR60" s="259">
        <f>DI30-DI60</f>
        <v>0.45781987901881566</v>
      </c>
      <c r="DS60" s="259">
        <f>SQRT(DJ30^2+DJ60^2)</f>
        <v>0.36391933827426987</v>
      </c>
      <c r="DT60" s="170">
        <f>10^DR60</f>
        <v>2.869590190200574</v>
      </c>
      <c r="DU60" s="156">
        <f>10^(DR60-1.96*DS60)</f>
        <v>0.55531317323215712</v>
      </c>
      <c r="DV60" s="171">
        <f>10^(DR60+1.96*DS60)</f>
        <v>14.828655714696662</v>
      </c>
      <c r="DX60" s="144">
        <v>99</v>
      </c>
      <c r="DY60" s="262">
        <f t="shared" si="668"/>
        <v>2.3263478740408408</v>
      </c>
      <c r="DZ60" s="262">
        <f>(DY60-DY51)/DX51</f>
        <v>5.3602548079180003E-2</v>
      </c>
      <c r="EA60" s="262">
        <f>SQRT(1/EE47+(DZ60-DY48)^2/EH47)/DX51</f>
        <v>0.2071406747090126</v>
      </c>
      <c r="EB60" s="262">
        <f>DZ60-_xlfn.T.INV.2T(0.05,ED51)*EA60</f>
        <v>-0.47886950774925835</v>
      </c>
      <c r="EC60" s="262">
        <f>DZ60+_xlfn.T.INV.2T(0.05,ED51)*EA60</f>
        <v>0.58607460390761834</v>
      </c>
      <c r="ED60" s="155">
        <f>DX60</f>
        <v>99</v>
      </c>
      <c r="EE60" s="156">
        <f>10^DZ60</f>
        <v>1.1313645020069778</v>
      </c>
      <c r="EF60" s="156">
        <f t="shared" si="635"/>
        <v>0.33199419670161362</v>
      </c>
      <c r="EG60" s="157">
        <f t="shared" si="636"/>
        <v>3.8554458153734217</v>
      </c>
      <c r="EH60" s="205"/>
      <c r="EI60" s="259">
        <f>DZ30-DZ60</f>
        <v>0.45781989104229875</v>
      </c>
      <c r="EJ60" s="259">
        <f>SQRT(EA30^2+EA60^2)</f>
        <v>0.36391935633241779</v>
      </c>
      <c r="EK60" s="170">
        <f>10^EI60</f>
        <v>2.8695902696454461</v>
      </c>
      <c r="EL60" s="156">
        <f>10^(EI60-1.96*EJ60)</f>
        <v>0.55531314334934845</v>
      </c>
      <c r="EM60" s="171">
        <f>10^(EI60+1.96*EJ60)</f>
        <v>14.828657333729724</v>
      </c>
      <c r="EO60" s="144">
        <v>99</v>
      </c>
      <c r="EP60" s="262">
        <f t="shared" si="669"/>
        <v>2.3263478740408408</v>
      </c>
      <c r="EQ60" s="262">
        <f>(EP60-EP51)/EO51</f>
        <v>5.3602547320767885E-2</v>
      </c>
      <c r="ER60" s="262">
        <f>SQRT(1/EV47+(EQ60-EP48)^2/EY47)/EO51</f>
        <v>0.20714067668672198</v>
      </c>
      <c r="ES60" s="262">
        <f>EQ60-_xlfn.T.INV.2T(0.05,EU51)*ER60</f>
        <v>-0.4788695135915344</v>
      </c>
      <c r="ET60" s="262">
        <f>EQ60+_xlfn.T.INV.2T(0.05,EU51)*ER60</f>
        <v>0.58607460823307012</v>
      </c>
      <c r="EU60" s="155">
        <f>EO60</f>
        <v>99</v>
      </c>
      <c r="EV60" s="156">
        <f>10^EQ60</f>
        <v>1.1313645000312664</v>
      </c>
      <c r="EW60" s="156">
        <f t="shared" si="637"/>
        <v>0.33199419223551563</v>
      </c>
      <c r="EX60" s="157">
        <f t="shared" si="638"/>
        <v>3.8554458537725851</v>
      </c>
      <c r="EY60" s="205"/>
      <c r="EZ60" s="259">
        <f>EQ30-EQ60</f>
        <v>0.45781989185148675</v>
      </c>
      <c r="FA60" s="259">
        <f>SQRT(ER30^2+ER60^2)</f>
        <v>0.36391935753689608</v>
      </c>
      <c r="FB60" s="170">
        <f>10^EZ60</f>
        <v>2.8695902749921363</v>
      </c>
      <c r="FC60" s="156">
        <f>10^(EZ60-1.96*FA60)</f>
        <v>0.55531314136539955</v>
      </c>
      <c r="FD60" s="171">
        <f>10^(EZ60+1.96*FA60)</f>
        <v>14.828657441965802</v>
      </c>
      <c r="FF60" s="144">
        <v>99</v>
      </c>
      <c r="FG60" s="262">
        <f t="shared" si="670"/>
        <v>2.3263478740408408</v>
      </c>
      <c r="FH60" s="262">
        <f>(FG60-FG51)/FF51</f>
        <v>5.3602547275564183E-2</v>
      </c>
      <c r="FI60" s="262">
        <f>SQRT(1/FM47+(FH60-FG48)^2/FP47)/FF51</f>
        <v>0.2071406768048609</v>
      </c>
      <c r="FJ60" s="262">
        <f>FH60-_xlfn.T.INV.2T(0.05,FL51)*FI60</f>
        <v>-0.47886951394042382</v>
      </c>
      <c r="FK60" s="262">
        <f>FH60+_xlfn.T.INV.2T(0.05,FL51)*FI60</f>
        <v>0.58607460849155224</v>
      </c>
      <c r="FL60" s="155">
        <f>FF60</f>
        <v>99</v>
      </c>
      <c r="FM60" s="156">
        <f>10^FH60</f>
        <v>1.131364499913508</v>
      </c>
      <c r="FN60" s="156">
        <f t="shared" si="639"/>
        <v>0.33199419196880886</v>
      </c>
      <c r="FO60" s="157">
        <f t="shared" si="640"/>
        <v>3.8554458560672584</v>
      </c>
      <c r="FP60" s="205"/>
      <c r="FQ60" s="259">
        <f>FH30-FH60</f>
        <v>0.4578198918925353</v>
      </c>
      <c r="FR60" s="259">
        <f>SQRT(FI30^2+FI60^2)</f>
        <v>0.3639193575981941</v>
      </c>
      <c r="FS60" s="170">
        <f>10^FQ60</f>
        <v>2.8695902752633633</v>
      </c>
      <c r="FT60" s="156">
        <f>10^(FQ60-1.96*FR60)</f>
        <v>0.55531314126426368</v>
      </c>
      <c r="FU60" s="171">
        <f>10^(FQ60+1.96*FR60)</f>
        <v>14.828657447469606</v>
      </c>
      <c r="FW60" s="144">
        <v>99</v>
      </c>
      <c r="FX60" s="262">
        <f t="shared" si="671"/>
        <v>2.3263478740408408</v>
      </c>
      <c r="FY60" s="262">
        <f>(FX60-FX51)/FW51</f>
        <v>5.3602547272868312E-2</v>
      </c>
      <c r="FZ60" s="262">
        <f>SQRT(1/GD47+(FY60-FX48)^2/GG47)/FW51</f>
        <v>0.20714067681189779</v>
      </c>
      <c r="GA60" s="262">
        <f>FY60-_xlfn.T.INV.2T(0.05,GC51)*FZ60</f>
        <v>-0.47886951396120858</v>
      </c>
      <c r="GB60" s="262">
        <f>FY60+_xlfn.T.INV.2T(0.05,GC51)*FZ60</f>
        <v>0.58607460850694515</v>
      </c>
      <c r="GC60" s="155">
        <f>FW60</f>
        <v>99</v>
      </c>
      <c r="GD60" s="156">
        <f>10^FY60</f>
        <v>1.1313644999064849</v>
      </c>
      <c r="GE60" s="156">
        <f t="shared" si="641"/>
        <v>0.33199419195292013</v>
      </c>
      <c r="GF60" s="157">
        <f t="shared" si="642"/>
        <v>3.8554458562039087</v>
      </c>
      <c r="GG60" s="205"/>
      <c r="GH60" s="259">
        <f>FY30-FY60</f>
        <v>0.45781989189555672</v>
      </c>
      <c r="GI60" s="259">
        <f>SQRT(FZ30^2+FZ60^2)</f>
        <v>0.36391935760268163</v>
      </c>
      <c r="GJ60" s="170">
        <f>10^GH60</f>
        <v>2.8695902752833273</v>
      </c>
      <c r="GK60" s="156">
        <f>10^(GH60-1.96*GI60)</f>
        <v>0.55531314125688058</v>
      </c>
      <c r="GL60" s="171">
        <f>10^(GH60+1.96*GI60)</f>
        <v>14.828657447873084</v>
      </c>
      <c r="GN60" s="144">
        <v>99</v>
      </c>
      <c r="GO60" s="262">
        <f t="shared" si="672"/>
        <v>2.3263478740408408</v>
      </c>
      <c r="GP60" s="262">
        <f>(GO60-GO51)/GN51</f>
        <v>5.3602547272707773E-2</v>
      </c>
      <c r="GQ60" s="262">
        <f>SQRT(1/GU47+(GP60-GO48)^2/GX47)/GN51</f>
        <v>0.20714067681231771</v>
      </c>
      <c r="GR60" s="262">
        <f>GP60-_xlfn.T.INV.2T(0.05,GT51)*GQ60</f>
        <v>-0.47886951396244859</v>
      </c>
      <c r="GS60" s="262">
        <f>GP60+_xlfn.T.INV.2T(0.05,GT51)*GQ60</f>
        <v>0.58607460850786408</v>
      </c>
      <c r="GT60" s="155">
        <f>GN60</f>
        <v>99</v>
      </c>
      <c r="GU60" s="156">
        <f>10^GP60</f>
        <v>1.1313644999060668</v>
      </c>
      <c r="GV60" s="156">
        <f t="shared" si="643"/>
        <v>0.33199419195197216</v>
      </c>
      <c r="GW60" s="157">
        <f t="shared" si="644"/>
        <v>3.8554458562120666</v>
      </c>
      <c r="GX60" s="205"/>
      <c r="GY60" s="259">
        <f>GP30-GP60</f>
        <v>0.45781989189569128</v>
      </c>
      <c r="GZ60" s="259">
        <f>SQRT(GQ30^2+GQ60^2)</f>
        <v>0.36391935760288269</v>
      </c>
      <c r="HA60" s="170">
        <f>10^GY60</f>
        <v>2.869590275284216</v>
      </c>
      <c r="HB60" s="156">
        <f>10^(GY60-1.96*GZ60)</f>
        <v>0.55531314125654863</v>
      </c>
      <c r="HC60" s="171">
        <f>10^(GY60+1.96*GZ60)</f>
        <v>14.828657447891141</v>
      </c>
      <c r="HE60" s="144">
        <v>99</v>
      </c>
      <c r="HF60" s="262">
        <f t="shared" si="673"/>
        <v>2.3263478740408408</v>
      </c>
      <c r="HG60" s="262">
        <f>(HF60-HF51)/HE51</f>
        <v>5.3602547272698184E-2</v>
      </c>
      <c r="HH60" s="262">
        <f>SQRT(1/HL47+(HG60-HF48)^2/HO47)/HE51</f>
        <v>0.20714067681234266</v>
      </c>
      <c r="HI60" s="262">
        <f>HG60-_xlfn.T.INV.2T(0.05,HK51)*HH60</f>
        <v>-0.47886951396252231</v>
      </c>
      <c r="HJ60" s="262">
        <f>HG60+_xlfn.T.INV.2T(0.05,HK51)*HH60</f>
        <v>0.5860746085079187</v>
      </c>
      <c r="HK60" s="155">
        <f>HE60</f>
        <v>99</v>
      </c>
      <c r="HL60" s="156">
        <f>10^HG60</f>
        <v>1.1313644999060417</v>
      </c>
      <c r="HM60" s="156">
        <f t="shared" si="645"/>
        <v>0.33199419195191582</v>
      </c>
      <c r="HN60" s="157">
        <f t="shared" si="646"/>
        <v>3.855445856212552</v>
      </c>
      <c r="HO60" s="205"/>
      <c r="HP60" s="259">
        <f>HG30-HG60</f>
        <v>0.45781989189570227</v>
      </c>
      <c r="HQ60" s="259">
        <f>SQRT(HH30^2+HH60^2)</f>
        <v>0.36391935760289984</v>
      </c>
      <c r="HR60" s="170">
        <f>10^HP60</f>
        <v>2.8695902752842888</v>
      </c>
      <c r="HS60" s="156">
        <f>10^(HP60-1.96*HQ60)</f>
        <v>0.55531314125651987</v>
      </c>
      <c r="HT60" s="171">
        <f>10^(HP60+1.96*HQ60)</f>
        <v>14.828657447892656</v>
      </c>
      <c r="HV60" s="144">
        <v>99</v>
      </c>
      <c r="HW60" s="262">
        <f t="shared" si="674"/>
        <v>2.3263478740408408</v>
      </c>
      <c r="HX60" s="262">
        <f>(HW60-HW51)/HV51</f>
        <v>5.3602547272697136E-2</v>
      </c>
      <c r="HY60" s="262">
        <f>SQRT(1/IC47+(HX60-HW48)^2/IF47)/HV51</f>
        <v>0.2071406768123441</v>
      </c>
      <c r="HZ60" s="262">
        <f>HX60-_xlfn.T.INV.2T(0.05,IB51)*HY60</f>
        <v>-0.47886951396252703</v>
      </c>
      <c r="IA60" s="262">
        <f>HX60+_xlfn.T.INV.2T(0.05,IB51)*HY60</f>
        <v>0.58607460850792126</v>
      </c>
      <c r="IB60" s="155">
        <f>HV60</f>
        <v>99</v>
      </c>
      <c r="IC60" s="156">
        <f>10^HX60</f>
        <v>1.131364499906039</v>
      </c>
      <c r="ID60" s="156">
        <f t="shared" si="647"/>
        <v>0.33199419195191215</v>
      </c>
      <c r="IE60" s="157">
        <f t="shared" si="648"/>
        <v>3.8554458562125742</v>
      </c>
      <c r="IF60" s="205"/>
      <c r="IG60" s="259">
        <f>HX30-HX60</f>
        <v>0.45781989189570466</v>
      </c>
      <c r="IH60" s="259">
        <f>SQRT(HY30^2+HY60^2)</f>
        <v>0.36391935760290073</v>
      </c>
      <c r="II60" s="170">
        <f>10^IG60</f>
        <v>2.8695902752843048</v>
      </c>
      <c r="IJ60" s="156">
        <f>10^(IG60-1.96*IH60)</f>
        <v>0.55531314125652065</v>
      </c>
      <c r="IK60" s="171">
        <f>10^(IG60+1.96*IH60)</f>
        <v>14.8286574478928</v>
      </c>
      <c r="IM60" s="144">
        <v>99</v>
      </c>
      <c r="IN60" s="262">
        <f t="shared" si="675"/>
        <v>2.3263478740408408</v>
      </c>
      <c r="IO60" s="262">
        <f>(IN60-IN51)/IM51</f>
        <v>5.3602547272697677E-2</v>
      </c>
      <c r="IP60" s="262">
        <f>SQRT(1/IT47+(IO60-IN48)^2/IW47)/IM51</f>
        <v>0.20714067681234444</v>
      </c>
      <c r="IQ60" s="262">
        <f>IO60-_xlfn.T.INV.2T(0.05,IS51)*IP60</f>
        <v>-0.47886951396252736</v>
      </c>
      <c r="IR60" s="262">
        <f>IO60+_xlfn.T.INV.2T(0.05,IS51)*IP60</f>
        <v>0.5860746085079227</v>
      </c>
      <c r="IS60" s="155">
        <f>IM60</f>
        <v>99</v>
      </c>
      <c r="IT60" s="156">
        <f>10^IO60</f>
        <v>1.1313644999060406</v>
      </c>
      <c r="IU60" s="156">
        <f t="shared" si="649"/>
        <v>0.33199419195191193</v>
      </c>
      <c r="IV60" s="157">
        <f t="shared" si="650"/>
        <v>3.8554458562125871</v>
      </c>
      <c r="IW60" s="205"/>
      <c r="IX60" s="259">
        <f>IO30-IO60</f>
        <v>0.45781989189570255</v>
      </c>
      <c r="IY60" s="259">
        <f>SQRT(IP30^2+IP60^2)</f>
        <v>0.36391935760290062</v>
      </c>
      <c r="IZ60" s="170">
        <f>10^IX60</f>
        <v>2.8695902752842906</v>
      </c>
      <c r="JA60" s="156">
        <f>10^(IX60-1.96*IY60)</f>
        <v>0.55531314125651821</v>
      </c>
      <c r="JB60" s="171">
        <f>10^(IX60+1.96*IY60)</f>
        <v>14.828657447892722</v>
      </c>
      <c r="JD60" s="144">
        <v>99</v>
      </c>
      <c r="JE60" s="262">
        <f t="shared" si="676"/>
        <v>2.3263478740408408</v>
      </c>
      <c r="JF60" s="262">
        <f>(JE60-JE51)/JD51</f>
        <v>5.3602547272697663E-2</v>
      </c>
      <c r="JG60" s="262">
        <f>SQRT(1/JK47+(JF60-JE48)^2/JN47)/JD51</f>
        <v>0.20714067681234419</v>
      </c>
      <c r="JH60" s="262">
        <f>JF60-_xlfn.T.INV.2T(0.05,JJ51)*JG60</f>
        <v>-0.47886951396252675</v>
      </c>
      <c r="JI60" s="262">
        <f>JF60+_xlfn.T.INV.2T(0.05,JJ51)*JG60</f>
        <v>0.58607460850792203</v>
      </c>
      <c r="JJ60" s="155">
        <f>JD60</f>
        <v>99</v>
      </c>
      <c r="JK60" s="156">
        <f>10^JF60</f>
        <v>1.1313644999060404</v>
      </c>
      <c r="JL60" s="156">
        <f t="shared" si="651"/>
        <v>0.33199419195191238</v>
      </c>
      <c r="JM60" s="157">
        <f t="shared" si="652"/>
        <v>3.8554458562125808</v>
      </c>
      <c r="JN60" s="205"/>
      <c r="JO60" s="259">
        <f>JF30-JF60</f>
        <v>0.45781989189570482</v>
      </c>
      <c r="JP60" s="259">
        <f>SQRT(JG30^2+JG60^2)</f>
        <v>0.36391935760290084</v>
      </c>
      <c r="JQ60" s="170">
        <f>10^JO60</f>
        <v>2.8695902752843061</v>
      </c>
      <c r="JR60" s="156">
        <f>10^(JO60-1.96*JP60)</f>
        <v>0.55531314125652065</v>
      </c>
      <c r="JS60" s="171">
        <f>10^(JO60+1.96*JP60)</f>
        <v>14.828657447892807</v>
      </c>
      <c r="JU60" s="144">
        <v>99</v>
      </c>
      <c r="JV60" s="262">
        <f t="shared" si="677"/>
        <v>2.3263478740408408</v>
      </c>
      <c r="JW60" s="262">
        <f>(JV60-JV51)/JU51</f>
        <v>5.360254727269715E-2</v>
      </c>
      <c r="JX60" s="262">
        <f>SQRT(1/KB47+(JW60-JV48)^2/KE47)/JU51</f>
        <v>0.20714067681234408</v>
      </c>
      <c r="JY60" s="262">
        <f>JW60-_xlfn.T.INV.2T(0.05,KA51)*JX60</f>
        <v>-0.47886951396252703</v>
      </c>
      <c r="JZ60" s="262">
        <f>JW60+_xlfn.T.INV.2T(0.05,KA51)*JX60</f>
        <v>0.58607460850792137</v>
      </c>
      <c r="KA60" s="155">
        <f>JU60</f>
        <v>99</v>
      </c>
      <c r="KB60" s="156">
        <f>10^JW60</f>
        <v>1.131364499906039</v>
      </c>
      <c r="KC60" s="156">
        <f t="shared" si="653"/>
        <v>0.33199419195191215</v>
      </c>
      <c r="KD60" s="157">
        <f t="shared" si="654"/>
        <v>3.8554458562125751</v>
      </c>
      <c r="KE60" s="205"/>
      <c r="KF60" s="259">
        <f>JW30-JW60</f>
        <v>0.4578198918957051</v>
      </c>
      <c r="KG60" s="259">
        <f>SQRT(JX30^2+JX60^2)</f>
        <v>0.36391935760290062</v>
      </c>
      <c r="KH60" s="170">
        <f>10^KF60</f>
        <v>2.8695902752843079</v>
      </c>
      <c r="KI60" s="156">
        <f>10^(KF60-1.96*KG60)</f>
        <v>0.55531314125652154</v>
      </c>
      <c r="KJ60" s="171">
        <f>10^(KF60+1.96*KG60)</f>
        <v>14.828657447892807</v>
      </c>
      <c r="KL60" s="144">
        <v>99</v>
      </c>
      <c r="KM60" s="262">
        <f t="shared" si="678"/>
        <v>2.3263478740408408</v>
      </c>
      <c r="KN60" s="262">
        <f>(KM60-KM51)/KL51</f>
        <v>5.3602547272697663E-2</v>
      </c>
      <c r="KO60" s="262">
        <f>SQRT(1/KS47+(KN60-KM48)^2/KV47)/KL51</f>
        <v>0.2071406768123443</v>
      </c>
      <c r="KP60" s="262">
        <f>KN60-_xlfn.T.INV.2T(0.05,KR51)*KO60</f>
        <v>-0.47886951396252708</v>
      </c>
      <c r="KQ60" s="262">
        <f>KN60+_xlfn.T.INV.2T(0.05,KR51)*KO60</f>
        <v>0.58607460850792237</v>
      </c>
      <c r="KR60" s="155">
        <f>KL60</f>
        <v>99</v>
      </c>
      <c r="KS60" s="156">
        <f>10^KN60</f>
        <v>1.1313644999060404</v>
      </c>
      <c r="KT60" s="156">
        <f t="shared" si="655"/>
        <v>0.33199419195191215</v>
      </c>
      <c r="KU60" s="157">
        <f t="shared" si="656"/>
        <v>3.8554458562125844</v>
      </c>
      <c r="KV60" s="205"/>
      <c r="KW60" s="259">
        <f>KN30-KN60</f>
        <v>0.45781989189570405</v>
      </c>
      <c r="KX60" s="259">
        <f>SQRT(KO30^2+KO60^2)</f>
        <v>0.36391935760290062</v>
      </c>
      <c r="KY60" s="170">
        <f>10^KW60</f>
        <v>2.8695902752843008</v>
      </c>
      <c r="KZ60" s="156">
        <f>10^(KW60-1.96*KX60)</f>
        <v>0.55531314125652009</v>
      </c>
      <c r="LA60" s="171">
        <f>10^(KW60+1.96*KX60)</f>
        <v>14.828657447892775</v>
      </c>
      <c r="LC60" s="144">
        <v>99</v>
      </c>
      <c r="LD60" s="262">
        <f t="shared" si="679"/>
        <v>2.3263478740408408</v>
      </c>
      <c r="LE60" s="262">
        <f>(LD60-LD51)/LC51</f>
        <v>5.360254727269715E-2</v>
      </c>
      <c r="LF60" s="262">
        <f>SQRT(1/LJ47+(LE60-LD48)^2/LM47)/LC51</f>
        <v>0.20714067681234408</v>
      </c>
      <c r="LG60" s="262">
        <f>LE60-_xlfn.T.INV.2T(0.05,LI51)*LF60</f>
        <v>-0.47886951396252703</v>
      </c>
      <c r="LH60" s="262">
        <f>LE60+_xlfn.T.INV.2T(0.05,LI51)*LF60</f>
        <v>0.58607460850792137</v>
      </c>
      <c r="LI60" s="155">
        <f>LC60</f>
        <v>99</v>
      </c>
      <c r="LJ60" s="156">
        <f>10^LE60</f>
        <v>1.131364499906039</v>
      </c>
      <c r="LK60" s="156">
        <f t="shared" si="657"/>
        <v>0.33199419195191215</v>
      </c>
      <c r="LL60" s="157">
        <f t="shared" si="658"/>
        <v>3.8554458562125751</v>
      </c>
      <c r="LM60" s="205"/>
      <c r="LN60" s="259">
        <f>LE30-LE60</f>
        <v>0.45781989189570388</v>
      </c>
      <c r="LO60" s="259">
        <f>SQRT(LF30^2+LF60^2)</f>
        <v>0.36391935760290045</v>
      </c>
      <c r="LP60" s="170">
        <f>10^LN60</f>
        <v>2.8695902752842994</v>
      </c>
      <c r="LQ60" s="156">
        <f>10^(LN60-1.96*LO60)</f>
        <v>0.55531314125652032</v>
      </c>
      <c r="LR60" s="171">
        <f>10^(LN60+1.96*LO60)</f>
        <v>14.828657447892754</v>
      </c>
      <c r="LT60" s="144">
        <v>99</v>
      </c>
      <c r="LU60" s="262">
        <f t="shared" si="680"/>
        <v>2.3263478740408408</v>
      </c>
      <c r="LV60" s="262">
        <f>(LU60-LU51)/LT51</f>
        <v>5.3602547272697663E-2</v>
      </c>
      <c r="LW60" s="262">
        <f>SQRT(1/MA47+(LV60-LU48)^2/MD47)/LT51</f>
        <v>0.2071406768123443</v>
      </c>
      <c r="LX60" s="262">
        <f>LV60-_xlfn.T.INV.2T(0.05,LZ51)*LW60</f>
        <v>-0.47886951396252708</v>
      </c>
      <c r="LY60" s="262">
        <f>LV60+_xlfn.T.INV.2T(0.05,LZ51)*LW60</f>
        <v>0.58607460850792237</v>
      </c>
      <c r="LZ60" s="155">
        <f>LT60</f>
        <v>99</v>
      </c>
      <c r="MA60" s="156">
        <f>10^LV60</f>
        <v>1.1313644999060404</v>
      </c>
      <c r="MB60" s="156">
        <f t="shared" si="659"/>
        <v>0.33199419195191215</v>
      </c>
      <c r="MC60" s="157">
        <f t="shared" si="660"/>
        <v>3.8554458562125844</v>
      </c>
      <c r="MD60" s="205"/>
      <c r="ME60" s="259">
        <f>LV30-LV60</f>
        <v>0.45781989189570338</v>
      </c>
      <c r="MF60" s="259">
        <f>SQRT(LW30^2+LW60^2)</f>
        <v>0.36391935760290067</v>
      </c>
      <c r="MG60" s="170">
        <f>10^ME60</f>
        <v>2.8695902752842963</v>
      </c>
      <c r="MH60" s="156">
        <f>10^(ME60-1.96*MF60)</f>
        <v>0.5553131412565192</v>
      </c>
      <c r="MI60" s="171">
        <f>10^(ME60+1.96*MF60)</f>
        <v>14.828657447892748</v>
      </c>
    </row>
    <row r="61" spans="1:347" ht="14" customHeight="1">
      <c r="A61" s="12"/>
      <c r="B61" s="54"/>
      <c r="C61" s="20"/>
      <c r="D61" s="20"/>
      <c r="E61" s="12"/>
      <c r="F61" s="17"/>
      <c r="G61" s="17"/>
      <c r="H61" s="17"/>
      <c r="I61" s="17"/>
      <c r="J61" s="29"/>
      <c r="K61" s="15"/>
      <c r="L61" s="15"/>
      <c r="M61" s="17"/>
      <c r="N61" s="17"/>
      <c r="O61" s="17"/>
      <c r="P61" s="66"/>
      <c r="Q61" s="24"/>
      <c r="R61" s="24"/>
      <c r="S61" s="76"/>
      <c r="T61" s="24"/>
      <c r="U61" s="24"/>
      <c r="V61" s="35"/>
      <c r="W61" s="24"/>
      <c r="X61" s="17"/>
      <c r="Y61" s="12"/>
      <c r="Z61" s="212"/>
      <c r="AA61" s="225"/>
      <c r="AB61" s="211"/>
      <c r="AC61" s="211"/>
      <c r="AD61" s="212"/>
      <c r="AE61" s="212"/>
      <c r="AF61" s="212"/>
      <c r="AG61" s="243"/>
      <c r="AH61" s="205"/>
      <c r="AI61" s="205"/>
      <c r="AJ61" s="250"/>
      <c r="AK61" s="205"/>
      <c r="AL61" s="205"/>
      <c r="AM61" s="202"/>
      <c r="AN61" s="205"/>
      <c r="AO61" s="212"/>
      <c r="AP61" s="12"/>
      <c r="AQ61" s="212"/>
      <c r="AR61" s="225"/>
      <c r="AS61" s="211"/>
      <c r="AT61" s="211"/>
      <c r="AU61" s="212"/>
      <c r="AV61" s="212"/>
      <c r="AW61" s="212"/>
      <c r="AX61" s="243"/>
      <c r="AY61" s="205"/>
      <c r="AZ61" s="205"/>
      <c r="BA61" s="250"/>
      <c r="BB61" s="205"/>
      <c r="BC61" s="205"/>
      <c r="BD61" s="202"/>
      <c r="BE61" s="205"/>
      <c r="BF61" s="212"/>
      <c r="BH61" s="212"/>
      <c r="BI61" s="225"/>
      <c r="BJ61" s="211"/>
      <c r="BK61" s="211"/>
      <c r="BL61" s="212"/>
      <c r="BM61" s="212"/>
      <c r="BN61" s="212"/>
      <c r="BO61" s="243"/>
      <c r="BP61" s="205"/>
      <c r="BQ61" s="205"/>
      <c r="BR61" s="250"/>
      <c r="BS61" s="205"/>
      <c r="BT61" s="205"/>
      <c r="BU61" s="202"/>
      <c r="BV61" s="205"/>
      <c r="BW61" s="212"/>
      <c r="BY61" s="212"/>
      <c r="BZ61" s="225"/>
      <c r="CA61" s="211"/>
      <c r="CB61" s="211"/>
      <c r="CC61" s="212"/>
      <c r="CD61" s="212"/>
      <c r="CE61" s="212"/>
      <c r="CF61" s="243"/>
      <c r="CG61" s="205"/>
      <c r="CH61" s="205"/>
      <c r="CI61" s="250"/>
      <c r="CJ61" s="205"/>
      <c r="CK61" s="205"/>
      <c r="CL61" s="202"/>
      <c r="CM61" s="205"/>
      <c r="CN61" s="212"/>
      <c r="CP61" s="212"/>
      <c r="CQ61" s="225"/>
      <c r="CR61" s="211"/>
      <c r="CS61" s="211"/>
      <c r="CT61" s="212"/>
      <c r="CU61" s="212"/>
      <c r="CV61" s="212"/>
      <c r="CW61" s="243"/>
      <c r="CX61" s="205"/>
      <c r="CY61" s="205"/>
      <c r="CZ61" s="250"/>
      <c r="DA61" s="205"/>
      <c r="DB61" s="205"/>
      <c r="DC61" s="202"/>
      <c r="DD61" s="205"/>
      <c r="DE61" s="212"/>
      <c r="DG61" s="212"/>
      <c r="DH61" s="225"/>
      <c r="DI61" s="211"/>
      <c r="DJ61" s="211"/>
      <c r="DK61" s="212"/>
      <c r="DL61" s="212"/>
      <c r="DM61" s="212"/>
      <c r="DN61" s="243"/>
      <c r="DO61" s="205"/>
      <c r="DP61" s="205"/>
      <c r="DQ61" s="250"/>
      <c r="DR61" s="205"/>
      <c r="DS61" s="205"/>
      <c r="DT61" s="202"/>
      <c r="DU61" s="205"/>
      <c r="DV61" s="212"/>
      <c r="DX61" s="212"/>
      <c r="DY61" s="225"/>
      <c r="DZ61" s="211"/>
      <c r="EA61" s="211"/>
      <c r="EB61" s="212"/>
      <c r="EC61" s="212"/>
      <c r="ED61" s="212"/>
      <c r="EE61" s="243"/>
      <c r="EF61" s="205"/>
      <c r="EG61" s="205"/>
      <c r="EH61" s="250"/>
      <c r="EI61" s="205"/>
      <c r="EJ61" s="205"/>
      <c r="EK61" s="202"/>
      <c r="EL61" s="205"/>
      <c r="EM61" s="212"/>
      <c r="EO61" s="212"/>
      <c r="EP61" s="225"/>
      <c r="EQ61" s="211"/>
      <c r="ER61" s="211"/>
      <c r="ES61" s="212"/>
      <c r="ET61" s="212"/>
      <c r="EU61" s="212"/>
      <c r="EV61" s="243"/>
      <c r="EW61" s="205"/>
      <c r="EX61" s="205"/>
      <c r="EY61" s="250"/>
      <c r="EZ61" s="205"/>
      <c r="FA61" s="205"/>
      <c r="FB61" s="202"/>
      <c r="FC61" s="205"/>
      <c r="FD61" s="212"/>
      <c r="FF61" s="212"/>
      <c r="FG61" s="225"/>
      <c r="FH61" s="211"/>
      <c r="FI61" s="211"/>
      <c r="FJ61" s="212"/>
      <c r="FK61" s="212"/>
      <c r="FL61" s="212"/>
      <c r="FM61" s="243"/>
      <c r="FN61" s="205"/>
      <c r="FO61" s="205"/>
      <c r="FP61" s="250"/>
      <c r="FQ61" s="205"/>
      <c r="FR61" s="205"/>
      <c r="FS61" s="202"/>
      <c r="FT61" s="205"/>
      <c r="FU61" s="212"/>
      <c r="FW61" s="212"/>
      <c r="FX61" s="225"/>
      <c r="FY61" s="211"/>
      <c r="FZ61" s="211"/>
      <c r="GA61" s="212"/>
      <c r="GB61" s="212"/>
      <c r="GC61" s="212"/>
      <c r="GD61" s="243"/>
      <c r="GE61" s="205"/>
      <c r="GF61" s="205"/>
      <c r="GG61" s="250"/>
      <c r="GH61" s="205"/>
      <c r="GI61" s="205"/>
      <c r="GJ61" s="202"/>
      <c r="GK61" s="205"/>
      <c r="GL61" s="212"/>
      <c r="GN61" s="212"/>
      <c r="GO61" s="225"/>
      <c r="GP61" s="211"/>
      <c r="GQ61" s="211"/>
      <c r="GR61" s="212"/>
      <c r="GS61" s="212"/>
      <c r="GT61" s="212"/>
      <c r="GU61" s="243"/>
      <c r="GV61" s="205"/>
      <c r="GW61" s="205"/>
      <c r="GX61" s="250"/>
      <c r="GY61" s="205"/>
      <c r="GZ61" s="205"/>
      <c r="HA61" s="202"/>
      <c r="HB61" s="205"/>
      <c r="HC61" s="212"/>
      <c r="HE61" s="212"/>
      <c r="HF61" s="225"/>
      <c r="HG61" s="211"/>
      <c r="HH61" s="211"/>
      <c r="HI61" s="212"/>
      <c r="HJ61" s="212"/>
      <c r="HK61" s="212"/>
      <c r="HL61" s="243"/>
      <c r="HM61" s="205"/>
      <c r="HN61" s="205"/>
      <c r="HO61" s="250"/>
      <c r="HP61" s="205"/>
      <c r="HQ61" s="205"/>
      <c r="HR61" s="202"/>
      <c r="HS61" s="205"/>
      <c r="HT61" s="212"/>
      <c r="HV61" s="212"/>
      <c r="HW61" s="225"/>
      <c r="HX61" s="211"/>
      <c r="HY61" s="211"/>
      <c r="HZ61" s="212"/>
      <c r="IA61" s="212"/>
      <c r="IB61" s="212"/>
      <c r="IC61" s="243"/>
      <c r="ID61" s="205"/>
      <c r="IE61" s="205"/>
      <c r="IF61" s="250"/>
      <c r="IG61" s="205"/>
      <c r="IH61" s="205"/>
      <c r="II61" s="202"/>
      <c r="IJ61" s="205"/>
      <c r="IK61" s="212"/>
      <c r="IM61" s="212"/>
      <c r="IN61" s="225"/>
      <c r="IO61" s="211"/>
      <c r="IP61" s="211"/>
      <c r="IQ61" s="212"/>
      <c r="IR61" s="212"/>
      <c r="IS61" s="212"/>
      <c r="IT61" s="243"/>
      <c r="IU61" s="205"/>
      <c r="IV61" s="205"/>
      <c r="IW61" s="250"/>
      <c r="IX61" s="205"/>
      <c r="IY61" s="205"/>
      <c r="IZ61" s="202"/>
      <c r="JA61" s="205"/>
      <c r="JB61" s="212"/>
      <c r="JD61" s="212"/>
      <c r="JE61" s="225"/>
      <c r="JF61" s="211"/>
      <c r="JG61" s="211"/>
      <c r="JH61" s="212"/>
      <c r="JI61" s="212"/>
      <c r="JJ61" s="212"/>
      <c r="JK61" s="243"/>
      <c r="JL61" s="205"/>
      <c r="JM61" s="205"/>
      <c r="JN61" s="250"/>
      <c r="JO61" s="205"/>
      <c r="JP61" s="205"/>
      <c r="JQ61" s="202"/>
      <c r="JR61" s="205"/>
      <c r="JS61" s="212"/>
      <c r="JU61" s="212"/>
      <c r="JV61" s="225"/>
      <c r="JW61" s="211"/>
      <c r="JX61" s="211"/>
      <c r="JY61" s="212"/>
      <c r="JZ61" s="212"/>
      <c r="KA61" s="212"/>
      <c r="KB61" s="243"/>
      <c r="KC61" s="205"/>
      <c r="KD61" s="205"/>
      <c r="KE61" s="250"/>
      <c r="KF61" s="205"/>
      <c r="KG61" s="205"/>
      <c r="KH61" s="202"/>
      <c r="KI61" s="205"/>
      <c r="KJ61" s="212"/>
      <c r="KL61" s="212"/>
      <c r="KM61" s="225"/>
      <c r="KN61" s="211"/>
      <c r="KO61" s="211"/>
      <c r="KP61" s="212"/>
      <c r="KQ61" s="212"/>
      <c r="KR61" s="212"/>
      <c r="KS61" s="243"/>
      <c r="KT61" s="205"/>
      <c r="KU61" s="205"/>
      <c r="KV61" s="250"/>
      <c r="KW61" s="205"/>
      <c r="KX61" s="205"/>
      <c r="KY61" s="202"/>
      <c r="KZ61" s="205"/>
      <c r="LA61" s="212"/>
      <c r="LC61" s="212"/>
      <c r="LD61" s="225"/>
      <c r="LE61" s="211"/>
      <c r="LF61" s="211"/>
      <c r="LG61" s="212"/>
      <c r="LH61" s="212"/>
      <c r="LI61" s="212"/>
      <c r="LJ61" s="243"/>
      <c r="LK61" s="205"/>
      <c r="LL61" s="205"/>
      <c r="LM61" s="250"/>
      <c r="LN61" s="205"/>
      <c r="LO61" s="205"/>
      <c r="LP61" s="202"/>
      <c r="LQ61" s="205"/>
      <c r="LR61" s="212"/>
      <c r="LT61" s="212"/>
      <c r="LU61" s="225"/>
      <c r="LV61" s="211"/>
      <c r="LW61" s="211"/>
      <c r="LX61" s="212"/>
      <c r="LY61" s="212"/>
      <c r="LZ61" s="212"/>
      <c r="MA61" s="243"/>
      <c r="MB61" s="205"/>
      <c r="MC61" s="205"/>
      <c r="MD61" s="250"/>
      <c r="ME61" s="205"/>
      <c r="MF61" s="205"/>
      <c r="MG61" s="202"/>
      <c r="MH61" s="205"/>
      <c r="MI61" s="212"/>
    </row>
    <row r="62" spans="1:347" ht="14" customHeight="1">
      <c r="A62" s="427"/>
      <c r="B62" s="427"/>
      <c r="C62" s="427"/>
      <c r="D62" s="427"/>
      <c r="E62" s="427"/>
      <c r="F62" s="427"/>
      <c r="G62" s="427"/>
      <c r="H62" s="427"/>
      <c r="I62" s="427"/>
      <c r="J62" s="212"/>
      <c r="K62" s="220"/>
      <c r="L62" s="212"/>
      <c r="M62" s="212"/>
      <c r="N62" s="232"/>
      <c r="O62" s="232"/>
      <c r="P62" s="232"/>
      <c r="Q62" s="232"/>
      <c r="R62" s="232"/>
      <c r="S62" s="212"/>
      <c r="T62" s="220"/>
      <c r="U62" s="220"/>
      <c r="V62" s="220"/>
      <c r="W62" s="220"/>
      <c r="X62" s="220"/>
      <c r="Y62" s="427"/>
      <c r="Z62" s="427"/>
      <c r="AA62" s="212"/>
      <c r="AB62" s="220"/>
      <c r="AC62" s="212"/>
      <c r="AD62" s="212"/>
      <c r="AE62" s="232"/>
      <c r="AF62" s="232"/>
      <c r="AG62" s="232"/>
      <c r="AH62" s="232"/>
      <c r="AI62" s="232"/>
      <c r="AJ62" s="212"/>
      <c r="AK62" s="220"/>
      <c r="AL62" s="220"/>
      <c r="AM62" s="220"/>
      <c r="AN62" s="220"/>
      <c r="AO62" s="220"/>
      <c r="AP62" s="427"/>
      <c r="AQ62" s="427"/>
      <c r="AR62" s="212"/>
      <c r="AS62" s="220"/>
      <c r="AT62" s="212"/>
      <c r="AU62" s="212"/>
      <c r="AV62" s="232"/>
      <c r="AW62" s="232"/>
      <c r="AX62" s="232"/>
      <c r="AY62" s="232"/>
      <c r="AZ62" s="232"/>
      <c r="BA62" s="212"/>
      <c r="BB62" s="220"/>
      <c r="BC62" s="220"/>
      <c r="BD62" s="220"/>
      <c r="BE62" s="220"/>
      <c r="BF62" s="220"/>
      <c r="BG62" s="449"/>
      <c r="BH62" s="427"/>
      <c r="BI62" s="212"/>
      <c r="BJ62" s="220"/>
      <c r="BK62" s="212"/>
      <c r="BL62" s="212"/>
      <c r="BM62" s="232"/>
      <c r="BN62" s="232"/>
      <c r="BO62" s="232"/>
      <c r="BP62" s="232"/>
      <c r="BQ62" s="232"/>
      <c r="BR62" s="212"/>
      <c r="BS62" s="220"/>
      <c r="BT62" s="220"/>
      <c r="BU62" s="220"/>
      <c r="BV62" s="220"/>
      <c r="BW62" s="220"/>
      <c r="BX62" s="449"/>
      <c r="BY62" s="427"/>
      <c r="BZ62" s="212"/>
      <c r="CA62" s="220"/>
      <c r="CB62" s="212"/>
      <c r="CC62" s="212"/>
      <c r="CD62" s="232"/>
      <c r="CE62" s="232"/>
      <c r="CF62" s="232"/>
      <c r="CG62" s="232"/>
      <c r="CH62" s="232"/>
      <c r="CI62" s="212"/>
      <c r="CJ62" s="220"/>
      <c r="CK62" s="220"/>
      <c r="CL62" s="220"/>
      <c r="CM62" s="220"/>
      <c r="CN62" s="220"/>
      <c r="CO62" s="449"/>
      <c r="CP62" s="427"/>
      <c r="CQ62" s="212"/>
      <c r="CR62" s="220"/>
      <c r="CS62" s="212"/>
      <c r="CT62" s="212"/>
      <c r="CU62" s="232"/>
      <c r="CV62" s="232"/>
      <c r="CW62" s="232"/>
      <c r="CX62" s="232"/>
      <c r="CY62" s="232"/>
      <c r="CZ62" s="212"/>
      <c r="DA62" s="220"/>
      <c r="DB62" s="220"/>
      <c r="DC62" s="220"/>
      <c r="DD62" s="220"/>
      <c r="DE62" s="220"/>
      <c r="DF62" s="449"/>
      <c r="DG62" s="427"/>
      <c r="DH62" s="212"/>
      <c r="DI62" s="220"/>
      <c r="DJ62" s="212"/>
      <c r="DK62" s="212"/>
      <c r="DL62" s="232"/>
      <c r="DM62" s="232"/>
      <c r="DN62" s="232"/>
      <c r="DO62" s="232"/>
      <c r="DP62" s="232"/>
      <c r="DQ62" s="212"/>
      <c r="DR62" s="220"/>
      <c r="DS62" s="220"/>
      <c r="DT62" s="220"/>
      <c r="DU62" s="220"/>
      <c r="DV62" s="220"/>
      <c r="DW62" s="449"/>
      <c r="DX62" s="427"/>
      <c r="DY62" s="212"/>
      <c r="DZ62" s="220"/>
      <c r="EA62" s="212"/>
      <c r="EB62" s="212"/>
      <c r="EC62" s="232"/>
      <c r="ED62" s="232"/>
      <c r="EE62" s="232"/>
      <c r="EF62" s="232"/>
      <c r="EG62" s="232"/>
      <c r="EH62" s="212"/>
      <c r="EI62" s="220"/>
      <c r="EJ62" s="220"/>
      <c r="EK62" s="220"/>
      <c r="EL62" s="220"/>
      <c r="EM62" s="220"/>
      <c r="EN62" s="449"/>
      <c r="EO62" s="427"/>
      <c r="EP62" s="212"/>
      <c r="EQ62" s="220"/>
      <c r="ER62" s="212"/>
      <c r="ES62" s="212"/>
      <c r="ET62" s="232"/>
      <c r="EU62" s="232"/>
      <c r="EV62" s="232"/>
      <c r="EW62" s="232"/>
      <c r="EX62" s="232"/>
      <c r="EY62" s="212"/>
      <c r="EZ62" s="220"/>
      <c r="FA62" s="220"/>
      <c r="FB62" s="220"/>
      <c r="FC62" s="220"/>
      <c r="FD62" s="220"/>
      <c r="FE62" s="449"/>
      <c r="FF62" s="427"/>
      <c r="FG62" s="212"/>
      <c r="FH62" s="220"/>
      <c r="FI62" s="212"/>
      <c r="FJ62" s="212"/>
      <c r="FK62" s="232"/>
      <c r="FL62" s="232"/>
      <c r="FM62" s="232"/>
      <c r="FN62" s="232"/>
      <c r="FO62" s="232"/>
      <c r="FP62" s="212"/>
      <c r="FQ62" s="220"/>
      <c r="FR62" s="220"/>
      <c r="FS62" s="220"/>
      <c r="FT62" s="220"/>
      <c r="FU62" s="220"/>
      <c r="FV62" s="449"/>
      <c r="FW62" s="427"/>
      <c r="FX62" s="212"/>
      <c r="FY62" s="220"/>
      <c r="FZ62" s="212"/>
      <c r="GA62" s="212"/>
      <c r="GB62" s="232"/>
      <c r="GC62" s="232"/>
      <c r="GD62" s="232"/>
      <c r="GE62" s="232"/>
      <c r="GF62" s="232"/>
      <c r="GG62" s="212"/>
      <c r="GH62" s="220"/>
      <c r="GI62" s="220"/>
      <c r="GJ62" s="220"/>
      <c r="GK62" s="220"/>
      <c r="GL62" s="220"/>
      <c r="GM62" s="449"/>
      <c r="GN62" s="427"/>
      <c r="GO62" s="212"/>
      <c r="GP62" s="220"/>
      <c r="GQ62" s="212"/>
      <c r="GR62" s="212"/>
      <c r="GS62" s="232"/>
      <c r="GT62" s="232"/>
      <c r="GU62" s="232"/>
      <c r="GV62" s="232"/>
      <c r="GW62" s="232"/>
      <c r="GX62" s="212"/>
      <c r="GY62" s="220"/>
      <c r="GZ62" s="220"/>
      <c r="HA62" s="220"/>
      <c r="HB62" s="220"/>
      <c r="HC62" s="220"/>
      <c r="HD62" s="449"/>
      <c r="HE62" s="427"/>
      <c r="HF62" s="212"/>
      <c r="HG62" s="220"/>
      <c r="HH62" s="212"/>
      <c r="HI62" s="212"/>
      <c r="HJ62" s="232"/>
      <c r="HK62" s="232"/>
      <c r="HL62" s="232"/>
      <c r="HM62" s="232"/>
      <c r="HN62" s="232"/>
      <c r="HO62" s="212"/>
      <c r="HP62" s="220"/>
      <c r="HQ62" s="220"/>
      <c r="HR62" s="220"/>
      <c r="HS62" s="220"/>
      <c r="HT62" s="220"/>
      <c r="HU62" s="449"/>
      <c r="HV62" s="427"/>
      <c r="HW62" s="212"/>
      <c r="HX62" s="220"/>
      <c r="HY62" s="212"/>
      <c r="HZ62" s="212"/>
      <c r="IA62" s="232"/>
      <c r="IB62" s="232"/>
      <c r="IC62" s="232"/>
      <c r="ID62" s="232"/>
      <c r="IE62" s="232"/>
      <c r="IF62" s="212"/>
      <c r="IG62" s="220"/>
      <c r="IH62" s="220"/>
      <c r="II62" s="220"/>
      <c r="IJ62" s="220"/>
      <c r="IK62" s="220"/>
      <c r="IL62" s="449"/>
      <c r="IM62" s="427"/>
      <c r="IN62" s="212"/>
      <c r="IO62" s="220"/>
      <c r="IP62" s="212"/>
      <c r="IQ62" s="212"/>
      <c r="IR62" s="232"/>
      <c r="IS62" s="232"/>
      <c r="IT62" s="232"/>
      <c r="IU62" s="232"/>
      <c r="IV62" s="232"/>
      <c r="IW62" s="212"/>
      <c r="IX62" s="220"/>
      <c r="IY62" s="220"/>
      <c r="IZ62" s="220"/>
      <c r="JA62" s="220"/>
      <c r="JB62" s="220"/>
      <c r="JC62" s="449"/>
      <c r="JD62" s="427"/>
      <c r="JE62" s="212"/>
      <c r="JF62" s="220"/>
      <c r="JG62" s="212"/>
      <c r="JH62" s="212"/>
      <c r="JI62" s="232"/>
      <c r="JJ62" s="232"/>
      <c r="JK62" s="232"/>
      <c r="JL62" s="232"/>
      <c r="JM62" s="232"/>
      <c r="JN62" s="212"/>
      <c r="JO62" s="220"/>
      <c r="JP62" s="220"/>
      <c r="JQ62" s="220"/>
      <c r="JR62" s="220"/>
      <c r="JS62" s="220"/>
      <c r="JT62" s="449"/>
      <c r="JU62" s="427"/>
      <c r="JV62" s="212"/>
      <c r="JW62" s="220"/>
      <c r="JX62" s="212"/>
      <c r="JY62" s="212"/>
      <c r="JZ62" s="232"/>
      <c r="KA62" s="232"/>
      <c r="KB62" s="232"/>
      <c r="KC62" s="232"/>
      <c r="KD62" s="232"/>
      <c r="KE62" s="212"/>
      <c r="KF62" s="220"/>
      <c r="KG62" s="220"/>
      <c r="KH62" s="220"/>
      <c r="KI62" s="220"/>
      <c r="KJ62" s="220"/>
      <c r="KK62" s="449"/>
      <c r="KL62" s="427"/>
      <c r="KM62" s="212"/>
      <c r="KN62" s="220"/>
      <c r="KO62" s="212"/>
      <c r="KP62" s="212"/>
      <c r="KQ62" s="232"/>
      <c r="KR62" s="232"/>
      <c r="KS62" s="232"/>
      <c r="KT62" s="232"/>
      <c r="KU62" s="232"/>
      <c r="KV62" s="212"/>
      <c r="KW62" s="220"/>
      <c r="KX62" s="220"/>
      <c r="KY62" s="220"/>
      <c r="KZ62" s="220"/>
      <c r="LA62" s="220"/>
      <c r="LB62" s="449"/>
      <c r="LC62" s="427"/>
      <c r="LD62" s="212"/>
      <c r="LE62" s="220"/>
      <c r="LF62" s="212"/>
      <c r="LG62" s="212"/>
      <c r="LH62" s="232"/>
      <c r="LI62" s="232"/>
      <c r="LJ62" s="232"/>
      <c r="LK62" s="232"/>
      <c r="LL62" s="232"/>
      <c r="LM62" s="212"/>
      <c r="LN62" s="220"/>
      <c r="LO62" s="220"/>
      <c r="LP62" s="220"/>
      <c r="LQ62" s="220"/>
      <c r="LR62" s="220"/>
      <c r="LS62" s="449"/>
      <c r="LT62" s="427"/>
      <c r="LU62" s="212"/>
      <c r="LV62" s="220"/>
      <c r="LW62" s="212"/>
      <c r="LX62" s="212"/>
      <c r="LY62" s="232"/>
      <c r="LZ62" s="232"/>
      <c r="MA62" s="232"/>
      <c r="MB62" s="232"/>
      <c r="MC62" s="232"/>
      <c r="MD62" s="212"/>
      <c r="ME62" s="220"/>
      <c r="MF62" s="220"/>
      <c r="MG62" s="220"/>
      <c r="MH62" s="220"/>
      <c r="MI62" s="220"/>
    </row>
    <row r="63" spans="1:347" ht="14" customHeight="1" outlineLevel="1">
      <c r="A63" s="220"/>
      <c r="B63" s="454"/>
      <c r="C63" s="220"/>
      <c r="D63" s="450"/>
      <c r="E63" s="220"/>
      <c r="F63" s="220"/>
      <c r="G63" s="428"/>
      <c r="H63" s="428"/>
      <c r="I63" s="454"/>
      <c r="J63" s="220"/>
      <c r="K63" s="429"/>
      <c r="L63" s="449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454"/>
      <c r="AA63" s="220"/>
      <c r="AB63" s="429"/>
      <c r="AC63" s="449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454"/>
      <c r="AR63" s="220"/>
      <c r="AS63" s="429"/>
      <c r="AT63" s="449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449"/>
      <c r="BH63" s="454"/>
      <c r="BI63" s="220"/>
      <c r="BJ63" s="429"/>
      <c r="BK63" s="449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449"/>
      <c r="BY63" s="454"/>
      <c r="BZ63" s="220"/>
      <c r="CA63" s="429"/>
      <c r="CB63" s="449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449"/>
      <c r="CP63" s="454"/>
      <c r="CQ63" s="220"/>
      <c r="CR63" s="429"/>
      <c r="CS63" s="449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449"/>
      <c r="DG63" s="454"/>
      <c r="DH63" s="220"/>
      <c r="DI63" s="429"/>
      <c r="DJ63" s="449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449"/>
      <c r="DX63" s="454"/>
      <c r="DY63" s="220"/>
      <c r="DZ63" s="429"/>
      <c r="EA63" s="449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449"/>
      <c r="EO63" s="454"/>
      <c r="EP63" s="220"/>
      <c r="EQ63" s="429"/>
      <c r="ER63" s="449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449"/>
      <c r="FF63" s="454"/>
      <c r="FG63" s="220"/>
      <c r="FH63" s="429"/>
      <c r="FI63" s="449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449"/>
      <c r="FW63" s="454"/>
      <c r="FX63" s="220"/>
      <c r="FY63" s="429"/>
      <c r="FZ63" s="449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449"/>
      <c r="GN63" s="454"/>
      <c r="GO63" s="220"/>
      <c r="GP63" s="429"/>
      <c r="GQ63" s="449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449"/>
      <c r="HE63" s="454"/>
      <c r="HF63" s="220"/>
      <c r="HG63" s="429"/>
      <c r="HH63" s="449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449"/>
      <c r="HV63" s="454"/>
      <c r="HW63" s="220"/>
      <c r="HX63" s="429"/>
      <c r="HY63" s="449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449"/>
      <c r="IM63" s="454"/>
      <c r="IN63" s="220"/>
      <c r="IO63" s="429"/>
      <c r="IP63" s="449"/>
      <c r="IQ63" s="220"/>
      <c r="IR63" s="220"/>
      <c r="IS63" s="220"/>
      <c r="IT63" s="220"/>
      <c r="IU63" s="220"/>
      <c r="IV63" s="220"/>
      <c r="IW63" s="220"/>
      <c r="IX63" s="220"/>
      <c r="IY63" s="220"/>
      <c r="IZ63" s="220"/>
      <c r="JA63" s="220"/>
      <c r="JB63" s="220"/>
      <c r="JC63" s="449"/>
      <c r="JD63" s="454"/>
      <c r="JE63" s="220"/>
      <c r="JF63" s="429"/>
      <c r="JG63" s="449"/>
      <c r="JH63" s="220"/>
      <c r="JI63" s="220"/>
      <c r="JJ63" s="220"/>
      <c r="JK63" s="220"/>
      <c r="JL63" s="220"/>
      <c r="JM63" s="220"/>
      <c r="JN63" s="220"/>
      <c r="JO63" s="220"/>
      <c r="JP63" s="220"/>
      <c r="JQ63" s="220"/>
      <c r="JR63" s="220"/>
      <c r="JS63" s="220"/>
      <c r="JT63" s="449"/>
      <c r="JU63" s="454"/>
      <c r="JV63" s="220"/>
      <c r="JW63" s="429"/>
      <c r="JX63" s="449"/>
      <c r="JY63" s="220"/>
      <c r="JZ63" s="220"/>
      <c r="KA63" s="220"/>
      <c r="KB63" s="220"/>
      <c r="KC63" s="220"/>
      <c r="KD63" s="220"/>
      <c r="KE63" s="220"/>
      <c r="KF63" s="220"/>
      <c r="KG63" s="220"/>
      <c r="KH63" s="220"/>
      <c r="KI63" s="220"/>
      <c r="KJ63" s="220"/>
      <c r="KK63" s="449"/>
      <c r="KL63" s="454"/>
      <c r="KM63" s="220"/>
      <c r="KN63" s="429"/>
      <c r="KO63" s="449"/>
      <c r="KP63" s="220"/>
      <c r="KQ63" s="220"/>
      <c r="KR63" s="220"/>
      <c r="KS63" s="220"/>
      <c r="KT63" s="220"/>
      <c r="KU63" s="220"/>
      <c r="KV63" s="220"/>
      <c r="KW63" s="220"/>
      <c r="KX63" s="220"/>
      <c r="KY63" s="220"/>
      <c r="KZ63" s="220"/>
      <c r="LA63" s="220"/>
      <c r="LB63" s="449"/>
      <c r="LC63" s="454"/>
      <c r="LD63" s="220"/>
      <c r="LE63" s="429"/>
      <c r="LF63" s="449"/>
      <c r="LG63" s="220"/>
      <c r="LH63" s="220"/>
      <c r="LI63" s="220"/>
      <c r="LJ63" s="220"/>
      <c r="LK63" s="220"/>
      <c r="LL63" s="220"/>
      <c r="LM63" s="220"/>
      <c r="LN63" s="220"/>
      <c r="LO63" s="220"/>
      <c r="LP63" s="220"/>
      <c r="LQ63" s="220"/>
      <c r="LR63" s="220"/>
      <c r="LS63" s="449"/>
      <c r="LT63" s="454"/>
      <c r="LU63" s="220"/>
      <c r="LV63" s="429"/>
      <c r="LW63" s="449"/>
      <c r="LX63" s="220"/>
      <c r="LY63" s="220"/>
      <c r="LZ63" s="220"/>
      <c r="MA63" s="220"/>
      <c r="MB63" s="220"/>
      <c r="MC63" s="220"/>
      <c r="MD63" s="220"/>
      <c r="ME63" s="220"/>
      <c r="MF63" s="220"/>
      <c r="MG63" s="220"/>
      <c r="MH63" s="220"/>
      <c r="MI63" s="220"/>
    </row>
    <row r="64" spans="1:347" s="44" customFormat="1" ht="14" customHeight="1" outlineLevel="1">
      <c r="A64" s="220"/>
      <c r="B64" s="228"/>
      <c r="C64" s="220"/>
      <c r="D64" s="220"/>
      <c r="E64" s="220"/>
      <c r="F64" s="220"/>
      <c r="G64" s="220"/>
      <c r="H64" s="220"/>
      <c r="I64" s="228"/>
      <c r="J64" s="430"/>
      <c r="K64" s="430"/>
      <c r="L64" s="447"/>
      <c r="M64" s="430"/>
      <c r="N64" s="430"/>
      <c r="O64" s="430"/>
      <c r="P64" s="430"/>
      <c r="Q64" s="431"/>
      <c r="R64" s="431"/>
      <c r="S64" s="430"/>
      <c r="T64" s="430"/>
      <c r="U64" s="430"/>
      <c r="V64" s="430"/>
      <c r="W64" s="430"/>
      <c r="X64" s="430"/>
      <c r="Y64" s="430"/>
      <c r="Z64" s="228"/>
      <c r="AA64" s="430"/>
      <c r="AB64" s="430"/>
      <c r="AC64" s="447"/>
      <c r="AD64" s="430"/>
      <c r="AE64" s="430"/>
      <c r="AF64" s="430"/>
      <c r="AG64" s="430"/>
      <c r="AH64" s="431"/>
      <c r="AI64" s="431"/>
      <c r="AJ64" s="430"/>
      <c r="AK64" s="430"/>
      <c r="AL64" s="430"/>
      <c r="AM64" s="430"/>
      <c r="AN64" s="430"/>
      <c r="AO64" s="430"/>
      <c r="AP64" s="455"/>
      <c r="AQ64" s="228"/>
      <c r="AR64" s="430"/>
      <c r="AS64" s="430"/>
      <c r="AT64" s="447"/>
      <c r="AU64" s="430"/>
      <c r="AV64" s="430"/>
      <c r="AW64" s="430"/>
      <c r="AX64" s="430"/>
      <c r="AY64" s="431"/>
      <c r="AZ64" s="431"/>
      <c r="BA64" s="430"/>
      <c r="BB64" s="430"/>
      <c r="BC64" s="430"/>
      <c r="BD64" s="430"/>
      <c r="BE64" s="430"/>
      <c r="BF64" s="430"/>
      <c r="BG64" s="455"/>
      <c r="BH64" s="228"/>
      <c r="BI64" s="430"/>
      <c r="BJ64" s="430"/>
      <c r="BK64" s="447"/>
      <c r="BL64" s="430"/>
      <c r="BM64" s="430"/>
      <c r="BN64" s="430"/>
      <c r="BO64" s="430"/>
      <c r="BP64" s="431"/>
      <c r="BQ64" s="431"/>
      <c r="BR64" s="430"/>
      <c r="BS64" s="430"/>
      <c r="BT64" s="430"/>
      <c r="BU64" s="430"/>
      <c r="BV64" s="430"/>
      <c r="BW64" s="430"/>
      <c r="BX64" s="455"/>
      <c r="BY64" s="228"/>
      <c r="BZ64" s="430"/>
      <c r="CA64" s="430"/>
      <c r="CB64" s="447"/>
      <c r="CC64" s="430"/>
      <c r="CD64" s="430"/>
      <c r="CE64" s="430"/>
      <c r="CF64" s="430"/>
      <c r="CG64" s="431"/>
      <c r="CH64" s="431"/>
      <c r="CI64" s="430"/>
      <c r="CJ64" s="430"/>
      <c r="CK64" s="430"/>
      <c r="CL64" s="430"/>
      <c r="CM64" s="430"/>
      <c r="CN64" s="430"/>
      <c r="CO64" s="455"/>
      <c r="CP64" s="228"/>
      <c r="CQ64" s="430"/>
      <c r="CR64" s="430"/>
      <c r="CS64" s="447"/>
      <c r="CT64" s="430"/>
      <c r="CU64" s="430"/>
      <c r="CV64" s="430"/>
      <c r="CW64" s="430"/>
      <c r="CX64" s="431"/>
      <c r="CY64" s="431"/>
      <c r="CZ64" s="430"/>
      <c r="DA64" s="430"/>
      <c r="DB64" s="430"/>
      <c r="DC64" s="430"/>
      <c r="DD64" s="430"/>
      <c r="DE64" s="430"/>
      <c r="DF64" s="455"/>
      <c r="DG64" s="228"/>
      <c r="DH64" s="430"/>
      <c r="DI64" s="430"/>
      <c r="DJ64" s="447"/>
      <c r="DK64" s="430"/>
      <c r="DL64" s="430"/>
      <c r="DM64" s="430"/>
      <c r="DN64" s="430"/>
      <c r="DO64" s="431"/>
      <c r="DP64" s="431"/>
      <c r="DQ64" s="430"/>
      <c r="DR64" s="430"/>
      <c r="DS64" s="430"/>
      <c r="DT64" s="430"/>
      <c r="DU64" s="430"/>
      <c r="DV64" s="430"/>
      <c r="DW64" s="455"/>
      <c r="DX64" s="228"/>
      <c r="DY64" s="430"/>
      <c r="DZ64" s="430"/>
      <c r="EA64" s="447"/>
      <c r="EB64" s="430"/>
      <c r="EC64" s="430"/>
      <c r="ED64" s="430"/>
      <c r="EE64" s="430"/>
      <c r="EF64" s="431"/>
      <c r="EG64" s="431"/>
      <c r="EH64" s="430"/>
      <c r="EI64" s="430"/>
      <c r="EJ64" s="430"/>
      <c r="EK64" s="430"/>
      <c r="EL64" s="430"/>
      <c r="EM64" s="430"/>
      <c r="EN64" s="455"/>
      <c r="EO64" s="228"/>
      <c r="EP64" s="430"/>
      <c r="EQ64" s="430"/>
      <c r="ER64" s="447"/>
      <c r="ES64" s="430"/>
      <c r="ET64" s="430"/>
      <c r="EU64" s="430"/>
      <c r="EV64" s="430"/>
      <c r="EW64" s="431"/>
      <c r="EX64" s="431"/>
      <c r="EY64" s="430"/>
      <c r="EZ64" s="430"/>
      <c r="FA64" s="430"/>
      <c r="FB64" s="430"/>
      <c r="FC64" s="430"/>
      <c r="FD64" s="430"/>
      <c r="FE64" s="455"/>
      <c r="FF64" s="228"/>
      <c r="FG64" s="430"/>
      <c r="FH64" s="430"/>
      <c r="FI64" s="447"/>
      <c r="FJ64" s="430"/>
      <c r="FK64" s="430"/>
      <c r="FL64" s="430"/>
      <c r="FM64" s="430"/>
      <c r="FN64" s="431"/>
      <c r="FO64" s="431"/>
      <c r="FP64" s="430"/>
      <c r="FQ64" s="430"/>
      <c r="FR64" s="430"/>
      <c r="FS64" s="430"/>
      <c r="FT64" s="430"/>
      <c r="FU64" s="430"/>
      <c r="FV64" s="455"/>
      <c r="FW64" s="228"/>
      <c r="FX64" s="430"/>
      <c r="FY64" s="430"/>
      <c r="FZ64" s="447"/>
      <c r="GA64" s="430"/>
      <c r="GB64" s="430"/>
      <c r="GC64" s="430"/>
      <c r="GD64" s="430"/>
      <c r="GE64" s="431"/>
      <c r="GF64" s="431"/>
      <c r="GG64" s="430"/>
      <c r="GH64" s="430"/>
      <c r="GI64" s="430"/>
      <c r="GJ64" s="430"/>
      <c r="GK64" s="430"/>
      <c r="GL64" s="430"/>
      <c r="GM64" s="455"/>
      <c r="GN64" s="228"/>
      <c r="GO64" s="430"/>
      <c r="GP64" s="430"/>
      <c r="GQ64" s="447"/>
      <c r="GR64" s="430"/>
      <c r="GS64" s="430"/>
      <c r="GT64" s="430"/>
      <c r="GU64" s="430"/>
      <c r="GV64" s="431"/>
      <c r="GW64" s="431"/>
      <c r="GX64" s="430"/>
      <c r="GY64" s="430"/>
      <c r="GZ64" s="430"/>
      <c r="HA64" s="430"/>
      <c r="HB64" s="430"/>
      <c r="HC64" s="430"/>
      <c r="HD64" s="455"/>
      <c r="HE64" s="228"/>
      <c r="HF64" s="430"/>
      <c r="HG64" s="430"/>
      <c r="HH64" s="447"/>
      <c r="HI64" s="430"/>
      <c r="HJ64" s="430"/>
      <c r="HK64" s="430"/>
      <c r="HL64" s="430"/>
      <c r="HM64" s="431"/>
      <c r="HN64" s="431"/>
      <c r="HO64" s="430"/>
      <c r="HP64" s="430"/>
      <c r="HQ64" s="430"/>
      <c r="HR64" s="430"/>
      <c r="HS64" s="430"/>
      <c r="HT64" s="430"/>
      <c r="HU64" s="455"/>
      <c r="HV64" s="228"/>
      <c r="HW64" s="430"/>
      <c r="HX64" s="430"/>
      <c r="HY64" s="447"/>
      <c r="HZ64" s="430"/>
      <c r="IA64" s="430"/>
      <c r="IB64" s="430"/>
      <c r="IC64" s="430"/>
      <c r="ID64" s="431"/>
      <c r="IE64" s="431"/>
      <c r="IF64" s="430"/>
      <c r="IG64" s="430"/>
      <c r="IH64" s="430"/>
      <c r="II64" s="430"/>
      <c r="IJ64" s="430"/>
      <c r="IK64" s="430"/>
      <c r="IL64" s="455"/>
      <c r="IM64" s="228"/>
      <c r="IN64" s="430"/>
      <c r="IO64" s="430"/>
      <c r="IP64" s="447"/>
      <c r="IQ64" s="430"/>
      <c r="IR64" s="430"/>
      <c r="IS64" s="430"/>
      <c r="IT64" s="430"/>
      <c r="IU64" s="431"/>
      <c r="IV64" s="431"/>
      <c r="IW64" s="430"/>
      <c r="IX64" s="430"/>
      <c r="IY64" s="430"/>
      <c r="IZ64" s="430"/>
      <c r="JA64" s="430"/>
      <c r="JB64" s="430"/>
      <c r="JC64" s="455"/>
      <c r="JD64" s="228"/>
      <c r="JE64" s="430"/>
      <c r="JF64" s="430"/>
      <c r="JG64" s="447"/>
      <c r="JH64" s="430"/>
      <c r="JI64" s="430"/>
      <c r="JJ64" s="430"/>
      <c r="JK64" s="430"/>
      <c r="JL64" s="431"/>
      <c r="JM64" s="431"/>
      <c r="JN64" s="430"/>
      <c r="JO64" s="430"/>
      <c r="JP64" s="430"/>
      <c r="JQ64" s="430"/>
      <c r="JR64" s="430"/>
      <c r="JS64" s="430"/>
      <c r="JT64" s="455"/>
      <c r="JU64" s="228"/>
      <c r="JV64" s="430"/>
      <c r="JW64" s="430"/>
      <c r="JX64" s="447"/>
      <c r="JY64" s="430"/>
      <c r="JZ64" s="430"/>
      <c r="KA64" s="430"/>
      <c r="KB64" s="430"/>
      <c r="KC64" s="431"/>
      <c r="KD64" s="431"/>
      <c r="KE64" s="430"/>
      <c r="KF64" s="430"/>
      <c r="KG64" s="430"/>
      <c r="KH64" s="430"/>
      <c r="KI64" s="430"/>
      <c r="KJ64" s="430"/>
      <c r="KK64" s="455"/>
      <c r="KL64" s="228"/>
      <c r="KM64" s="430"/>
      <c r="KN64" s="430"/>
      <c r="KO64" s="447"/>
      <c r="KP64" s="430"/>
      <c r="KQ64" s="430"/>
      <c r="KR64" s="430"/>
      <c r="KS64" s="430"/>
      <c r="KT64" s="431"/>
      <c r="KU64" s="431"/>
      <c r="KV64" s="430"/>
      <c r="KW64" s="430"/>
      <c r="KX64" s="430"/>
      <c r="KY64" s="430"/>
      <c r="KZ64" s="430"/>
      <c r="LA64" s="430"/>
      <c r="LB64" s="455"/>
      <c r="LC64" s="228"/>
      <c r="LD64" s="430"/>
      <c r="LE64" s="430"/>
      <c r="LF64" s="447"/>
      <c r="LG64" s="430"/>
      <c r="LH64" s="430"/>
      <c r="LI64" s="430"/>
      <c r="LJ64" s="430"/>
      <c r="LK64" s="431"/>
      <c r="LL64" s="431"/>
      <c r="LM64" s="430"/>
      <c r="LN64" s="430"/>
      <c r="LO64" s="430"/>
      <c r="LP64" s="430"/>
      <c r="LQ64" s="430"/>
      <c r="LR64" s="430"/>
      <c r="LS64" s="455"/>
      <c r="LT64" s="228"/>
      <c r="LU64" s="430"/>
      <c r="LV64" s="430"/>
      <c r="LW64" s="447"/>
      <c r="LX64" s="430"/>
      <c r="LY64" s="430"/>
      <c r="LZ64" s="430"/>
      <c r="MA64" s="430"/>
      <c r="MB64" s="431"/>
      <c r="MC64" s="431"/>
      <c r="MD64" s="430"/>
      <c r="ME64" s="430"/>
      <c r="MF64" s="430"/>
      <c r="MG64" s="430"/>
      <c r="MH64" s="430"/>
      <c r="MI64" s="430"/>
    </row>
    <row r="65" spans="1:347" s="44" customFormat="1" ht="24" customHeight="1" outlineLevel="1">
      <c r="A65" s="432"/>
      <c r="B65" s="416"/>
      <c r="C65" s="417"/>
      <c r="D65" s="417"/>
      <c r="E65" s="416"/>
      <c r="F65" s="417"/>
      <c r="G65" s="417"/>
      <c r="H65" s="433"/>
      <c r="I65" s="456"/>
      <c r="J65" s="456"/>
      <c r="K65" s="380"/>
      <c r="L65" s="380"/>
      <c r="M65" s="380"/>
      <c r="N65" s="380"/>
      <c r="O65" s="380"/>
      <c r="P65" s="380"/>
      <c r="Q65" s="380"/>
      <c r="R65" s="380"/>
      <c r="S65" s="457"/>
      <c r="T65" s="457"/>
      <c r="U65" s="457"/>
      <c r="V65" s="380"/>
      <c r="W65" s="458"/>
      <c r="X65" s="458"/>
      <c r="Y65" s="427"/>
      <c r="Z65" s="456"/>
      <c r="AA65" s="456"/>
      <c r="AB65" s="380"/>
      <c r="AC65" s="380"/>
      <c r="AD65" s="380"/>
      <c r="AE65" s="380"/>
      <c r="AF65" s="380"/>
      <c r="AG65" s="380"/>
      <c r="AH65" s="380"/>
      <c r="AI65" s="380"/>
      <c r="AJ65" s="457"/>
      <c r="AK65" s="457"/>
      <c r="AL65" s="457"/>
      <c r="AM65" s="380"/>
      <c r="AN65" s="458"/>
      <c r="AO65" s="458"/>
      <c r="AP65" s="427"/>
      <c r="AQ65" s="456"/>
      <c r="AR65" s="456"/>
      <c r="AS65" s="380"/>
      <c r="AT65" s="380"/>
      <c r="AU65" s="380"/>
      <c r="AV65" s="380"/>
      <c r="AW65" s="380"/>
      <c r="AX65" s="380"/>
      <c r="AY65" s="380"/>
      <c r="AZ65" s="380"/>
      <c r="BA65" s="457"/>
      <c r="BB65" s="457"/>
      <c r="BC65" s="457"/>
      <c r="BD65" s="380"/>
      <c r="BE65" s="458"/>
      <c r="BF65" s="458"/>
      <c r="BG65" s="447"/>
      <c r="BH65" s="456"/>
      <c r="BI65" s="456"/>
      <c r="BJ65" s="380"/>
      <c r="BK65" s="380"/>
      <c r="BL65" s="380"/>
      <c r="BM65" s="380"/>
      <c r="BN65" s="380"/>
      <c r="BO65" s="380"/>
      <c r="BP65" s="380"/>
      <c r="BQ65" s="380"/>
      <c r="BR65" s="457"/>
      <c r="BS65" s="457"/>
      <c r="BT65" s="457"/>
      <c r="BU65" s="380"/>
      <c r="BV65" s="458"/>
      <c r="BW65" s="458"/>
      <c r="BX65" s="447"/>
      <c r="BY65" s="456"/>
      <c r="BZ65" s="456"/>
      <c r="CA65" s="380"/>
      <c r="CB65" s="380"/>
      <c r="CC65" s="380"/>
      <c r="CD65" s="380"/>
      <c r="CE65" s="380"/>
      <c r="CF65" s="380"/>
      <c r="CG65" s="380"/>
      <c r="CH65" s="380"/>
      <c r="CI65" s="457"/>
      <c r="CJ65" s="457"/>
      <c r="CK65" s="457"/>
      <c r="CL65" s="380"/>
      <c r="CM65" s="458"/>
      <c r="CN65" s="458"/>
      <c r="CO65" s="447"/>
      <c r="CP65" s="456"/>
      <c r="CQ65" s="456"/>
      <c r="CR65" s="380"/>
      <c r="CS65" s="380"/>
      <c r="CT65" s="380"/>
      <c r="CU65" s="380"/>
      <c r="CV65" s="380"/>
      <c r="CW65" s="380"/>
      <c r="CX65" s="380"/>
      <c r="CY65" s="380"/>
      <c r="CZ65" s="457"/>
      <c r="DA65" s="457"/>
      <c r="DB65" s="457"/>
      <c r="DC65" s="380"/>
      <c r="DD65" s="458"/>
      <c r="DE65" s="458"/>
      <c r="DF65" s="447"/>
      <c r="DG65" s="456"/>
      <c r="DH65" s="456"/>
      <c r="DI65" s="380"/>
      <c r="DJ65" s="380"/>
      <c r="DK65" s="380"/>
      <c r="DL65" s="380"/>
      <c r="DM65" s="380"/>
      <c r="DN65" s="380"/>
      <c r="DO65" s="380"/>
      <c r="DP65" s="380"/>
      <c r="DQ65" s="457"/>
      <c r="DR65" s="457"/>
      <c r="DS65" s="457"/>
      <c r="DT65" s="380"/>
      <c r="DU65" s="458"/>
      <c r="DV65" s="458"/>
      <c r="DW65" s="447"/>
      <c r="DX65" s="456"/>
      <c r="DY65" s="456"/>
      <c r="DZ65" s="380"/>
      <c r="EA65" s="380"/>
      <c r="EB65" s="380"/>
      <c r="EC65" s="380"/>
      <c r="ED65" s="380"/>
      <c r="EE65" s="380"/>
      <c r="EF65" s="380"/>
      <c r="EG65" s="380"/>
      <c r="EH65" s="457"/>
      <c r="EI65" s="457"/>
      <c r="EJ65" s="457"/>
      <c r="EK65" s="380"/>
      <c r="EL65" s="458"/>
      <c r="EM65" s="458"/>
      <c r="EN65" s="447"/>
      <c r="EO65" s="456"/>
      <c r="EP65" s="456"/>
      <c r="EQ65" s="380"/>
      <c r="ER65" s="380"/>
      <c r="ES65" s="380"/>
      <c r="ET65" s="380"/>
      <c r="EU65" s="380"/>
      <c r="EV65" s="380"/>
      <c r="EW65" s="380"/>
      <c r="EX65" s="380"/>
      <c r="EY65" s="457"/>
      <c r="EZ65" s="457"/>
      <c r="FA65" s="457"/>
      <c r="FB65" s="380"/>
      <c r="FC65" s="458"/>
      <c r="FD65" s="458"/>
      <c r="FE65" s="447"/>
      <c r="FF65" s="456"/>
      <c r="FG65" s="456"/>
      <c r="FH65" s="380"/>
      <c r="FI65" s="380"/>
      <c r="FJ65" s="380"/>
      <c r="FK65" s="380"/>
      <c r="FL65" s="380"/>
      <c r="FM65" s="380"/>
      <c r="FN65" s="380"/>
      <c r="FO65" s="380"/>
      <c r="FP65" s="457"/>
      <c r="FQ65" s="457"/>
      <c r="FR65" s="457"/>
      <c r="FS65" s="380"/>
      <c r="FT65" s="458"/>
      <c r="FU65" s="458"/>
      <c r="FV65" s="447"/>
      <c r="FW65" s="456"/>
      <c r="FX65" s="456"/>
      <c r="FY65" s="380"/>
      <c r="FZ65" s="380"/>
      <c r="GA65" s="380"/>
      <c r="GB65" s="380"/>
      <c r="GC65" s="380"/>
      <c r="GD65" s="380"/>
      <c r="GE65" s="380"/>
      <c r="GF65" s="380"/>
      <c r="GG65" s="457"/>
      <c r="GH65" s="457"/>
      <c r="GI65" s="457"/>
      <c r="GJ65" s="380"/>
      <c r="GK65" s="458"/>
      <c r="GL65" s="458"/>
      <c r="GM65" s="447"/>
      <c r="GN65" s="456"/>
      <c r="GO65" s="456"/>
      <c r="GP65" s="380"/>
      <c r="GQ65" s="380"/>
      <c r="GR65" s="380"/>
      <c r="GS65" s="380"/>
      <c r="GT65" s="380"/>
      <c r="GU65" s="380"/>
      <c r="GV65" s="380"/>
      <c r="GW65" s="380"/>
      <c r="GX65" s="457"/>
      <c r="GY65" s="457"/>
      <c r="GZ65" s="457"/>
      <c r="HA65" s="380"/>
      <c r="HB65" s="458"/>
      <c r="HC65" s="458"/>
      <c r="HD65" s="447"/>
      <c r="HE65" s="456"/>
      <c r="HF65" s="456"/>
      <c r="HG65" s="380"/>
      <c r="HH65" s="380"/>
      <c r="HI65" s="380"/>
      <c r="HJ65" s="380"/>
      <c r="HK65" s="380"/>
      <c r="HL65" s="380"/>
      <c r="HM65" s="380"/>
      <c r="HN65" s="380"/>
      <c r="HO65" s="457"/>
      <c r="HP65" s="457"/>
      <c r="HQ65" s="457"/>
      <c r="HR65" s="380"/>
      <c r="HS65" s="458"/>
      <c r="HT65" s="458"/>
      <c r="HU65" s="447"/>
      <c r="HV65" s="456"/>
      <c r="HW65" s="456"/>
      <c r="HX65" s="380"/>
      <c r="HY65" s="380"/>
      <c r="HZ65" s="380"/>
      <c r="IA65" s="380"/>
      <c r="IB65" s="380"/>
      <c r="IC65" s="380"/>
      <c r="ID65" s="380"/>
      <c r="IE65" s="380"/>
      <c r="IF65" s="457"/>
      <c r="IG65" s="457"/>
      <c r="IH65" s="457"/>
      <c r="II65" s="380"/>
      <c r="IJ65" s="458"/>
      <c r="IK65" s="458"/>
      <c r="IL65" s="447"/>
      <c r="IM65" s="456"/>
      <c r="IN65" s="456"/>
      <c r="IO65" s="380"/>
      <c r="IP65" s="380"/>
      <c r="IQ65" s="380"/>
      <c r="IR65" s="380"/>
      <c r="IS65" s="380"/>
      <c r="IT65" s="380"/>
      <c r="IU65" s="380"/>
      <c r="IV65" s="380"/>
      <c r="IW65" s="457"/>
      <c r="IX65" s="457"/>
      <c r="IY65" s="457"/>
      <c r="IZ65" s="380"/>
      <c r="JA65" s="458"/>
      <c r="JB65" s="458"/>
      <c r="JC65" s="447"/>
      <c r="JD65" s="456"/>
      <c r="JE65" s="456"/>
      <c r="JF65" s="380"/>
      <c r="JG65" s="380"/>
      <c r="JH65" s="380"/>
      <c r="JI65" s="380"/>
      <c r="JJ65" s="380"/>
      <c r="JK65" s="380"/>
      <c r="JL65" s="380"/>
      <c r="JM65" s="380"/>
      <c r="JN65" s="457"/>
      <c r="JO65" s="457"/>
      <c r="JP65" s="457"/>
      <c r="JQ65" s="380"/>
      <c r="JR65" s="458"/>
      <c r="JS65" s="458"/>
      <c r="JT65" s="447"/>
      <c r="JU65" s="456"/>
      <c r="JV65" s="456"/>
      <c r="JW65" s="380"/>
      <c r="JX65" s="380"/>
      <c r="JY65" s="380"/>
      <c r="JZ65" s="380"/>
      <c r="KA65" s="380"/>
      <c r="KB65" s="380"/>
      <c r="KC65" s="380"/>
      <c r="KD65" s="380"/>
      <c r="KE65" s="457"/>
      <c r="KF65" s="457"/>
      <c r="KG65" s="457"/>
      <c r="KH65" s="380"/>
      <c r="KI65" s="458"/>
      <c r="KJ65" s="458"/>
      <c r="KK65" s="447"/>
      <c r="KL65" s="456"/>
      <c r="KM65" s="456"/>
      <c r="KN65" s="380"/>
      <c r="KO65" s="380"/>
      <c r="KP65" s="380"/>
      <c r="KQ65" s="380"/>
      <c r="KR65" s="380"/>
      <c r="KS65" s="380"/>
      <c r="KT65" s="380"/>
      <c r="KU65" s="380"/>
      <c r="KV65" s="457"/>
      <c r="KW65" s="457"/>
      <c r="KX65" s="457"/>
      <c r="KY65" s="380"/>
      <c r="KZ65" s="458"/>
      <c r="LA65" s="458"/>
      <c r="LB65" s="447"/>
      <c r="LC65" s="456"/>
      <c r="LD65" s="456"/>
      <c r="LE65" s="380"/>
      <c r="LF65" s="380"/>
      <c r="LG65" s="380"/>
      <c r="LH65" s="380"/>
      <c r="LI65" s="380"/>
      <c r="LJ65" s="380"/>
      <c r="LK65" s="380"/>
      <c r="LL65" s="380"/>
      <c r="LM65" s="457"/>
      <c r="LN65" s="457"/>
      <c r="LO65" s="457"/>
      <c r="LP65" s="380"/>
      <c r="LQ65" s="458"/>
      <c r="LR65" s="458"/>
      <c r="LS65" s="447"/>
      <c r="LT65" s="456"/>
      <c r="LU65" s="456"/>
      <c r="LV65" s="380"/>
      <c r="LW65" s="380"/>
      <c r="LX65" s="380"/>
      <c r="LY65" s="380"/>
      <c r="LZ65" s="380"/>
      <c r="MA65" s="380"/>
      <c r="MB65" s="380"/>
      <c r="MC65" s="380"/>
      <c r="MD65" s="457"/>
      <c r="ME65" s="457"/>
      <c r="MF65" s="457"/>
      <c r="MG65" s="380"/>
      <c r="MH65" s="458"/>
      <c r="MI65" s="458"/>
    </row>
    <row r="66" spans="1:347" ht="14" customHeight="1" outlineLevel="1">
      <c r="A66" s="434"/>
      <c r="B66" s="382"/>
      <c r="C66" s="382"/>
      <c r="D66" s="382"/>
      <c r="E66" s="435"/>
      <c r="F66" s="220"/>
      <c r="G66" s="220"/>
      <c r="H66" s="220"/>
      <c r="I66" s="220"/>
      <c r="J66" s="220"/>
      <c r="K66" s="220"/>
      <c r="L66" s="212"/>
      <c r="M66" s="212"/>
      <c r="N66" s="212"/>
      <c r="O66" s="212"/>
      <c r="P66" s="205"/>
      <c r="Q66" s="436"/>
      <c r="R66" s="436"/>
      <c r="S66" s="212"/>
      <c r="T66" s="205"/>
      <c r="U66" s="205"/>
      <c r="V66" s="205"/>
      <c r="W66" s="205"/>
      <c r="X66" s="205"/>
      <c r="Y66" s="427"/>
      <c r="Z66" s="220"/>
      <c r="AA66" s="220"/>
      <c r="AB66" s="220"/>
      <c r="AC66" s="212"/>
      <c r="AD66" s="212"/>
      <c r="AE66" s="212"/>
      <c r="AF66" s="212"/>
      <c r="AG66" s="205"/>
      <c r="AH66" s="436"/>
      <c r="AI66" s="436"/>
      <c r="AJ66" s="212"/>
      <c r="AK66" s="205"/>
      <c r="AL66" s="205"/>
      <c r="AM66" s="205"/>
      <c r="AN66" s="205"/>
      <c r="AO66" s="205"/>
      <c r="AP66" s="427"/>
      <c r="AQ66" s="220"/>
      <c r="AR66" s="220"/>
      <c r="AS66" s="220"/>
      <c r="AT66" s="212"/>
      <c r="AU66" s="212"/>
      <c r="AV66" s="212"/>
      <c r="AW66" s="212"/>
      <c r="AX66" s="205"/>
      <c r="AY66" s="436"/>
      <c r="AZ66" s="436"/>
      <c r="BA66" s="212"/>
      <c r="BB66" s="205"/>
      <c r="BC66" s="205"/>
      <c r="BD66" s="205"/>
      <c r="BE66" s="205"/>
      <c r="BF66" s="205"/>
      <c r="BG66" s="449"/>
      <c r="BH66" s="220"/>
      <c r="BI66" s="220"/>
      <c r="BJ66" s="220"/>
      <c r="BK66" s="212"/>
      <c r="BL66" s="212"/>
      <c r="BM66" s="212"/>
      <c r="BN66" s="212"/>
      <c r="BO66" s="205"/>
      <c r="BP66" s="436"/>
      <c r="BQ66" s="436"/>
      <c r="BR66" s="212"/>
      <c r="BS66" s="205"/>
      <c r="BT66" s="205"/>
      <c r="BU66" s="205"/>
      <c r="BV66" s="205"/>
      <c r="BW66" s="205"/>
      <c r="BX66" s="449"/>
      <c r="BY66" s="220"/>
      <c r="BZ66" s="220"/>
      <c r="CA66" s="220"/>
      <c r="CB66" s="212"/>
      <c r="CC66" s="212"/>
      <c r="CD66" s="212"/>
      <c r="CE66" s="212"/>
      <c r="CF66" s="205"/>
      <c r="CG66" s="436"/>
      <c r="CH66" s="436"/>
      <c r="CI66" s="212"/>
      <c r="CJ66" s="205"/>
      <c r="CK66" s="205"/>
      <c r="CL66" s="205"/>
      <c r="CM66" s="205"/>
      <c r="CN66" s="205"/>
      <c r="CO66" s="449"/>
      <c r="CP66" s="220"/>
      <c r="CQ66" s="220"/>
      <c r="CR66" s="220"/>
      <c r="CS66" s="212"/>
      <c r="CT66" s="212"/>
      <c r="CU66" s="212"/>
      <c r="CV66" s="212"/>
      <c r="CW66" s="205"/>
      <c r="CX66" s="436"/>
      <c r="CY66" s="436"/>
      <c r="CZ66" s="212"/>
      <c r="DA66" s="205"/>
      <c r="DB66" s="205"/>
      <c r="DC66" s="205"/>
      <c r="DD66" s="205"/>
      <c r="DE66" s="205"/>
      <c r="DF66" s="449"/>
      <c r="DG66" s="220"/>
      <c r="DH66" s="220"/>
      <c r="DI66" s="220"/>
      <c r="DJ66" s="212"/>
      <c r="DK66" s="212"/>
      <c r="DL66" s="212"/>
      <c r="DM66" s="212"/>
      <c r="DN66" s="205"/>
      <c r="DO66" s="436"/>
      <c r="DP66" s="436"/>
      <c r="DQ66" s="212"/>
      <c r="DR66" s="205"/>
      <c r="DS66" s="205"/>
      <c r="DT66" s="205"/>
      <c r="DU66" s="205"/>
      <c r="DV66" s="205"/>
      <c r="DW66" s="449"/>
      <c r="DX66" s="220"/>
      <c r="DY66" s="220"/>
      <c r="DZ66" s="220"/>
      <c r="EA66" s="212"/>
      <c r="EB66" s="212"/>
      <c r="EC66" s="212"/>
      <c r="ED66" s="212"/>
      <c r="EE66" s="205"/>
      <c r="EF66" s="436"/>
      <c r="EG66" s="436"/>
      <c r="EH66" s="212"/>
      <c r="EI66" s="205"/>
      <c r="EJ66" s="205"/>
      <c r="EK66" s="205"/>
      <c r="EL66" s="205"/>
      <c r="EM66" s="205"/>
      <c r="EN66" s="449"/>
      <c r="EO66" s="220"/>
      <c r="EP66" s="220"/>
      <c r="EQ66" s="220"/>
      <c r="ER66" s="212"/>
      <c r="ES66" s="212"/>
      <c r="ET66" s="212"/>
      <c r="EU66" s="212"/>
      <c r="EV66" s="205"/>
      <c r="EW66" s="436"/>
      <c r="EX66" s="436"/>
      <c r="EY66" s="212"/>
      <c r="EZ66" s="205"/>
      <c r="FA66" s="205"/>
      <c r="FB66" s="205"/>
      <c r="FC66" s="205"/>
      <c r="FD66" s="205"/>
      <c r="FE66" s="449"/>
      <c r="FF66" s="220"/>
      <c r="FG66" s="220"/>
      <c r="FH66" s="220"/>
      <c r="FI66" s="212"/>
      <c r="FJ66" s="212"/>
      <c r="FK66" s="212"/>
      <c r="FL66" s="212"/>
      <c r="FM66" s="205"/>
      <c r="FN66" s="436"/>
      <c r="FO66" s="436"/>
      <c r="FP66" s="212"/>
      <c r="FQ66" s="205"/>
      <c r="FR66" s="205"/>
      <c r="FS66" s="205"/>
      <c r="FT66" s="205"/>
      <c r="FU66" s="205"/>
      <c r="FV66" s="449"/>
      <c r="FW66" s="220"/>
      <c r="FX66" s="220"/>
      <c r="FY66" s="220"/>
      <c r="FZ66" s="212"/>
      <c r="GA66" s="212"/>
      <c r="GB66" s="212"/>
      <c r="GC66" s="212"/>
      <c r="GD66" s="205"/>
      <c r="GE66" s="436"/>
      <c r="GF66" s="436"/>
      <c r="GG66" s="212"/>
      <c r="GH66" s="205"/>
      <c r="GI66" s="205"/>
      <c r="GJ66" s="205"/>
      <c r="GK66" s="205"/>
      <c r="GL66" s="205"/>
      <c r="GM66" s="449"/>
      <c r="GN66" s="220"/>
      <c r="GO66" s="220"/>
      <c r="GP66" s="220"/>
      <c r="GQ66" s="212"/>
      <c r="GR66" s="212"/>
      <c r="GS66" s="212"/>
      <c r="GT66" s="212"/>
      <c r="GU66" s="205"/>
      <c r="GV66" s="436"/>
      <c r="GW66" s="436"/>
      <c r="GX66" s="212"/>
      <c r="GY66" s="205"/>
      <c r="GZ66" s="205"/>
      <c r="HA66" s="205"/>
      <c r="HB66" s="205"/>
      <c r="HC66" s="205"/>
      <c r="HD66" s="449"/>
      <c r="HE66" s="220"/>
      <c r="HF66" s="220"/>
      <c r="HG66" s="220"/>
      <c r="HH66" s="212"/>
      <c r="HI66" s="212"/>
      <c r="HJ66" s="212"/>
      <c r="HK66" s="212"/>
      <c r="HL66" s="205"/>
      <c r="HM66" s="436"/>
      <c r="HN66" s="436"/>
      <c r="HO66" s="212"/>
      <c r="HP66" s="205"/>
      <c r="HQ66" s="205"/>
      <c r="HR66" s="205"/>
      <c r="HS66" s="205"/>
      <c r="HT66" s="205"/>
      <c r="HU66" s="449"/>
      <c r="HV66" s="220"/>
      <c r="HW66" s="220"/>
      <c r="HX66" s="220"/>
      <c r="HY66" s="212"/>
      <c r="HZ66" s="212"/>
      <c r="IA66" s="212"/>
      <c r="IB66" s="212"/>
      <c r="IC66" s="205"/>
      <c r="ID66" s="436"/>
      <c r="IE66" s="436"/>
      <c r="IF66" s="212"/>
      <c r="IG66" s="205"/>
      <c r="IH66" s="205"/>
      <c r="II66" s="205"/>
      <c r="IJ66" s="205"/>
      <c r="IK66" s="205"/>
      <c r="IL66" s="449"/>
      <c r="IM66" s="220"/>
      <c r="IN66" s="220"/>
      <c r="IO66" s="220"/>
      <c r="IP66" s="212"/>
      <c r="IQ66" s="212"/>
      <c r="IR66" s="212"/>
      <c r="IS66" s="212"/>
      <c r="IT66" s="205"/>
      <c r="IU66" s="436"/>
      <c r="IV66" s="436"/>
      <c r="IW66" s="212"/>
      <c r="IX66" s="205"/>
      <c r="IY66" s="205"/>
      <c r="IZ66" s="205"/>
      <c r="JA66" s="205"/>
      <c r="JB66" s="205"/>
      <c r="JC66" s="449"/>
      <c r="JD66" s="220"/>
      <c r="JE66" s="220"/>
      <c r="JF66" s="220"/>
      <c r="JG66" s="212"/>
      <c r="JH66" s="212"/>
      <c r="JI66" s="212"/>
      <c r="JJ66" s="212"/>
      <c r="JK66" s="205"/>
      <c r="JL66" s="436"/>
      <c r="JM66" s="436"/>
      <c r="JN66" s="212"/>
      <c r="JO66" s="205"/>
      <c r="JP66" s="205"/>
      <c r="JQ66" s="205"/>
      <c r="JR66" s="205"/>
      <c r="JS66" s="205"/>
      <c r="JT66" s="449"/>
      <c r="JU66" s="220"/>
      <c r="JV66" s="220"/>
      <c r="JW66" s="220"/>
      <c r="JX66" s="212"/>
      <c r="JY66" s="212"/>
      <c r="JZ66" s="212"/>
      <c r="KA66" s="212"/>
      <c r="KB66" s="205"/>
      <c r="KC66" s="436"/>
      <c r="KD66" s="436"/>
      <c r="KE66" s="212"/>
      <c r="KF66" s="205"/>
      <c r="KG66" s="205"/>
      <c r="KH66" s="205"/>
      <c r="KI66" s="205"/>
      <c r="KJ66" s="205"/>
      <c r="KK66" s="449"/>
      <c r="KL66" s="220"/>
      <c r="KM66" s="220"/>
      <c r="KN66" s="220"/>
      <c r="KO66" s="212"/>
      <c r="KP66" s="212"/>
      <c r="KQ66" s="212"/>
      <c r="KR66" s="212"/>
      <c r="KS66" s="205"/>
      <c r="KT66" s="436"/>
      <c r="KU66" s="436"/>
      <c r="KV66" s="212"/>
      <c r="KW66" s="205"/>
      <c r="KX66" s="205"/>
      <c r="KY66" s="205"/>
      <c r="KZ66" s="205"/>
      <c r="LA66" s="205"/>
      <c r="LB66" s="449"/>
      <c r="LC66" s="220"/>
      <c r="LD66" s="220"/>
      <c r="LE66" s="220"/>
      <c r="LF66" s="212"/>
      <c r="LG66" s="212"/>
      <c r="LH66" s="212"/>
      <c r="LI66" s="212"/>
      <c r="LJ66" s="205"/>
      <c r="LK66" s="436"/>
      <c r="LL66" s="436"/>
      <c r="LM66" s="212"/>
      <c r="LN66" s="205"/>
      <c r="LO66" s="205"/>
      <c r="LP66" s="205"/>
      <c r="LQ66" s="205"/>
      <c r="LR66" s="205"/>
      <c r="LS66" s="449"/>
      <c r="LT66" s="220"/>
      <c r="LU66" s="220"/>
      <c r="LV66" s="220"/>
      <c r="LW66" s="212"/>
      <c r="LX66" s="212"/>
      <c r="LY66" s="212"/>
      <c r="LZ66" s="212"/>
      <c r="MA66" s="205"/>
      <c r="MB66" s="436"/>
      <c r="MC66" s="436"/>
      <c r="MD66" s="212"/>
      <c r="ME66" s="205"/>
      <c r="MF66" s="205"/>
      <c r="MG66" s="205"/>
      <c r="MH66" s="205"/>
      <c r="MI66" s="205"/>
    </row>
    <row r="67" spans="1:347" ht="14" customHeight="1" outlineLevel="1">
      <c r="A67" s="220"/>
      <c r="B67" s="382"/>
      <c r="C67" s="382"/>
      <c r="D67" s="382"/>
      <c r="E67" s="212"/>
      <c r="F67" s="205"/>
      <c r="G67" s="212"/>
      <c r="H67" s="212"/>
      <c r="I67" s="205"/>
      <c r="J67" s="437"/>
      <c r="K67" s="212"/>
      <c r="L67" s="202"/>
      <c r="M67" s="202"/>
      <c r="N67" s="202"/>
      <c r="O67" s="202"/>
      <c r="P67" s="212"/>
      <c r="Q67" s="212"/>
      <c r="R67" s="212"/>
      <c r="S67" s="205"/>
      <c r="T67" s="205"/>
      <c r="U67" s="205"/>
      <c r="V67" s="205"/>
      <c r="W67" s="212"/>
      <c r="X67" s="205"/>
      <c r="Y67" s="427"/>
      <c r="Z67" s="205"/>
      <c r="AA67" s="437"/>
      <c r="AB67" s="212"/>
      <c r="AC67" s="202"/>
      <c r="AD67" s="202"/>
      <c r="AE67" s="202"/>
      <c r="AF67" s="202"/>
      <c r="AG67" s="212"/>
      <c r="AH67" s="212"/>
      <c r="AI67" s="212"/>
      <c r="AJ67" s="205"/>
      <c r="AK67" s="205"/>
      <c r="AL67" s="205"/>
      <c r="AM67" s="205"/>
      <c r="AN67" s="212"/>
      <c r="AO67" s="205"/>
      <c r="AP67" s="427"/>
      <c r="AQ67" s="205"/>
      <c r="AR67" s="437"/>
      <c r="AS67" s="212"/>
      <c r="AT67" s="202"/>
      <c r="AU67" s="202"/>
      <c r="AV67" s="202"/>
      <c r="AW67" s="202"/>
      <c r="AX67" s="212"/>
      <c r="AY67" s="212"/>
      <c r="AZ67" s="212"/>
      <c r="BA67" s="205"/>
      <c r="BB67" s="205"/>
      <c r="BC67" s="205"/>
      <c r="BD67" s="205"/>
      <c r="BE67" s="212"/>
      <c r="BF67" s="205"/>
      <c r="BG67" s="449"/>
      <c r="BH67" s="205"/>
      <c r="BI67" s="437"/>
      <c r="BJ67" s="212"/>
      <c r="BK67" s="202"/>
      <c r="BL67" s="202"/>
      <c r="BM67" s="202"/>
      <c r="BN67" s="202"/>
      <c r="BO67" s="212"/>
      <c r="BP67" s="212"/>
      <c r="BQ67" s="212"/>
      <c r="BR67" s="205"/>
      <c r="BS67" s="205"/>
      <c r="BT67" s="205"/>
      <c r="BU67" s="205"/>
      <c r="BV67" s="212"/>
      <c r="BW67" s="205"/>
      <c r="BX67" s="449"/>
      <c r="BY67" s="205"/>
      <c r="BZ67" s="437"/>
      <c r="CA67" s="212"/>
      <c r="CB67" s="202"/>
      <c r="CC67" s="202"/>
      <c r="CD67" s="202"/>
      <c r="CE67" s="202"/>
      <c r="CF67" s="212"/>
      <c r="CG67" s="212"/>
      <c r="CH67" s="212"/>
      <c r="CI67" s="205"/>
      <c r="CJ67" s="205"/>
      <c r="CK67" s="205"/>
      <c r="CL67" s="205"/>
      <c r="CM67" s="212"/>
      <c r="CN67" s="205"/>
      <c r="CO67" s="449"/>
      <c r="CP67" s="205"/>
      <c r="CQ67" s="437"/>
      <c r="CR67" s="212"/>
      <c r="CS67" s="202"/>
      <c r="CT67" s="202"/>
      <c r="CU67" s="202"/>
      <c r="CV67" s="202"/>
      <c r="CW67" s="212"/>
      <c r="CX67" s="212"/>
      <c r="CY67" s="212"/>
      <c r="CZ67" s="205"/>
      <c r="DA67" s="205"/>
      <c r="DB67" s="205"/>
      <c r="DC67" s="205"/>
      <c r="DD67" s="212"/>
      <c r="DE67" s="205"/>
      <c r="DF67" s="449"/>
      <c r="DG67" s="205"/>
      <c r="DH67" s="437"/>
      <c r="DI67" s="212"/>
      <c r="DJ67" s="202"/>
      <c r="DK67" s="202"/>
      <c r="DL67" s="202"/>
      <c r="DM67" s="202"/>
      <c r="DN67" s="212"/>
      <c r="DO67" s="212"/>
      <c r="DP67" s="212"/>
      <c r="DQ67" s="205"/>
      <c r="DR67" s="205"/>
      <c r="DS67" s="205"/>
      <c r="DT67" s="205"/>
      <c r="DU67" s="212"/>
      <c r="DV67" s="205"/>
      <c r="DW67" s="449"/>
      <c r="DX67" s="205"/>
      <c r="DY67" s="437"/>
      <c r="DZ67" s="212"/>
      <c r="EA67" s="202"/>
      <c r="EB67" s="202"/>
      <c r="EC67" s="202"/>
      <c r="ED67" s="202"/>
      <c r="EE67" s="212"/>
      <c r="EF67" s="212"/>
      <c r="EG67" s="212"/>
      <c r="EH67" s="205"/>
      <c r="EI67" s="205"/>
      <c r="EJ67" s="205"/>
      <c r="EK67" s="205"/>
      <c r="EL67" s="212"/>
      <c r="EM67" s="205"/>
      <c r="EN67" s="449"/>
      <c r="EO67" s="205"/>
      <c r="EP67" s="437"/>
      <c r="EQ67" s="212"/>
      <c r="ER67" s="202"/>
      <c r="ES67" s="202"/>
      <c r="ET67" s="202"/>
      <c r="EU67" s="202"/>
      <c r="EV67" s="212"/>
      <c r="EW67" s="212"/>
      <c r="EX67" s="212"/>
      <c r="EY67" s="205"/>
      <c r="EZ67" s="205"/>
      <c r="FA67" s="205"/>
      <c r="FB67" s="205"/>
      <c r="FC67" s="212"/>
      <c r="FD67" s="205"/>
      <c r="FE67" s="449"/>
      <c r="FF67" s="205"/>
      <c r="FG67" s="437"/>
      <c r="FH67" s="212"/>
      <c r="FI67" s="202"/>
      <c r="FJ67" s="202"/>
      <c r="FK67" s="202"/>
      <c r="FL67" s="202"/>
      <c r="FM67" s="212"/>
      <c r="FN67" s="212"/>
      <c r="FO67" s="212"/>
      <c r="FP67" s="205"/>
      <c r="FQ67" s="205"/>
      <c r="FR67" s="205"/>
      <c r="FS67" s="205"/>
      <c r="FT67" s="212"/>
      <c r="FU67" s="205"/>
      <c r="FV67" s="449"/>
      <c r="FW67" s="205"/>
      <c r="FX67" s="437"/>
      <c r="FY67" s="212"/>
      <c r="FZ67" s="202"/>
      <c r="GA67" s="202"/>
      <c r="GB67" s="202"/>
      <c r="GC67" s="202"/>
      <c r="GD67" s="212"/>
      <c r="GE67" s="212"/>
      <c r="GF67" s="212"/>
      <c r="GG67" s="205"/>
      <c r="GH67" s="205"/>
      <c r="GI67" s="205"/>
      <c r="GJ67" s="205"/>
      <c r="GK67" s="212"/>
      <c r="GL67" s="205"/>
      <c r="GM67" s="449"/>
      <c r="GN67" s="205"/>
      <c r="GO67" s="437"/>
      <c r="GP67" s="212"/>
      <c r="GQ67" s="202"/>
      <c r="GR67" s="202"/>
      <c r="GS67" s="202"/>
      <c r="GT67" s="202"/>
      <c r="GU67" s="212"/>
      <c r="GV67" s="212"/>
      <c r="GW67" s="212"/>
      <c r="GX67" s="205"/>
      <c r="GY67" s="205"/>
      <c r="GZ67" s="205"/>
      <c r="HA67" s="205"/>
      <c r="HB67" s="212"/>
      <c r="HC67" s="205"/>
      <c r="HD67" s="449"/>
      <c r="HE67" s="205"/>
      <c r="HF67" s="437"/>
      <c r="HG67" s="212"/>
      <c r="HH67" s="202"/>
      <c r="HI67" s="202"/>
      <c r="HJ67" s="202"/>
      <c r="HK67" s="202"/>
      <c r="HL67" s="212"/>
      <c r="HM67" s="212"/>
      <c r="HN67" s="212"/>
      <c r="HO67" s="205"/>
      <c r="HP67" s="205"/>
      <c r="HQ67" s="205"/>
      <c r="HR67" s="205"/>
      <c r="HS67" s="212"/>
      <c r="HT67" s="205"/>
      <c r="HU67" s="449"/>
      <c r="HV67" s="205"/>
      <c r="HW67" s="437"/>
      <c r="HX67" s="212"/>
      <c r="HY67" s="202"/>
      <c r="HZ67" s="202"/>
      <c r="IA67" s="202"/>
      <c r="IB67" s="202"/>
      <c r="IC67" s="212"/>
      <c r="ID67" s="212"/>
      <c r="IE67" s="212"/>
      <c r="IF67" s="205"/>
      <c r="IG67" s="205"/>
      <c r="IH67" s="205"/>
      <c r="II67" s="205"/>
      <c r="IJ67" s="212"/>
      <c r="IK67" s="205"/>
      <c r="IL67" s="449"/>
      <c r="IM67" s="205"/>
      <c r="IN67" s="437"/>
      <c r="IO67" s="212"/>
      <c r="IP67" s="202"/>
      <c r="IQ67" s="202"/>
      <c r="IR67" s="202"/>
      <c r="IS67" s="202"/>
      <c r="IT67" s="212"/>
      <c r="IU67" s="212"/>
      <c r="IV67" s="212"/>
      <c r="IW67" s="205"/>
      <c r="IX67" s="205"/>
      <c r="IY67" s="205"/>
      <c r="IZ67" s="205"/>
      <c r="JA67" s="212"/>
      <c r="JB67" s="205"/>
      <c r="JC67" s="449"/>
      <c r="JD67" s="205"/>
      <c r="JE67" s="437"/>
      <c r="JF67" s="212"/>
      <c r="JG67" s="202"/>
      <c r="JH67" s="202"/>
      <c r="JI67" s="202"/>
      <c r="JJ67" s="202"/>
      <c r="JK67" s="212"/>
      <c r="JL67" s="212"/>
      <c r="JM67" s="212"/>
      <c r="JN67" s="205"/>
      <c r="JO67" s="205"/>
      <c r="JP67" s="205"/>
      <c r="JQ67" s="205"/>
      <c r="JR67" s="212"/>
      <c r="JS67" s="205"/>
      <c r="JT67" s="449"/>
      <c r="JU67" s="205"/>
      <c r="JV67" s="437"/>
      <c r="JW67" s="212"/>
      <c r="JX67" s="202"/>
      <c r="JY67" s="202"/>
      <c r="JZ67" s="202"/>
      <c r="KA67" s="202"/>
      <c r="KB67" s="212"/>
      <c r="KC67" s="212"/>
      <c r="KD67" s="212"/>
      <c r="KE67" s="205"/>
      <c r="KF67" s="205"/>
      <c r="KG67" s="205"/>
      <c r="KH67" s="205"/>
      <c r="KI67" s="212"/>
      <c r="KJ67" s="205"/>
      <c r="KK67" s="449"/>
      <c r="KL67" s="205"/>
      <c r="KM67" s="437"/>
      <c r="KN67" s="212"/>
      <c r="KO67" s="202"/>
      <c r="KP67" s="202"/>
      <c r="KQ67" s="202"/>
      <c r="KR67" s="202"/>
      <c r="KS67" s="212"/>
      <c r="KT67" s="212"/>
      <c r="KU67" s="212"/>
      <c r="KV67" s="205"/>
      <c r="KW67" s="205"/>
      <c r="KX67" s="205"/>
      <c r="KY67" s="205"/>
      <c r="KZ67" s="212"/>
      <c r="LA67" s="205"/>
      <c r="LB67" s="449"/>
      <c r="LC67" s="205"/>
      <c r="LD67" s="437"/>
      <c r="LE67" s="212"/>
      <c r="LF67" s="202"/>
      <c r="LG67" s="202"/>
      <c r="LH67" s="202"/>
      <c r="LI67" s="202"/>
      <c r="LJ67" s="212"/>
      <c r="LK67" s="212"/>
      <c r="LL67" s="212"/>
      <c r="LM67" s="205"/>
      <c r="LN67" s="205"/>
      <c r="LO67" s="205"/>
      <c r="LP67" s="205"/>
      <c r="LQ67" s="212"/>
      <c r="LR67" s="205"/>
      <c r="LS67" s="449"/>
      <c r="LT67" s="205"/>
      <c r="LU67" s="438"/>
      <c r="LV67" s="439"/>
      <c r="LW67" s="373"/>
      <c r="LX67" s="202"/>
      <c r="LY67" s="202"/>
      <c r="LZ67" s="202"/>
      <c r="MA67" s="212"/>
      <c r="MB67" s="212"/>
      <c r="MC67" s="212"/>
      <c r="MD67" s="205"/>
      <c r="ME67" s="205"/>
      <c r="MF67" s="205"/>
      <c r="MG67" s="205"/>
      <c r="MH67" s="212"/>
      <c r="MI67" s="440"/>
    </row>
    <row r="68" spans="1:347" ht="14" customHeight="1" outlineLevel="1">
      <c r="A68" s="220"/>
      <c r="B68" s="382"/>
      <c r="C68" s="382"/>
      <c r="D68" s="382"/>
      <c r="E68" s="212"/>
      <c r="F68" s="205"/>
      <c r="G68" s="212"/>
      <c r="H68" s="212"/>
      <c r="I68" s="205"/>
      <c r="J68" s="437"/>
      <c r="K68" s="212"/>
      <c r="L68" s="202"/>
      <c r="M68" s="202"/>
      <c r="N68" s="202"/>
      <c r="O68" s="202"/>
      <c r="P68" s="212"/>
      <c r="Q68" s="212"/>
      <c r="R68" s="212"/>
      <c r="S68" s="205"/>
      <c r="T68" s="205"/>
      <c r="U68" s="205"/>
      <c r="V68" s="205"/>
      <c r="W68" s="212"/>
      <c r="X68" s="205"/>
      <c r="Y68" s="427"/>
      <c r="Z68" s="205"/>
      <c r="AA68" s="437"/>
      <c r="AB68" s="212"/>
      <c r="AC68" s="202"/>
      <c r="AD68" s="202"/>
      <c r="AE68" s="202"/>
      <c r="AF68" s="202"/>
      <c r="AG68" s="212"/>
      <c r="AH68" s="212"/>
      <c r="AI68" s="212"/>
      <c r="AJ68" s="205"/>
      <c r="AK68" s="205"/>
      <c r="AL68" s="205"/>
      <c r="AM68" s="205"/>
      <c r="AN68" s="212"/>
      <c r="AO68" s="205"/>
      <c r="AP68" s="427"/>
      <c r="AQ68" s="205"/>
      <c r="AR68" s="437"/>
      <c r="AS68" s="212"/>
      <c r="AT68" s="202"/>
      <c r="AU68" s="202"/>
      <c r="AV68" s="202"/>
      <c r="AW68" s="202"/>
      <c r="AX68" s="212"/>
      <c r="AY68" s="212"/>
      <c r="AZ68" s="212"/>
      <c r="BA68" s="205"/>
      <c r="BB68" s="205"/>
      <c r="BC68" s="205"/>
      <c r="BD68" s="205"/>
      <c r="BE68" s="212"/>
      <c r="BF68" s="205"/>
      <c r="BG68" s="449"/>
      <c r="BH68" s="205"/>
      <c r="BI68" s="437"/>
      <c r="BJ68" s="212"/>
      <c r="BK68" s="202"/>
      <c r="BL68" s="202"/>
      <c r="BM68" s="202"/>
      <c r="BN68" s="202"/>
      <c r="BO68" s="212"/>
      <c r="BP68" s="212"/>
      <c r="BQ68" s="212"/>
      <c r="BR68" s="205"/>
      <c r="BS68" s="205"/>
      <c r="BT68" s="205"/>
      <c r="BU68" s="205"/>
      <c r="BV68" s="212"/>
      <c r="BW68" s="205"/>
      <c r="BX68" s="449"/>
      <c r="BY68" s="205"/>
      <c r="BZ68" s="437"/>
      <c r="CA68" s="212"/>
      <c r="CB68" s="202"/>
      <c r="CC68" s="202"/>
      <c r="CD68" s="202"/>
      <c r="CE68" s="202"/>
      <c r="CF68" s="212"/>
      <c r="CG68" s="212"/>
      <c r="CH68" s="212"/>
      <c r="CI68" s="205"/>
      <c r="CJ68" s="205"/>
      <c r="CK68" s="205"/>
      <c r="CL68" s="205"/>
      <c r="CM68" s="212"/>
      <c r="CN68" s="205"/>
      <c r="CO68" s="449"/>
      <c r="CP68" s="205"/>
      <c r="CQ68" s="437"/>
      <c r="CR68" s="212"/>
      <c r="CS68" s="202"/>
      <c r="CT68" s="202"/>
      <c r="CU68" s="202"/>
      <c r="CV68" s="202"/>
      <c r="CW68" s="212"/>
      <c r="CX68" s="212"/>
      <c r="CY68" s="212"/>
      <c r="CZ68" s="205"/>
      <c r="DA68" s="205"/>
      <c r="DB68" s="205"/>
      <c r="DC68" s="205"/>
      <c r="DD68" s="212"/>
      <c r="DE68" s="205"/>
      <c r="DF68" s="449"/>
      <c r="DG68" s="205"/>
      <c r="DH68" s="437"/>
      <c r="DI68" s="212"/>
      <c r="DJ68" s="202"/>
      <c r="DK68" s="202"/>
      <c r="DL68" s="202"/>
      <c r="DM68" s="202"/>
      <c r="DN68" s="212"/>
      <c r="DO68" s="212"/>
      <c r="DP68" s="212"/>
      <c r="DQ68" s="205"/>
      <c r="DR68" s="205"/>
      <c r="DS68" s="205"/>
      <c r="DT68" s="205"/>
      <c r="DU68" s="212"/>
      <c r="DV68" s="205"/>
      <c r="DW68" s="449"/>
      <c r="DX68" s="205"/>
      <c r="DY68" s="437"/>
      <c r="DZ68" s="212"/>
      <c r="EA68" s="202"/>
      <c r="EB68" s="202"/>
      <c r="EC68" s="202"/>
      <c r="ED68" s="202"/>
      <c r="EE68" s="212"/>
      <c r="EF68" s="212"/>
      <c r="EG68" s="212"/>
      <c r="EH68" s="205"/>
      <c r="EI68" s="205"/>
      <c r="EJ68" s="205"/>
      <c r="EK68" s="205"/>
      <c r="EL68" s="212"/>
      <c r="EM68" s="205"/>
      <c r="EN68" s="449"/>
      <c r="EO68" s="205"/>
      <c r="EP68" s="437"/>
      <c r="EQ68" s="212"/>
      <c r="ER68" s="202"/>
      <c r="ES68" s="202"/>
      <c r="ET68" s="202"/>
      <c r="EU68" s="202"/>
      <c r="EV68" s="212"/>
      <c r="EW68" s="212"/>
      <c r="EX68" s="212"/>
      <c r="EY68" s="205"/>
      <c r="EZ68" s="205"/>
      <c r="FA68" s="205"/>
      <c r="FB68" s="205"/>
      <c r="FC68" s="212"/>
      <c r="FD68" s="205"/>
      <c r="FE68" s="449"/>
      <c r="FF68" s="205"/>
      <c r="FG68" s="437"/>
      <c r="FH68" s="212"/>
      <c r="FI68" s="202"/>
      <c r="FJ68" s="202"/>
      <c r="FK68" s="202"/>
      <c r="FL68" s="202"/>
      <c r="FM68" s="212"/>
      <c r="FN68" s="212"/>
      <c r="FO68" s="212"/>
      <c r="FP68" s="205"/>
      <c r="FQ68" s="205"/>
      <c r="FR68" s="205"/>
      <c r="FS68" s="205"/>
      <c r="FT68" s="212"/>
      <c r="FU68" s="205"/>
      <c r="FV68" s="449"/>
      <c r="FW68" s="205"/>
      <c r="FX68" s="437"/>
      <c r="FY68" s="212"/>
      <c r="FZ68" s="202"/>
      <c r="GA68" s="202"/>
      <c r="GB68" s="202"/>
      <c r="GC68" s="202"/>
      <c r="GD68" s="212"/>
      <c r="GE68" s="212"/>
      <c r="GF68" s="212"/>
      <c r="GG68" s="205"/>
      <c r="GH68" s="205"/>
      <c r="GI68" s="205"/>
      <c r="GJ68" s="205"/>
      <c r="GK68" s="212"/>
      <c r="GL68" s="205"/>
      <c r="GM68" s="449"/>
      <c r="GN68" s="205"/>
      <c r="GO68" s="437"/>
      <c r="GP68" s="212"/>
      <c r="GQ68" s="202"/>
      <c r="GR68" s="202"/>
      <c r="GS68" s="202"/>
      <c r="GT68" s="202"/>
      <c r="GU68" s="212"/>
      <c r="GV68" s="212"/>
      <c r="GW68" s="212"/>
      <c r="GX68" s="205"/>
      <c r="GY68" s="205"/>
      <c r="GZ68" s="205"/>
      <c r="HA68" s="205"/>
      <c r="HB68" s="212"/>
      <c r="HC68" s="205"/>
      <c r="HD68" s="449"/>
      <c r="HE68" s="205"/>
      <c r="HF68" s="437"/>
      <c r="HG68" s="212"/>
      <c r="HH68" s="202"/>
      <c r="HI68" s="202"/>
      <c r="HJ68" s="202"/>
      <c r="HK68" s="202"/>
      <c r="HL68" s="212"/>
      <c r="HM68" s="212"/>
      <c r="HN68" s="212"/>
      <c r="HO68" s="205"/>
      <c r="HP68" s="205"/>
      <c r="HQ68" s="205"/>
      <c r="HR68" s="205"/>
      <c r="HS68" s="212"/>
      <c r="HT68" s="205"/>
      <c r="HU68" s="449"/>
      <c r="HV68" s="205"/>
      <c r="HW68" s="437"/>
      <c r="HX68" s="212"/>
      <c r="HY68" s="202"/>
      <c r="HZ68" s="202"/>
      <c r="IA68" s="202"/>
      <c r="IB68" s="202"/>
      <c r="IC68" s="212"/>
      <c r="ID68" s="212"/>
      <c r="IE68" s="212"/>
      <c r="IF68" s="205"/>
      <c r="IG68" s="205"/>
      <c r="IH68" s="205"/>
      <c r="II68" s="205"/>
      <c r="IJ68" s="212"/>
      <c r="IK68" s="205"/>
      <c r="IL68" s="449"/>
      <c r="IM68" s="205"/>
      <c r="IN68" s="437"/>
      <c r="IO68" s="212"/>
      <c r="IP68" s="202"/>
      <c r="IQ68" s="202"/>
      <c r="IR68" s="202"/>
      <c r="IS68" s="202"/>
      <c r="IT68" s="212"/>
      <c r="IU68" s="212"/>
      <c r="IV68" s="212"/>
      <c r="IW68" s="205"/>
      <c r="IX68" s="205"/>
      <c r="IY68" s="205"/>
      <c r="IZ68" s="205"/>
      <c r="JA68" s="212"/>
      <c r="JB68" s="205"/>
      <c r="JC68" s="449"/>
      <c r="JD68" s="205"/>
      <c r="JE68" s="437"/>
      <c r="JF68" s="212"/>
      <c r="JG68" s="202"/>
      <c r="JH68" s="202"/>
      <c r="JI68" s="202"/>
      <c r="JJ68" s="202"/>
      <c r="JK68" s="212"/>
      <c r="JL68" s="212"/>
      <c r="JM68" s="212"/>
      <c r="JN68" s="205"/>
      <c r="JO68" s="205"/>
      <c r="JP68" s="205"/>
      <c r="JQ68" s="205"/>
      <c r="JR68" s="212"/>
      <c r="JS68" s="205"/>
      <c r="JT68" s="449"/>
      <c r="JU68" s="205"/>
      <c r="JV68" s="437"/>
      <c r="JW68" s="212"/>
      <c r="JX68" s="202"/>
      <c r="JY68" s="202"/>
      <c r="JZ68" s="202"/>
      <c r="KA68" s="202"/>
      <c r="KB68" s="212"/>
      <c r="KC68" s="212"/>
      <c r="KD68" s="212"/>
      <c r="KE68" s="205"/>
      <c r="KF68" s="205"/>
      <c r="KG68" s="205"/>
      <c r="KH68" s="205"/>
      <c r="KI68" s="212"/>
      <c r="KJ68" s="205"/>
      <c r="KK68" s="449"/>
      <c r="KL68" s="205"/>
      <c r="KM68" s="437"/>
      <c r="KN68" s="212"/>
      <c r="KO68" s="202"/>
      <c r="KP68" s="202"/>
      <c r="KQ68" s="202"/>
      <c r="KR68" s="202"/>
      <c r="KS68" s="212"/>
      <c r="KT68" s="212"/>
      <c r="KU68" s="212"/>
      <c r="KV68" s="205"/>
      <c r="KW68" s="205"/>
      <c r="KX68" s="205"/>
      <c r="KY68" s="205"/>
      <c r="KZ68" s="212"/>
      <c r="LA68" s="205"/>
      <c r="LB68" s="449"/>
      <c r="LC68" s="205"/>
      <c r="LD68" s="437"/>
      <c r="LE68" s="212"/>
      <c r="LF68" s="202"/>
      <c r="LG68" s="202"/>
      <c r="LH68" s="202"/>
      <c r="LI68" s="202"/>
      <c r="LJ68" s="212"/>
      <c r="LK68" s="212"/>
      <c r="LL68" s="212"/>
      <c r="LM68" s="205"/>
      <c r="LN68" s="205"/>
      <c r="LO68" s="205"/>
      <c r="LP68" s="205"/>
      <c r="LQ68" s="212"/>
      <c r="LR68" s="205"/>
      <c r="LS68" s="449"/>
      <c r="LT68" s="205"/>
      <c r="LU68" s="438"/>
      <c r="LV68" s="439"/>
      <c r="LW68" s="373"/>
      <c r="LX68" s="202"/>
      <c r="LY68" s="202"/>
      <c r="LZ68" s="202"/>
      <c r="MA68" s="212"/>
      <c r="MB68" s="212"/>
      <c r="MC68" s="212"/>
      <c r="MD68" s="205"/>
      <c r="ME68" s="205"/>
      <c r="MF68" s="205"/>
      <c r="MG68" s="205"/>
      <c r="MH68" s="212"/>
      <c r="MI68" s="440"/>
    </row>
    <row r="69" spans="1:347" ht="14" customHeight="1" outlineLevel="1">
      <c r="A69" s="220"/>
      <c r="B69" s="382"/>
      <c r="C69" s="382"/>
      <c r="D69" s="382"/>
      <c r="E69" s="212"/>
      <c r="F69" s="205"/>
      <c r="G69" s="212"/>
      <c r="H69" s="212"/>
      <c r="I69" s="205"/>
      <c r="J69" s="437"/>
      <c r="K69" s="212"/>
      <c r="L69" s="202"/>
      <c r="M69" s="202"/>
      <c r="N69" s="202"/>
      <c r="O69" s="202"/>
      <c r="P69" s="212"/>
      <c r="Q69" s="212"/>
      <c r="R69" s="212"/>
      <c r="S69" s="205"/>
      <c r="T69" s="205"/>
      <c r="U69" s="205"/>
      <c r="V69" s="205"/>
      <c r="W69" s="212"/>
      <c r="X69" s="205"/>
      <c r="Y69" s="427"/>
      <c r="Z69" s="205"/>
      <c r="AA69" s="437"/>
      <c r="AB69" s="212"/>
      <c r="AC69" s="202"/>
      <c r="AD69" s="202"/>
      <c r="AE69" s="202"/>
      <c r="AF69" s="202"/>
      <c r="AG69" s="212"/>
      <c r="AH69" s="212"/>
      <c r="AI69" s="212"/>
      <c r="AJ69" s="205"/>
      <c r="AK69" s="205"/>
      <c r="AL69" s="205"/>
      <c r="AM69" s="205"/>
      <c r="AN69" s="212"/>
      <c r="AO69" s="205"/>
      <c r="AP69" s="427"/>
      <c r="AQ69" s="205"/>
      <c r="AR69" s="437"/>
      <c r="AS69" s="212"/>
      <c r="AT69" s="202"/>
      <c r="AU69" s="202"/>
      <c r="AV69" s="202"/>
      <c r="AW69" s="202"/>
      <c r="AX69" s="212"/>
      <c r="AY69" s="212"/>
      <c r="AZ69" s="212"/>
      <c r="BA69" s="205"/>
      <c r="BB69" s="205"/>
      <c r="BC69" s="205"/>
      <c r="BD69" s="205"/>
      <c r="BE69" s="212"/>
      <c r="BF69" s="205"/>
      <c r="BG69" s="449"/>
      <c r="BH69" s="205"/>
      <c r="BI69" s="437"/>
      <c r="BJ69" s="212"/>
      <c r="BK69" s="202"/>
      <c r="BL69" s="202"/>
      <c r="BM69" s="202"/>
      <c r="BN69" s="202"/>
      <c r="BO69" s="212"/>
      <c r="BP69" s="212"/>
      <c r="BQ69" s="212"/>
      <c r="BR69" s="205"/>
      <c r="BS69" s="205"/>
      <c r="BT69" s="205"/>
      <c r="BU69" s="205"/>
      <c r="BV69" s="212"/>
      <c r="BW69" s="205"/>
      <c r="BX69" s="449"/>
      <c r="BY69" s="205"/>
      <c r="BZ69" s="437"/>
      <c r="CA69" s="212"/>
      <c r="CB69" s="202"/>
      <c r="CC69" s="202"/>
      <c r="CD69" s="202"/>
      <c r="CE69" s="202"/>
      <c r="CF69" s="212"/>
      <c r="CG69" s="212"/>
      <c r="CH69" s="212"/>
      <c r="CI69" s="205"/>
      <c r="CJ69" s="205"/>
      <c r="CK69" s="205"/>
      <c r="CL69" s="205"/>
      <c r="CM69" s="212"/>
      <c r="CN69" s="205"/>
      <c r="CO69" s="449"/>
      <c r="CP69" s="205"/>
      <c r="CQ69" s="437"/>
      <c r="CR69" s="212"/>
      <c r="CS69" s="202"/>
      <c r="CT69" s="202"/>
      <c r="CU69" s="202"/>
      <c r="CV69" s="202"/>
      <c r="CW69" s="212"/>
      <c r="CX69" s="212"/>
      <c r="CY69" s="212"/>
      <c r="CZ69" s="205"/>
      <c r="DA69" s="205"/>
      <c r="DB69" s="205"/>
      <c r="DC69" s="205"/>
      <c r="DD69" s="212"/>
      <c r="DE69" s="205"/>
      <c r="DF69" s="449"/>
      <c r="DG69" s="205"/>
      <c r="DH69" s="437"/>
      <c r="DI69" s="212"/>
      <c r="DJ69" s="202"/>
      <c r="DK69" s="202"/>
      <c r="DL69" s="202"/>
      <c r="DM69" s="202"/>
      <c r="DN69" s="212"/>
      <c r="DO69" s="212"/>
      <c r="DP69" s="212"/>
      <c r="DQ69" s="205"/>
      <c r="DR69" s="205"/>
      <c r="DS69" s="205"/>
      <c r="DT69" s="205"/>
      <c r="DU69" s="212"/>
      <c r="DV69" s="205"/>
      <c r="DW69" s="449"/>
      <c r="DX69" s="205"/>
      <c r="DY69" s="437"/>
      <c r="DZ69" s="212"/>
      <c r="EA69" s="202"/>
      <c r="EB69" s="202"/>
      <c r="EC69" s="202"/>
      <c r="ED69" s="202"/>
      <c r="EE69" s="212"/>
      <c r="EF69" s="212"/>
      <c r="EG69" s="212"/>
      <c r="EH69" s="205"/>
      <c r="EI69" s="205"/>
      <c r="EJ69" s="205"/>
      <c r="EK69" s="205"/>
      <c r="EL69" s="212"/>
      <c r="EM69" s="205"/>
      <c r="EN69" s="449"/>
      <c r="EO69" s="205"/>
      <c r="EP69" s="437"/>
      <c r="EQ69" s="212"/>
      <c r="ER69" s="202"/>
      <c r="ES69" s="202"/>
      <c r="ET69" s="202"/>
      <c r="EU69" s="202"/>
      <c r="EV69" s="212"/>
      <c r="EW69" s="212"/>
      <c r="EX69" s="212"/>
      <c r="EY69" s="205"/>
      <c r="EZ69" s="205"/>
      <c r="FA69" s="205"/>
      <c r="FB69" s="205"/>
      <c r="FC69" s="212"/>
      <c r="FD69" s="205"/>
      <c r="FE69" s="449"/>
      <c r="FF69" s="205"/>
      <c r="FG69" s="437"/>
      <c r="FH69" s="212"/>
      <c r="FI69" s="202"/>
      <c r="FJ69" s="202"/>
      <c r="FK69" s="202"/>
      <c r="FL69" s="202"/>
      <c r="FM69" s="212"/>
      <c r="FN69" s="212"/>
      <c r="FO69" s="212"/>
      <c r="FP69" s="205"/>
      <c r="FQ69" s="205"/>
      <c r="FR69" s="205"/>
      <c r="FS69" s="205"/>
      <c r="FT69" s="212"/>
      <c r="FU69" s="205"/>
      <c r="FV69" s="449"/>
      <c r="FW69" s="205"/>
      <c r="FX69" s="437"/>
      <c r="FY69" s="212"/>
      <c r="FZ69" s="202"/>
      <c r="GA69" s="202"/>
      <c r="GB69" s="202"/>
      <c r="GC69" s="202"/>
      <c r="GD69" s="212"/>
      <c r="GE69" s="212"/>
      <c r="GF69" s="212"/>
      <c r="GG69" s="205"/>
      <c r="GH69" s="205"/>
      <c r="GI69" s="205"/>
      <c r="GJ69" s="205"/>
      <c r="GK69" s="212"/>
      <c r="GL69" s="205"/>
      <c r="GM69" s="449"/>
      <c r="GN69" s="205"/>
      <c r="GO69" s="437"/>
      <c r="GP69" s="212"/>
      <c r="GQ69" s="202"/>
      <c r="GR69" s="202"/>
      <c r="GS69" s="202"/>
      <c r="GT69" s="202"/>
      <c r="GU69" s="212"/>
      <c r="GV69" s="212"/>
      <c r="GW69" s="212"/>
      <c r="GX69" s="205"/>
      <c r="GY69" s="205"/>
      <c r="GZ69" s="205"/>
      <c r="HA69" s="205"/>
      <c r="HB69" s="212"/>
      <c r="HC69" s="205"/>
      <c r="HD69" s="449"/>
      <c r="HE69" s="205"/>
      <c r="HF69" s="437"/>
      <c r="HG69" s="212"/>
      <c r="HH69" s="202"/>
      <c r="HI69" s="202"/>
      <c r="HJ69" s="202"/>
      <c r="HK69" s="202"/>
      <c r="HL69" s="212"/>
      <c r="HM69" s="212"/>
      <c r="HN69" s="212"/>
      <c r="HO69" s="205"/>
      <c r="HP69" s="205"/>
      <c r="HQ69" s="205"/>
      <c r="HR69" s="205"/>
      <c r="HS69" s="212"/>
      <c r="HT69" s="205"/>
      <c r="HU69" s="449"/>
      <c r="HV69" s="205"/>
      <c r="HW69" s="437"/>
      <c r="HX69" s="212"/>
      <c r="HY69" s="202"/>
      <c r="HZ69" s="202"/>
      <c r="IA69" s="202"/>
      <c r="IB69" s="202"/>
      <c r="IC69" s="212"/>
      <c r="ID69" s="212"/>
      <c r="IE69" s="212"/>
      <c r="IF69" s="205"/>
      <c r="IG69" s="205"/>
      <c r="IH69" s="205"/>
      <c r="II69" s="205"/>
      <c r="IJ69" s="212"/>
      <c r="IK69" s="205"/>
      <c r="IL69" s="449"/>
      <c r="IM69" s="205"/>
      <c r="IN69" s="437"/>
      <c r="IO69" s="212"/>
      <c r="IP69" s="202"/>
      <c r="IQ69" s="202"/>
      <c r="IR69" s="202"/>
      <c r="IS69" s="202"/>
      <c r="IT69" s="212"/>
      <c r="IU69" s="212"/>
      <c r="IV69" s="212"/>
      <c r="IW69" s="205"/>
      <c r="IX69" s="205"/>
      <c r="IY69" s="205"/>
      <c r="IZ69" s="205"/>
      <c r="JA69" s="212"/>
      <c r="JB69" s="205"/>
      <c r="JC69" s="449"/>
      <c r="JD69" s="205"/>
      <c r="JE69" s="437"/>
      <c r="JF69" s="212"/>
      <c r="JG69" s="202"/>
      <c r="JH69" s="202"/>
      <c r="JI69" s="202"/>
      <c r="JJ69" s="202"/>
      <c r="JK69" s="212"/>
      <c r="JL69" s="212"/>
      <c r="JM69" s="212"/>
      <c r="JN69" s="205"/>
      <c r="JO69" s="205"/>
      <c r="JP69" s="205"/>
      <c r="JQ69" s="205"/>
      <c r="JR69" s="212"/>
      <c r="JS69" s="205"/>
      <c r="JT69" s="449"/>
      <c r="JU69" s="205"/>
      <c r="JV69" s="437"/>
      <c r="JW69" s="212"/>
      <c r="JX69" s="202"/>
      <c r="JY69" s="202"/>
      <c r="JZ69" s="202"/>
      <c r="KA69" s="202"/>
      <c r="KB69" s="212"/>
      <c r="KC69" s="212"/>
      <c r="KD69" s="212"/>
      <c r="KE69" s="205"/>
      <c r="KF69" s="205"/>
      <c r="KG69" s="205"/>
      <c r="KH69" s="205"/>
      <c r="KI69" s="212"/>
      <c r="KJ69" s="205"/>
      <c r="KK69" s="449"/>
      <c r="KL69" s="205"/>
      <c r="KM69" s="437"/>
      <c r="KN69" s="212"/>
      <c r="KO69" s="202"/>
      <c r="KP69" s="202"/>
      <c r="KQ69" s="202"/>
      <c r="KR69" s="202"/>
      <c r="KS69" s="212"/>
      <c r="KT69" s="212"/>
      <c r="KU69" s="212"/>
      <c r="KV69" s="205"/>
      <c r="KW69" s="205"/>
      <c r="KX69" s="205"/>
      <c r="KY69" s="205"/>
      <c r="KZ69" s="212"/>
      <c r="LA69" s="205"/>
      <c r="LB69" s="449"/>
      <c r="LC69" s="205"/>
      <c r="LD69" s="437"/>
      <c r="LE69" s="212"/>
      <c r="LF69" s="202"/>
      <c r="LG69" s="202"/>
      <c r="LH69" s="202"/>
      <c r="LI69" s="202"/>
      <c r="LJ69" s="212"/>
      <c r="LK69" s="212"/>
      <c r="LL69" s="212"/>
      <c r="LM69" s="205"/>
      <c r="LN69" s="205"/>
      <c r="LO69" s="205"/>
      <c r="LP69" s="205"/>
      <c r="LQ69" s="212"/>
      <c r="LR69" s="205"/>
      <c r="LS69" s="449"/>
      <c r="LT69" s="205"/>
      <c r="LU69" s="438"/>
      <c r="LV69" s="439"/>
      <c r="LW69" s="373"/>
      <c r="LX69" s="202"/>
      <c r="LY69" s="202"/>
      <c r="LZ69" s="202"/>
      <c r="MA69" s="212"/>
      <c r="MB69" s="212"/>
      <c r="MC69" s="212"/>
      <c r="MD69" s="205"/>
      <c r="ME69" s="205"/>
      <c r="MF69" s="205"/>
      <c r="MG69" s="205"/>
      <c r="MH69" s="212"/>
      <c r="MI69" s="440"/>
    </row>
    <row r="70" spans="1:347" ht="14" customHeight="1" outlineLevel="1">
      <c r="A70" s="220"/>
      <c r="B70" s="382"/>
      <c r="C70" s="382"/>
      <c r="D70" s="382"/>
      <c r="E70" s="212"/>
      <c r="F70" s="205"/>
      <c r="G70" s="212"/>
      <c r="H70" s="212"/>
      <c r="I70" s="205"/>
      <c r="J70" s="437"/>
      <c r="K70" s="212"/>
      <c r="L70" s="202"/>
      <c r="M70" s="202"/>
      <c r="N70" s="202"/>
      <c r="O70" s="202"/>
      <c r="P70" s="212"/>
      <c r="Q70" s="212"/>
      <c r="R70" s="212"/>
      <c r="S70" s="205"/>
      <c r="T70" s="205"/>
      <c r="U70" s="205"/>
      <c r="V70" s="205"/>
      <c r="W70" s="212"/>
      <c r="X70" s="205"/>
      <c r="Y70" s="427"/>
      <c r="Z70" s="205"/>
      <c r="AA70" s="437"/>
      <c r="AB70" s="212"/>
      <c r="AC70" s="202"/>
      <c r="AD70" s="202"/>
      <c r="AE70" s="202"/>
      <c r="AF70" s="202"/>
      <c r="AG70" s="212"/>
      <c r="AH70" s="212"/>
      <c r="AI70" s="212"/>
      <c r="AJ70" s="205"/>
      <c r="AK70" s="205"/>
      <c r="AL70" s="205"/>
      <c r="AM70" s="205"/>
      <c r="AN70" s="212"/>
      <c r="AO70" s="205"/>
      <c r="AP70" s="427"/>
      <c r="AQ70" s="205"/>
      <c r="AR70" s="437"/>
      <c r="AS70" s="212"/>
      <c r="AT70" s="202"/>
      <c r="AU70" s="202"/>
      <c r="AV70" s="202"/>
      <c r="AW70" s="202"/>
      <c r="AX70" s="212"/>
      <c r="AY70" s="212"/>
      <c r="AZ70" s="212"/>
      <c r="BA70" s="205"/>
      <c r="BB70" s="205"/>
      <c r="BC70" s="205"/>
      <c r="BD70" s="205"/>
      <c r="BE70" s="212"/>
      <c r="BF70" s="205"/>
      <c r="BG70" s="449"/>
      <c r="BH70" s="205"/>
      <c r="BI70" s="437"/>
      <c r="BJ70" s="212"/>
      <c r="BK70" s="202"/>
      <c r="BL70" s="202"/>
      <c r="BM70" s="202"/>
      <c r="BN70" s="202"/>
      <c r="BO70" s="212"/>
      <c r="BP70" s="212"/>
      <c r="BQ70" s="212"/>
      <c r="BR70" s="205"/>
      <c r="BS70" s="205"/>
      <c r="BT70" s="205"/>
      <c r="BU70" s="205"/>
      <c r="BV70" s="212"/>
      <c r="BW70" s="205"/>
      <c r="BX70" s="449"/>
      <c r="BY70" s="205"/>
      <c r="BZ70" s="437"/>
      <c r="CA70" s="212"/>
      <c r="CB70" s="202"/>
      <c r="CC70" s="202"/>
      <c r="CD70" s="202"/>
      <c r="CE70" s="202"/>
      <c r="CF70" s="212"/>
      <c r="CG70" s="212"/>
      <c r="CH70" s="212"/>
      <c r="CI70" s="205"/>
      <c r="CJ70" s="205"/>
      <c r="CK70" s="205"/>
      <c r="CL70" s="205"/>
      <c r="CM70" s="212"/>
      <c r="CN70" s="205"/>
      <c r="CO70" s="449"/>
      <c r="CP70" s="205"/>
      <c r="CQ70" s="437"/>
      <c r="CR70" s="212"/>
      <c r="CS70" s="202"/>
      <c r="CT70" s="202"/>
      <c r="CU70" s="202"/>
      <c r="CV70" s="202"/>
      <c r="CW70" s="212"/>
      <c r="CX70" s="212"/>
      <c r="CY70" s="212"/>
      <c r="CZ70" s="205"/>
      <c r="DA70" s="205"/>
      <c r="DB70" s="205"/>
      <c r="DC70" s="205"/>
      <c r="DD70" s="212"/>
      <c r="DE70" s="205"/>
      <c r="DF70" s="449"/>
      <c r="DG70" s="205"/>
      <c r="DH70" s="437"/>
      <c r="DI70" s="212"/>
      <c r="DJ70" s="202"/>
      <c r="DK70" s="202"/>
      <c r="DL70" s="202"/>
      <c r="DM70" s="202"/>
      <c r="DN70" s="212"/>
      <c r="DO70" s="212"/>
      <c r="DP70" s="212"/>
      <c r="DQ70" s="205"/>
      <c r="DR70" s="205"/>
      <c r="DS70" s="205"/>
      <c r="DT70" s="205"/>
      <c r="DU70" s="212"/>
      <c r="DV70" s="205"/>
      <c r="DW70" s="449"/>
      <c r="DX70" s="205"/>
      <c r="DY70" s="437"/>
      <c r="DZ70" s="212"/>
      <c r="EA70" s="202"/>
      <c r="EB70" s="202"/>
      <c r="EC70" s="202"/>
      <c r="ED70" s="202"/>
      <c r="EE70" s="212"/>
      <c r="EF70" s="212"/>
      <c r="EG70" s="212"/>
      <c r="EH70" s="205"/>
      <c r="EI70" s="205"/>
      <c r="EJ70" s="205"/>
      <c r="EK70" s="205"/>
      <c r="EL70" s="212"/>
      <c r="EM70" s="205"/>
      <c r="EN70" s="449"/>
      <c r="EO70" s="205"/>
      <c r="EP70" s="437"/>
      <c r="EQ70" s="212"/>
      <c r="ER70" s="202"/>
      <c r="ES70" s="202"/>
      <c r="ET70" s="202"/>
      <c r="EU70" s="202"/>
      <c r="EV70" s="212"/>
      <c r="EW70" s="212"/>
      <c r="EX70" s="212"/>
      <c r="EY70" s="205"/>
      <c r="EZ70" s="205"/>
      <c r="FA70" s="205"/>
      <c r="FB70" s="205"/>
      <c r="FC70" s="212"/>
      <c r="FD70" s="205"/>
      <c r="FE70" s="449"/>
      <c r="FF70" s="205"/>
      <c r="FG70" s="437"/>
      <c r="FH70" s="212"/>
      <c r="FI70" s="202"/>
      <c r="FJ70" s="202"/>
      <c r="FK70" s="202"/>
      <c r="FL70" s="202"/>
      <c r="FM70" s="212"/>
      <c r="FN70" s="212"/>
      <c r="FO70" s="212"/>
      <c r="FP70" s="205"/>
      <c r="FQ70" s="205"/>
      <c r="FR70" s="205"/>
      <c r="FS70" s="205"/>
      <c r="FT70" s="212"/>
      <c r="FU70" s="205"/>
      <c r="FV70" s="449"/>
      <c r="FW70" s="205"/>
      <c r="FX70" s="437"/>
      <c r="FY70" s="212"/>
      <c r="FZ70" s="202"/>
      <c r="GA70" s="202"/>
      <c r="GB70" s="202"/>
      <c r="GC70" s="202"/>
      <c r="GD70" s="212"/>
      <c r="GE70" s="212"/>
      <c r="GF70" s="212"/>
      <c r="GG70" s="205"/>
      <c r="GH70" s="205"/>
      <c r="GI70" s="205"/>
      <c r="GJ70" s="205"/>
      <c r="GK70" s="212"/>
      <c r="GL70" s="205"/>
      <c r="GM70" s="449"/>
      <c r="GN70" s="205"/>
      <c r="GO70" s="437"/>
      <c r="GP70" s="212"/>
      <c r="GQ70" s="202"/>
      <c r="GR70" s="202"/>
      <c r="GS70" s="202"/>
      <c r="GT70" s="202"/>
      <c r="GU70" s="212"/>
      <c r="GV70" s="212"/>
      <c r="GW70" s="212"/>
      <c r="GX70" s="205"/>
      <c r="GY70" s="205"/>
      <c r="GZ70" s="205"/>
      <c r="HA70" s="205"/>
      <c r="HB70" s="212"/>
      <c r="HC70" s="205"/>
      <c r="HD70" s="449"/>
      <c r="HE70" s="205"/>
      <c r="HF70" s="437"/>
      <c r="HG70" s="212"/>
      <c r="HH70" s="202"/>
      <c r="HI70" s="202"/>
      <c r="HJ70" s="202"/>
      <c r="HK70" s="202"/>
      <c r="HL70" s="212"/>
      <c r="HM70" s="212"/>
      <c r="HN70" s="212"/>
      <c r="HO70" s="205"/>
      <c r="HP70" s="205"/>
      <c r="HQ70" s="205"/>
      <c r="HR70" s="205"/>
      <c r="HS70" s="212"/>
      <c r="HT70" s="205"/>
      <c r="HU70" s="449"/>
      <c r="HV70" s="205"/>
      <c r="HW70" s="437"/>
      <c r="HX70" s="212"/>
      <c r="HY70" s="202"/>
      <c r="HZ70" s="202"/>
      <c r="IA70" s="202"/>
      <c r="IB70" s="202"/>
      <c r="IC70" s="212"/>
      <c r="ID70" s="212"/>
      <c r="IE70" s="212"/>
      <c r="IF70" s="205"/>
      <c r="IG70" s="205"/>
      <c r="IH70" s="205"/>
      <c r="II70" s="205"/>
      <c r="IJ70" s="212"/>
      <c r="IK70" s="205"/>
      <c r="IL70" s="449"/>
      <c r="IM70" s="205"/>
      <c r="IN70" s="437"/>
      <c r="IO70" s="212"/>
      <c r="IP70" s="202"/>
      <c r="IQ70" s="202"/>
      <c r="IR70" s="202"/>
      <c r="IS70" s="202"/>
      <c r="IT70" s="212"/>
      <c r="IU70" s="212"/>
      <c r="IV70" s="212"/>
      <c r="IW70" s="205"/>
      <c r="IX70" s="205"/>
      <c r="IY70" s="205"/>
      <c r="IZ70" s="205"/>
      <c r="JA70" s="212"/>
      <c r="JB70" s="205"/>
      <c r="JC70" s="449"/>
      <c r="JD70" s="205"/>
      <c r="JE70" s="437"/>
      <c r="JF70" s="212"/>
      <c r="JG70" s="202"/>
      <c r="JH70" s="202"/>
      <c r="JI70" s="202"/>
      <c r="JJ70" s="202"/>
      <c r="JK70" s="212"/>
      <c r="JL70" s="212"/>
      <c r="JM70" s="212"/>
      <c r="JN70" s="205"/>
      <c r="JO70" s="205"/>
      <c r="JP70" s="205"/>
      <c r="JQ70" s="205"/>
      <c r="JR70" s="212"/>
      <c r="JS70" s="205"/>
      <c r="JT70" s="449"/>
      <c r="JU70" s="205"/>
      <c r="JV70" s="437"/>
      <c r="JW70" s="212"/>
      <c r="JX70" s="202"/>
      <c r="JY70" s="202"/>
      <c r="JZ70" s="202"/>
      <c r="KA70" s="202"/>
      <c r="KB70" s="212"/>
      <c r="KC70" s="212"/>
      <c r="KD70" s="212"/>
      <c r="KE70" s="205"/>
      <c r="KF70" s="205"/>
      <c r="KG70" s="205"/>
      <c r="KH70" s="205"/>
      <c r="KI70" s="212"/>
      <c r="KJ70" s="205"/>
      <c r="KK70" s="449"/>
      <c r="KL70" s="205"/>
      <c r="KM70" s="437"/>
      <c r="KN70" s="212"/>
      <c r="KO70" s="202"/>
      <c r="KP70" s="202"/>
      <c r="KQ70" s="202"/>
      <c r="KR70" s="202"/>
      <c r="KS70" s="212"/>
      <c r="KT70" s="212"/>
      <c r="KU70" s="212"/>
      <c r="KV70" s="205"/>
      <c r="KW70" s="205"/>
      <c r="KX70" s="205"/>
      <c r="KY70" s="205"/>
      <c r="KZ70" s="212"/>
      <c r="LA70" s="205"/>
      <c r="LB70" s="449"/>
      <c r="LC70" s="205"/>
      <c r="LD70" s="437"/>
      <c r="LE70" s="212"/>
      <c r="LF70" s="202"/>
      <c r="LG70" s="202"/>
      <c r="LH70" s="202"/>
      <c r="LI70" s="202"/>
      <c r="LJ70" s="212"/>
      <c r="LK70" s="212"/>
      <c r="LL70" s="212"/>
      <c r="LM70" s="205"/>
      <c r="LN70" s="205"/>
      <c r="LO70" s="205"/>
      <c r="LP70" s="205"/>
      <c r="LQ70" s="212"/>
      <c r="LR70" s="205"/>
      <c r="LS70" s="449"/>
      <c r="LT70" s="205"/>
      <c r="LU70" s="438"/>
      <c r="LV70" s="439"/>
      <c r="LW70" s="373"/>
      <c r="LX70" s="202"/>
      <c r="LY70" s="202"/>
      <c r="LZ70" s="202"/>
      <c r="MA70" s="212"/>
      <c r="MB70" s="212"/>
      <c r="MC70" s="212"/>
      <c r="MD70" s="205"/>
      <c r="ME70" s="205"/>
      <c r="MF70" s="205"/>
      <c r="MG70" s="205"/>
      <c r="MH70" s="212"/>
      <c r="MI70" s="440"/>
    </row>
    <row r="71" spans="1:347" ht="14" customHeight="1" outlineLevel="1">
      <c r="A71" s="220"/>
      <c r="B71" s="382"/>
      <c r="C71" s="382"/>
      <c r="D71" s="382"/>
      <c r="E71" s="212"/>
      <c r="F71" s="205"/>
      <c r="G71" s="212"/>
      <c r="H71" s="212"/>
      <c r="I71" s="205"/>
      <c r="J71" s="437"/>
      <c r="K71" s="212"/>
      <c r="L71" s="202"/>
      <c r="M71" s="202"/>
      <c r="N71" s="202"/>
      <c r="O71" s="202"/>
      <c r="P71" s="212"/>
      <c r="Q71" s="212"/>
      <c r="R71" s="212"/>
      <c r="S71" s="205"/>
      <c r="T71" s="205"/>
      <c r="U71" s="205"/>
      <c r="V71" s="205"/>
      <c r="W71" s="212"/>
      <c r="X71" s="205"/>
      <c r="Y71" s="427"/>
      <c r="Z71" s="205"/>
      <c r="AA71" s="437"/>
      <c r="AB71" s="212"/>
      <c r="AC71" s="202"/>
      <c r="AD71" s="202"/>
      <c r="AE71" s="202"/>
      <c r="AF71" s="202"/>
      <c r="AG71" s="212"/>
      <c r="AH71" s="212"/>
      <c r="AI71" s="212"/>
      <c r="AJ71" s="205"/>
      <c r="AK71" s="205"/>
      <c r="AL71" s="205"/>
      <c r="AM71" s="205"/>
      <c r="AN71" s="212"/>
      <c r="AO71" s="205"/>
      <c r="AP71" s="427"/>
      <c r="AQ71" s="205"/>
      <c r="AR71" s="437"/>
      <c r="AS71" s="212"/>
      <c r="AT71" s="202"/>
      <c r="AU71" s="202"/>
      <c r="AV71" s="202"/>
      <c r="AW71" s="202"/>
      <c r="AX71" s="212"/>
      <c r="AY71" s="212"/>
      <c r="AZ71" s="212"/>
      <c r="BA71" s="205"/>
      <c r="BB71" s="205"/>
      <c r="BC71" s="205"/>
      <c r="BD71" s="205"/>
      <c r="BE71" s="212"/>
      <c r="BF71" s="205"/>
      <c r="BG71" s="449"/>
      <c r="BH71" s="205"/>
      <c r="BI71" s="437"/>
      <c r="BJ71" s="212"/>
      <c r="BK71" s="202"/>
      <c r="BL71" s="202"/>
      <c r="BM71" s="202"/>
      <c r="BN71" s="202"/>
      <c r="BO71" s="212"/>
      <c r="BP71" s="212"/>
      <c r="BQ71" s="212"/>
      <c r="BR71" s="205"/>
      <c r="BS71" s="205"/>
      <c r="BT71" s="205"/>
      <c r="BU71" s="205"/>
      <c r="BV71" s="212"/>
      <c r="BW71" s="205"/>
      <c r="BX71" s="449"/>
      <c r="BY71" s="205"/>
      <c r="BZ71" s="437"/>
      <c r="CA71" s="212"/>
      <c r="CB71" s="202"/>
      <c r="CC71" s="202"/>
      <c r="CD71" s="202"/>
      <c r="CE71" s="202"/>
      <c r="CF71" s="212"/>
      <c r="CG71" s="212"/>
      <c r="CH71" s="212"/>
      <c r="CI71" s="205"/>
      <c r="CJ71" s="205"/>
      <c r="CK71" s="205"/>
      <c r="CL71" s="205"/>
      <c r="CM71" s="212"/>
      <c r="CN71" s="205"/>
      <c r="CO71" s="449"/>
      <c r="CP71" s="205"/>
      <c r="CQ71" s="437"/>
      <c r="CR71" s="212"/>
      <c r="CS71" s="202"/>
      <c r="CT71" s="202"/>
      <c r="CU71" s="202"/>
      <c r="CV71" s="202"/>
      <c r="CW71" s="212"/>
      <c r="CX71" s="212"/>
      <c r="CY71" s="212"/>
      <c r="CZ71" s="205"/>
      <c r="DA71" s="205"/>
      <c r="DB71" s="205"/>
      <c r="DC71" s="205"/>
      <c r="DD71" s="212"/>
      <c r="DE71" s="205"/>
      <c r="DF71" s="449"/>
      <c r="DG71" s="205"/>
      <c r="DH71" s="437"/>
      <c r="DI71" s="212"/>
      <c r="DJ71" s="202"/>
      <c r="DK71" s="202"/>
      <c r="DL71" s="202"/>
      <c r="DM71" s="202"/>
      <c r="DN71" s="212"/>
      <c r="DO71" s="212"/>
      <c r="DP71" s="212"/>
      <c r="DQ71" s="205"/>
      <c r="DR71" s="205"/>
      <c r="DS71" s="205"/>
      <c r="DT71" s="205"/>
      <c r="DU71" s="212"/>
      <c r="DV71" s="205"/>
      <c r="DW71" s="449"/>
      <c r="DX71" s="205"/>
      <c r="DY71" s="437"/>
      <c r="DZ71" s="212"/>
      <c r="EA71" s="202"/>
      <c r="EB71" s="202"/>
      <c r="EC71" s="202"/>
      <c r="ED71" s="202"/>
      <c r="EE71" s="212"/>
      <c r="EF71" s="212"/>
      <c r="EG71" s="212"/>
      <c r="EH71" s="205"/>
      <c r="EI71" s="205"/>
      <c r="EJ71" s="205"/>
      <c r="EK71" s="205"/>
      <c r="EL71" s="212"/>
      <c r="EM71" s="205"/>
      <c r="EN71" s="449"/>
      <c r="EO71" s="205"/>
      <c r="EP71" s="437"/>
      <c r="EQ71" s="212"/>
      <c r="ER71" s="202"/>
      <c r="ES71" s="202"/>
      <c r="ET71" s="202"/>
      <c r="EU71" s="202"/>
      <c r="EV71" s="212"/>
      <c r="EW71" s="212"/>
      <c r="EX71" s="212"/>
      <c r="EY71" s="205"/>
      <c r="EZ71" s="205"/>
      <c r="FA71" s="205"/>
      <c r="FB71" s="205"/>
      <c r="FC71" s="212"/>
      <c r="FD71" s="205"/>
      <c r="FE71" s="449"/>
      <c r="FF71" s="205"/>
      <c r="FG71" s="437"/>
      <c r="FH71" s="212"/>
      <c r="FI71" s="202"/>
      <c r="FJ71" s="202"/>
      <c r="FK71" s="202"/>
      <c r="FL71" s="202"/>
      <c r="FM71" s="212"/>
      <c r="FN71" s="212"/>
      <c r="FO71" s="212"/>
      <c r="FP71" s="205"/>
      <c r="FQ71" s="205"/>
      <c r="FR71" s="205"/>
      <c r="FS71" s="205"/>
      <c r="FT71" s="212"/>
      <c r="FU71" s="205"/>
      <c r="FV71" s="449"/>
      <c r="FW71" s="205"/>
      <c r="FX71" s="437"/>
      <c r="FY71" s="212"/>
      <c r="FZ71" s="202"/>
      <c r="GA71" s="202"/>
      <c r="GB71" s="202"/>
      <c r="GC71" s="202"/>
      <c r="GD71" s="212"/>
      <c r="GE71" s="212"/>
      <c r="GF71" s="212"/>
      <c r="GG71" s="205"/>
      <c r="GH71" s="205"/>
      <c r="GI71" s="205"/>
      <c r="GJ71" s="205"/>
      <c r="GK71" s="212"/>
      <c r="GL71" s="205"/>
      <c r="GM71" s="449"/>
      <c r="GN71" s="205"/>
      <c r="GO71" s="437"/>
      <c r="GP71" s="212"/>
      <c r="GQ71" s="202"/>
      <c r="GR71" s="202"/>
      <c r="GS71" s="202"/>
      <c r="GT71" s="202"/>
      <c r="GU71" s="212"/>
      <c r="GV71" s="212"/>
      <c r="GW71" s="212"/>
      <c r="GX71" s="205"/>
      <c r="GY71" s="205"/>
      <c r="GZ71" s="205"/>
      <c r="HA71" s="205"/>
      <c r="HB71" s="212"/>
      <c r="HC71" s="205"/>
      <c r="HD71" s="449"/>
      <c r="HE71" s="205"/>
      <c r="HF71" s="437"/>
      <c r="HG71" s="212"/>
      <c r="HH71" s="202"/>
      <c r="HI71" s="202"/>
      <c r="HJ71" s="202"/>
      <c r="HK71" s="202"/>
      <c r="HL71" s="212"/>
      <c r="HM71" s="212"/>
      <c r="HN71" s="212"/>
      <c r="HO71" s="205"/>
      <c r="HP71" s="205"/>
      <c r="HQ71" s="205"/>
      <c r="HR71" s="205"/>
      <c r="HS71" s="212"/>
      <c r="HT71" s="205"/>
      <c r="HU71" s="449"/>
      <c r="HV71" s="205"/>
      <c r="HW71" s="437"/>
      <c r="HX71" s="212"/>
      <c r="HY71" s="202"/>
      <c r="HZ71" s="202"/>
      <c r="IA71" s="202"/>
      <c r="IB71" s="202"/>
      <c r="IC71" s="212"/>
      <c r="ID71" s="212"/>
      <c r="IE71" s="212"/>
      <c r="IF71" s="205"/>
      <c r="IG71" s="205"/>
      <c r="IH71" s="205"/>
      <c r="II71" s="205"/>
      <c r="IJ71" s="212"/>
      <c r="IK71" s="205"/>
      <c r="IL71" s="449"/>
      <c r="IM71" s="205"/>
      <c r="IN71" s="437"/>
      <c r="IO71" s="212"/>
      <c r="IP71" s="202"/>
      <c r="IQ71" s="202"/>
      <c r="IR71" s="202"/>
      <c r="IS71" s="202"/>
      <c r="IT71" s="212"/>
      <c r="IU71" s="212"/>
      <c r="IV71" s="212"/>
      <c r="IW71" s="205"/>
      <c r="IX71" s="205"/>
      <c r="IY71" s="205"/>
      <c r="IZ71" s="205"/>
      <c r="JA71" s="212"/>
      <c r="JB71" s="205"/>
      <c r="JC71" s="449"/>
      <c r="JD71" s="205"/>
      <c r="JE71" s="437"/>
      <c r="JF71" s="212"/>
      <c r="JG71" s="202"/>
      <c r="JH71" s="202"/>
      <c r="JI71" s="202"/>
      <c r="JJ71" s="202"/>
      <c r="JK71" s="212"/>
      <c r="JL71" s="212"/>
      <c r="JM71" s="212"/>
      <c r="JN71" s="205"/>
      <c r="JO71" s="205"/>
      <c r="JP71" s="205"/>
      <c r="JQ71" s="205"/>
      <c r="JR71" s="212"/>
      <c r="JS71" s="205"/>
      <c r="JT71" s="449"/>
      <c r="JU71" s="205"/>
      <c r="JV71" s="437"/>
      <c r="JW71" s="212"/>
      <c r="JX71" s="202"/>
      <c r="JY71" s="202"/>
      <c r="JZ71" s="202"/>
      <c r="KA71" s="202"/>
      <c r="KB71" s="212"/>
      <c r="KC71" s="212"/>
      <c r="KD71" s="212"/>
      <c r="KE71" s="205"/>
      <c r="KF71" s="205"/>
      <c r="KG71" s="205"/>
      <c r="KH71" s="205"/>
      <c r="KI71" s="212"/>
      <c r="KJ71" s="205"/>
      <c r="KK71" s="449"/>
      <c r="KL71" s="205"/>
      <c r="KM71" s="437"/>
      <c r="KN71" s="212"/>
      <c r="KO71" s="202"/>
      <c r="KP71" s="202"/>
      <c r="KQ71" s="202"/>
      <c r="KR71" s="202"/>
      <c r="KS71" s="212"/>
      <c r="KT71" s="212"/>
      <c r="KU71" s="212"/>
      <c r="KV71" s="205"/>
      <c r="KW71" s="205"/>
      <c r="KX71" s="205"/>
      <c r="KY71" s="205"/>
      <c r="KZ71" s="212"/>
      <c r="LA71" s="205"/>
      <c r="LB71" s="449"/>
      <c r="LC71" s="205"/>
      <c r="LD71" s="437"/>
      <c r="LE71" s="212"/>
      <c r="LF71" s="202"/>
      <c r="LG71" s="202"/>
      <c r="LH71" s="202"/>
      <c r="LI71" s="202"/>
      <c r="LJ71" s="212"/>
      <c r="LK71" s="212"/>
      <c r="LL71" s="212"/>
      <c r="LM71" s="205"/>
      <c r="LN71" s="205"/>
      <c r="LO71" s="205"/>
      <c r="LP71" s="205"/>
      <c r="LQ71" s="212"/>
      <c r="LR71" s="205"/>
      <c r="LS71" s="449"/>
      <c r="LT71" s="205"/>
      <c r="LU71" s="438"/>
      <c r="LV71" s="439"/>
      <c r="LW71" s="373"/>
      <c r="LX71" s="202"/>
      <c r="LY71" s="202"/>
      <c r="LZ71" s="202"/>
      <c r="MA71" s="212"/>
      <c r="MB71" s="212"/>
      <c r="MC71" s="212"/>
      <c r="MD71" s="205"/>
      <c r="ME71" s="205"/>
      <c r="MF71" s="205"/>
      <c r="MG71" s="205"/>
      <c r="MH71" s="212"/>
      <c r="MI71" s="440"/>
    </row>
    <row r="72" spans="1:347" ht="14" customHeight="1" outlineLevel="1">
      <c r="A72" s="220"/>
      <c r="B72" s="382"/>
      <c r="C72" s="382"/>
      <c r="D72" s="382"/>
      <c r="E72" s="212"/>
      <c r="F72" s="205"/>
      <c r="G72" s="212"/>
      <c r="H72" s="212"/>
      <c r="I72" s="205"/>
      <c r="J72" s="437"/>
      <c r="K72" s="212"/>
      <c r="L72" s="202"/>
      <c r="M72" s="202"/>
      <c r="N72" s="202"/>
      <c r="O72" s="202"/>
      <c r="P72" s="212"/>
      <c r="Q72" s="212"/>
      <c r="R72" s="212"/>
      <c r="S72" s="205"/>
      <c r="T72" s="205"/>
      <c r="U72" s="205"/>
      <c r="V72" s="205"/>
      <c r="W72" s="212"/>
      <c r="X72" s="205"/>
      <c r="Y72" s="427"/>
      <c r="Z72" s="205"/>
      <c r="AA72" s="437"/>
      <c r="AB72" s="212"/>
      <c r="AC72" s="202"/>
      <c r="AD72" s="202"/>
      <c r="AE72" s="202"/>
      <c r="AF72" s="202"/>
      <c r="AG72" s="212"/>
      <c r="AH72" s="212"/>
      <c r="AI72" s="212"/>
      <c r="AJ72" s="205"/>
      <c r="AK72" s="205"/>
      <c r="AL72" s="205"/>
      <c r="AM72" s="205"/>
      <c r="AN72" s="212"/>
      <c r="AO72" s="205"/>
      <c r="AP72" s="427"/>
      <c r="AQ72" s="205"/>
      <c r="AR72" s="437"/>
      <c r="AS72" s="212"/>
      <c r="AT72" s="202"/>
      <c r="AU72" s="202"/>
      <c r="AV72" s="202"/>
      <c r="AW72" s="202"/>
      <c r="AX72" s="212"/>
      <c r="AY72" s="212"/>
      <c r="AZ72" s="212"/>
      <c r="BA72" s="205"/>
      <c r="BB72" s="205"/>
      <c r="BC72" s="205"/>
      <c r="BD72" s="205"/>
      <c r="BE72" s="212"/>
      <c r="BF72" s="205"/>
      <c r="BG72" s="449"/>
      <c r="BH72" s="205"/>
      <c r="BI72" s="437"/>
      <c r="BJ72" s="212"/>
      <c r="BK72" s="202"/>
      <c r="BL72" s="202"/>
      <c r="BM72" s="202"/>
      <c r="BN72" s="202"/>
      <c r="BO72" s="212"/>
      <c r="BP72" s="212"/>
      <c r="BQ72" s="212"/>
      <c r="BR72" s="205"/>
      <c r="BS72" s="205"/>
      <c r="BT72" s="205"/>
      <c r="BU72" s="205"/>
      <c r="BV72" s="212"/>
      <c r="BW72" s="205"/>
      <c r="BX72" s="449"/>
      <c r="BY72" s="205"/>
      <c r="BZ72" s="437"/>
      <c r="CA72" s="212"/>
      <c r="CB72" s="202"/>
      <c r="CC72" s="202"/>
      <c r="CD72" s="202"/>
      <c r="CE72" s="202"/>
      <c r="CF72" s="212"/>
      <c r="CG72" s="212"/>
      <c r="CH72" s="212"/>
      <c r="CI72" s="205"/>
      <c r="CJ72" s="205"/>
      <c r="CK72" s="205"/>
      <c r="CL72" s="205"/>
      <c r="CM72" s="212"/>
      <c r="CN72" s="205"/>
      <c r="CO72" s="449"/>
      <c r="CP72" s="205"/>
      <c r="CQ72" s="437"/>
      <c r="CR72" s="212"/>
      <c r="CS72" s="202"/>
      <c r="CT72" s="202"/>
      <c r="CU72" s="202"/>
      <c r="CV72" s="202"/>
      <c r="CW72" s="212"/>
      <c r="CX72" s="212"/>
      <c r="CY72" s="212"/>
      <c r="CZ72" s="205"/>
      <c r="DA72" s="205"/>
      <c r="DB72" s="205"/>
      <c r="DC72" s="205"/>
      <c r="DD72" s="212"/>
      <c r="DE72" s="205"/>
      <c r="DF72" s="449"/>
      <c r="DG72" s="205"/>
      <c r="DH72" s="437"/>
      <c r="DI72" s="212"/>
      <c r="DJ72" s="202"/>
      <c r="DK72" s="202"/>
      <c r="DL72" s="202"/>
      <c r="DM72" s="202"/>
      <c r="DN72" s="212"/>
      <c r="DO72" s="212"/>
      <c r="DP72" s="212"/>
      <c r="DQ72" s="205"/>
      <c r="DR72" s="205"/>
      <c r="DS72" s="205"/>
      <c r="DT72" s="205"/>
      <c r="DU72" s="212"/>
      <c r="DV72" s="205"/>
      <c r="DW72" s="449"/>
      <c r="DX72" s="205"/>
      <c r="DY72" s="437"/>
      <c r="DZ72" s="212"/>
      <c r="EA72" s="202"/>
      <c r="EB72" s="202"/>
      <c r="EC72" s="202"/>
      <c r="ED72" s="202"/>
      <c r="EE72" s="212"/>
      <c r="EF72" s="212"/>
      <c r="EG72" s="212"/>
      <c r="EH72" s="205"/>
      <c r="EI72" s="205"/>
      <c r="EJ72" s="205"/>
      <c r="EK72" s="205"/>
      <c r="EL72" s="212"/>
      <c r="EM72" s="205"/>
      <c r="EN72" s="449"/>
      <c r="EO72" s="205"/>
      <c r="EP72" s="437"/>
      <c r="EQ72" s="212"/>
      <c r="ER72" s="202"/>
      <c r="ES72" s="202"/>
      <c r="ET72" s="202"/>
      <c r="EU72" s="202"/>
      <c r="EV72" s="212"/>
      <c r="EW72" s="212"/>
      <c r="EX72" s="212"/>
      <c r="EY72" s="205"/>
      <c r="EZ72" s="205"/>
      <c r="FA72" s="205"/>
      <c r="FB72" s="205"/>
      <c r="FC72" s="212"/>
      <c r="FD72" s="205"/>
      <c r="FE72" s="449"/>
      <c r="FF72" s="205"/>
      <c r="FG72" s="437"/>
      <c r="FH72" s="212"/>
      <c r="FI72" s="202"/>
      <c r="FJ72" s="202"/>
      <c r="FK72" s="202"/>
      <c r="FL72" s="202"/>
      <c r="FM72" s="212"/>
      <c r="FN72" s="212"/>
      <c r="FO72" s="212"/>
      <c r="FP72" s="205"/>
      <c r="FQ72" s="205"/>
      <c r="FR72" s="205"/>
      <c r="FS72" s="205"/>
      <c r="FT72" s="212"/>
      <c r="FU72" s="205"/>
      <c r="FV72" s="449"/>
      <c r="FW72" s="205"/>
      <c r="FX72" s="437"/>
      <c r="FY72" s="212"/>
      <c r="FZ72" s="202"/>
      <c r="GA72" s="202"/>
      <c r="GB72" s="202"/>
      <c r="GC72" s="202"/>
      <c r="GD72" s="212"/>
      <c r="GE72" s="212"/>
      <c r="GF72" s="212"/>
      <c r="GG72" s="205"/>
      <c r="GH72" s="205"/>
      <c r="GI72" s="205"/>
      <c r="GJ72" s="205"/>
      <c r="GK72" s="212"/>
      <c r="GL72" s="205"/>
      <c r="GM72" s="449"/>
      <c r="GN72" s="205"/>
      <c r="GO72" s="437"/>
      <c r="GP72" s="212"/>
      <c r="GQ72" s="202"/>
      <c r="GR72" s="202"/>
      <c r="GS72" s="202"/>
      <c r="GT72" s="202"/>
      <c r="GU72" s="212"/>
      <c r="GV72" s="212"/>
      <c r="GW72" s="212"/>
      <c r="GX72" s="205"/>
      <c r="GY72" s="205"/>
      <c r="GZ72" s="205"/>
      <c r="HA72" s="205"/>
      <c r="HB72" s="212"/>
      <c r="HC72" s="205"/>
      <c r="HD72" s="449"/>
      <c r="HE72" s="205"/>
      <c r="HF72" s="437"/>
      <c r="HG72" s="212"/>
      <c r="HH72" s="202"/>
      <c r="HI72" s="202"/>
      <c r="HJ72" s="202"/>
      <c r="HK72" s="202"/>
      <c r="HL72" s="212"/>
      <c r="HM72" s="212"/>
      <c r="HN72" s="212"/>
      <c r="HO72" s="205"/>
      <c r="HP72" s="205"/>
      <c r="HQ72" s="205"/>
      <c r="HR72" s="205"/>
      <c r="HS72" s="212"/>
      <c r="HT72" s="205"/>
      <c r="HU72" s="449"/>
      <c r="HV72" s="205"/>
      <c r="HW72" s="437"/>
      <c r="HX72" s="212"/>
      <c r="HY72" s="202"/>
      <c r="HZ72" s="202"/>
      <c r="IA72" s="202"/>
      <c r="IB72" s="202"/>
      <c r="IC72" s="212"/>
      <c r="ID72" s="212"/>
      <c r="IE72" s="212"/>
      <c r="IF72" s="205"/>
      <c r="IG72" s="205"/>
      <c r="IH72" s="205"/>
      <c r="II72" s="205"/>
      <c r="IJ72" s="212"/>
      <c r="IK72" s="205"/>
      <c r="IL72" s="449"/>
      <c r="IM72" s="205"/>
      <c r="IN72" s="437"/>
      <c r="IO72" s="212"/>
      <c r="IP72" s="202"/>
      <c r="IQ72" s="202"/>
      <c r="IR72" s="202"/>
      <c r="IS72" s="202"/>
      <c r="IT72" s="212"/>
      <c r="IU72" s="212"/>
      <c r="IV72" s="212"/>
      <c r="IW72" s="205"/>
      <c r="IX72" s="205"/>
      <c r="IY72" s="205"/>
      <c r="IZ72" s="205"/>
      <c r="JA72" s="212"/>
      <c r="JB72" s="205"/>
      <c r="JC72" s="449"/>
      <c r="JD72" s="205"/>
      <c r="JE72" s="437"/>
      <c r="JF72" s="212"/>
      <c r="JG72" s="202"/>
      <c r="JH72" s="202"/>
      <c r="JI72" s="202"/>
      <c r="JJ72" s="202"/>
      <c r="JK72" s="212"/>
      <c r="JL72" s="212"/>
      <c r="JM72" s="212"/>
      <c r="JN72" s="205"/>
      <c r="JO72" s="205"/>
      <c r="JP72" s="205"/>
      <c r="JQ72" s="205"/>
      <c r="JR72" s="212"/>
      <c r="JS72" s="205"/>
      <c r="JT72" s="449"/>
      <c r="JU72" s="205"/>
      <c r="JV72" s="437"/>
      <c r="JW72" s="212"/>
      <c r="JX72" s="202"/>
      <c r="JY72" s="202"/>
      <c r="JZ72" s="202"/>
      <c r="KA72" s="202"/>
      <c r="KB72" s="212"/>
      <c r="KC72" s="212"/>
      <c r="KD72" s="212"/>
      <c r="KE72" s="205"/>
      <c r="KF72" s="205"/>
      <c r="KG72" s="205"/>
      <c r="KH72" s="205"/>
      <c r="KI72" s="212"/>
      <c r="KJ72" s="205"/>
      <c r="KK72" s="449"/>
      <c r="KL72" s="205"/>
      <c r="KM72" s="437"/>
      <c r="KN72" s="212"/>
      <c r="KO72" s="202"/>
      <c r="KP72" s="202"/>
      <c r="KQ72" s="202"/>
      <c r="KR72" s="202"/>
      <c r="KS72" s="212"/>
      <c r="KT72" s="212"/>
      <c r="KU72" s="212"/>
      <c r="KV72" s="205"/>
      <c r="KW72" s="205"/>
      <c r="KX72" s="205"/>
      <c r="KY72" s="205"/>
      <c r="KZ72" s="212"/>
      <c r="LA72" s="205"/>
      <c r="LB72" s="449"/>
      <c r="LC72" s="205"/>
      <c r="LD72" s="437"/>
      <c r="LE72" s="212"/>
      <c r="LF72" s="202"/>
      <c r="LG72" s="202"/>
      <c r="LH72" s="202"/>
      <c r="LI72" s="202"/>
      <c r="LJ72" s="212"/>
      <c r="LK72" s="212"/>
      <c r="LL72" s="212"/>
      <c r="LM72" s="205"/>
      <c r="LN72" s="205"/>
      <c r="LO72" s="205"/>
      <c r="LP72" s="205"/>
      <c r="LQ72" s="212"/>
      <c r="LR72" s="205"/>
      <c r="LS72" s="449"/>
      <c r="LT72" s="205"/>
      <c r="LU72" s="438"/>
      <c r="LV72" s="439"/>
      <c r="LW72" s="373"/>
      <c r="LX72" s="202"/>
      <c r="LY72" s="202"/>
      <c r="LZ72" s="202"/>
      <c r="MA72" s="212"/>
      <c r="MB72" s="212"/>
      <c r="MC72" s="212"/>
      <c r="MD72" s="205"/>
      <c r="ME72" s="205"/>
      <c r="MF72" s="205"/>
      <c r="MG72" s="205"/>
      <c r="MH72" s="212"/>
      <c r="MI72" s="440"/>
    </row>
    <row r="73" spans="1:347" ht="14" customHeight="1" outlineLevel="1">
      <c r="A73" s="220"/>
      <c r="B73" s="90"/>
      <c r="C73" s="90"/>
      <c r="D73" s="90"/>
      <c r="E73" s="212"/>
      <c r="F73" s="205"/>
      <c r="G73" s="212"/>
      <c r="H73" s="212"/>
      <c r="I73" s="205"/>
      <c r="J73" s="437"/>
      <c r="K73" s="212"/>
      <c r="L73" s="202"/>
      <c r="M73" s="202"/>
      <c r="N73" s="202"/>
      <c r="O73" s="202"/>
      <c r="P73" s="212"/>
      <c r="Q73" s="212"/>
      <c r="R73" s="212"/>
      <c r="S73" s="205"/>
      <c r="T73" s="205"/>
      <c r="U73" s="205"/>
      <c r="V73" s="205"/>
      <c r="W73" s="212"/>
      <c r="X73" s="205"/>
      <c r="Y73" s="427"/>
      <c r="Z73" s="205"/>
      <c r="AA73" s="437"/>
      <c r="AB73" s="212"/>
      <c r="AC73" s="202"/>
      <c r="AD73" s="202"/>
      <c r="AE73" s="202"/>
      <c r="AF73" s="202"/>
      <c r="AG73" s="212"/>
      <c r="AH73" s="212"/>
      <c r="AI73" s="212"/>
      <c r="AJ73" s="205"/>
      <c r="AK73" s="205"/>
      <c r="AL73" s="205"/>
      <c r="AM73" s="205"/>
      <c r="AN73" s="212"/>
      <c r="AO73" s="205"/>
      <c r="AP73" s="427"/>
      <c r="AQ73" s="205"/>
      <c r="AR73" s="437"/>
      <c r="AS73" s="212"/>
      <c r="AT73" s="202"/>
      <c r="AU73" s="202"/>
      <c r="AV73" s="202"/>
      <c r="AW73" s="202"/>
      <c r="AX73" s="212"/>
      <c r="AY73" s="212"/>
      <c r="AZ73" s="212"/>
      <c r="BA73" s="205"/>
      <c r="BB73" s="205"/>
      <c r="BC73" s="205"/>
      <c r="BD73" s="205"/>
      <c r="BE73" s="212"/>
      <c r="BF73" s="205"/>
      <c r="BG73" s="449"/>
      <c r="BH73" s="205"/>
      <c r="BI73" s="437"/>
      <c r="BJ73" s="212"/>
      <c r="BK73" s="202"/>
      <c r="BL73" s="202"/>
      <c r="BM73" s="202"/>
      <c r="BN73" s="202"/>
      <c r="BO73" s="212"/>
      <c r="BP73" s="212"/>
      <c r="BQ73" s="212"/>
      <c r="BR73" s="205"/>
      <c r="BS73" s="205"/>
      <c r="BT73" s="205"/>
      <c r="BU73" s="205"/>
      <c r="BV73" s="212"/>
      <c r="BW73" s="205"/>
      <c r="BX73" s="449"/>
      <c r="BY73" s="205"/>
      <c r="BZ73" s="437"/>
      <c r="CA73" s="212"/>
      <c r="CB73" s="202"/>
      <c r="CC73" s="202"/>
      <c r="CD73" s="202"/>
      <c r="CE73" s="202"/>
      <c r="CF73" s="212"/>
      <c r="CG73" s="212"/>
      <c r="CH73" s="212"/>
      <c r="CI73" s="205"/>
      <c r="CJ73" s="205"/>
      <c r="CK73" s="205"/>
      <c r="CL73" s="205"/>
      <c r="CM73" s="212"/>
      <c r="CN73" s="205"/>
      <c r="CO73" s="449"/>
      <c r="CP73" s="205"/>
      <c r="CQ73" s="437"/>
      <c r="CR73" s="212"/>
      <c r="CS73" s="202"/>
      <c r="CT73" s="202"/>
      <c r="CU73" s="202"/>
      <c r="CV73" s="202"/>
      <c r="CW73" s="212"/>
      <c r="CX73" s="212"/>
      <c r="CY73" s="212"/>
      <c r="CZ73" s="205"/>
      <c r="DA73" s="205"/>
      <c r="DB73" s="205"/>
      <c r="DC73" s="205"/>
      <c r="DD73" s="212"/>
      <c r="DE73" s="205"/>
      <c r="DF73" s="449"/>
      <c r="DG73" s="205"/>
      <c r="DH73" s="437"/>
      <c r="DI73" s="212"/>
      <c r="DJ73" s="202"/>
      <c r="DK73" s="202"/>
      <c r="DL73" s="202"/>
      <c r="DM73" s="202"/>
      <c r="DN73" s="212"/>
      <c r="DO73" s="212"/>
      <c r="DP73" s="212"/>
      <c r="DQ73" s="205"/>
      <c r="DR73" s="205"/>
      <c r="DS73" s="205"/>
      <c r="DT73" s="205"/>
      <c r="DU73" s="212"/>
      <c r="DV73" s="205"/>
      <c r="DW73" s="449"/>
      <c r="DX73" s="205"/>
      <c r="DY73" s="437"/>
      <c r="DZ73" s="212"/>
      <c r="EA73" s="202"/>
      <c r="EB73" s="202"/>
      <c r="EC73" s="202"/>
      <c r="ED73" s="202"/>
      <c r="EE73" s="212"/>
      <c r="EF73" s="212"/>
      <c r="EG73" s="212"/>
      <c r="EH73" s="205"/>
      <c r="EI73" s="205"/>
      <c r="EJ73" s="205"/>
      <c r="EK73" s="205"/>
      <c r="EL73" s="212"/>
      <c r="EM73" s="205"/>
      <c r="EN73" s="449"/>
      <c r="EO73" s="205"/>
      <c r="EP73" s="437"/>
      <c r="EQ73" s="212"/>
      <c r="ER73" s="202"/>
      <c r="ES73" s="202"/>
      <c r="ET73" s="202"/>
      <c r="EU73" s="202"/>
      <c r="EV73" s="212"/>
      <c r="EW73" s="212"/>
      <c r="EX73" s="212"/>
      <c r="EY73" s="205"/>
      <c r="EZ73" s="205"/>
      <c r="FA73" s="205"/>
      <c r="FB73" s="205"/>
      <c r="FC73" s="212"/>
      <c r="FD73" s="205"/>
      <c r="FE73" s="449"/>
      <c r="FF73" s="205"/>
      <c r="FG73" s="437"/>
      <c r="FH73" s="212"/>
      <c r="FI73" s="202"/>
      <c r="FJ73" s="202"/>
      <c r="FK73" s="202"/>
      <c r="FL73" s="202"/>
      <c r="FM73" s="212"/>
      <c r="FN73" s="212"/>
      <c r="FO73" s="212"/>
      <c r="FP73" s="205"/>
      <c r="FQ73" s="205"/>
      <c r="FR73" s="205"/>
      <c r="FS73" s="205"/>
      <c r="FT73" s="212"/>
      <c r="FU73" s="205"/>
      <c r="FV73" s="449"/>
      <c r="FW73" s="205"/>
      <c r="FX73" s="437"/>
      <c r="FY73" s="212"/>
      <c r="FZ73" s="202"/>
      <c r="GA73" s="202"/>
      <c r="GB73" s="202"/>
      <c r="GC73" s="202"/>
      <c r="GD73" s="212"/>
      <c r="GE73" s="212"/>
      <c r="GF73" s="212"/>
      <c r="GG73" s="205"/>
      <c r="GH73" s="205"/>
      <c r="GI73" s="205"/>
      <c r="GJ73" s="205"/>
      <c r="GK73" s="212"/>
      <c r="GL73" s="205"/>
      <c r="GM73" s="449"/>
      <c r="GN73" s="205"/>
      <c r="GO73" s="437"/>
      <c r="GP73" s="212"/>
      <c r="GQ73" s="202"/>
      <c r="GR73" s="202"/>
      <c r="GS73" s="202"/>
      <c r="GT73" s="202"/>
      <c r="GU73" s="212"/>
      <c r="GV73" s="212"/>
      <c r="GW73" s="212"/>
      <c r="GX73" s="205"/>
      <c r="GY73" s="205"/>
      <c r="GZ73" s="205"/>
      <c r="HA73" s="205"/>
      <c r="HB73" s="212"/>
      <c r="HC73" s="205"/>
      <c r="HD73" s="449"/>
      <c r="HE73" s="205"/>
      <c r="HF73" s="437"/>
      <c r="HG73" s="212"/>
      <c r="HH73" s="202"/>
      <c r="HI73" s="202"/>
      <c r="HJ73" s="202"/>
      <c r="HK73" s="202"/>
      <c r="HL73" s="212"/>
      <c r="HM73" s="212"/>
      <c r="HN73" s="212"/>
      <c r="HO73" s="205"/>
      <c r="HP73" s="205"/>
      <c r="HQ73" s="205"/>
      <c r="HR73" s="205"/>
      <c r="HS73" s="212"/>
      <c r="HT73" s="205"/>
      <c r="HU73" s="449"/>
      <c r="HV73" s="205"/>
      <c r="HW73" s="437"/>
      <c r="HX73" s="212"/>
      <c r="HY73" s="202"/>
      <c r="HZ73" s="202"/>
      <c r="IA73" s="202"/>
      <c r="IB73" s="202"/>
      <c r="IC73" s="212"/>
      <c r="ID73" s="212"/>
      <c r="IE73" s="212"/>
      <c r="IF73" s="205"/>
      <c r="IG73" s="205"/>
      <c r="IH73" s="205"/>
      <c r="II73" s="205"/>
      <c r="IJ73" s="212"/>
      <c r="IK73" s="205"/>
      <c r="IL73" s="449"/>
      <c r="IM73" s="205"/>
      <c r="IN73" s="437"/>
      <c r="IO73" s="212"/>
      <c r="IP73" s="202"/>
      <c r="IQ73" s="202"/>
      <c r="IR73" s="202"/>
      <c r="IS73" s="202"/>
      <c r="IT73" s="212"/>
      <c r="IU73" s="212"/>
      <c r="IV73" s="212"/>
      <c r="IW73" s="205"/>
      <c r="IX73" s="205"/>
      <c r="IY73" s="205"/>
      <c r="IZ73" s="205"/>
      <c r="JA73" s="212"/>
      <c r="JB73" s="205"/>
      <c r="JC73" s="449"/>
      <c r="JD73" s="205"/>
      <c r="JE73" s="437"/>
      <c r="JF73" s="212"/>
      <c r="JG73" s="202"/>
      <c r="JH73" s="202"/>
      <c r="JI73" s="202"/>
      <c r="JJ73" s="202"/>
      <c r="JK73" s="212"/>
      <c r="JL73" s="212"/>
      <c r="JM73" s="212"/>
      <c r="JN73" s="205"/>
      <c r="JO73" s="205"/>
      <c r="JP73" s="205"/>
      <c r="JQ73" s="205"/>
      <c r="JR73" s="212"/>
      <c r="JS73" s="205"/>
      <c r="JT73" s="449"/>
      <c r="JU73" s="205"/>
      <c r="JV73" s="437"/>
      <c r="JW73" s="212"/>
      <c r="JX73" s="202"/>
      <c r="JY73" s="202"/>
      <c r="JZ73" s="202"/>
      <c r="KA73" s="202"/>
      <c r="KB73" s="212"/>
      <c r="KC73" s="212"/>
      <c r="KD73" s="212"/>
      <c r="KE73" s="205"/>
      <c r="KF73" s="205"/>
      <c r="KG73" s="205"/>
      <c r="KH73" s="205"/>
      <c r="KI73" s="212"/>
      <c r="KJ73" s="205"/>
      <c r="KK73" s="449"/>
      <c r="KL73" s="205"/>
      <c r="KM73" s="437"/>
      <c r="KN73" s="212"/>
      <c r="KO73" s="202"/>
      <c r="KP73" s="202"/>
      <c r="KQ73" s="202"/>
      <c r="KR73" s="202"/>
      <c r="KS73" s="212"/>
      <c r="KT73" s="212"/>
      <c r="KU73" s="212"/>
      <c r="KV73" s="205"/>
      <c r="KW73" s="205"/>
      <c r="KX73" s="205"/>
      <c r="KY73" s="205"/>
      <c r="KZ73" s="212"/>
      <c r="LA73" s="205"/>
      <c r="LB73" s="449"/>
      <c r="LC73" s="205"/>
      <c r="LD73" s="437"/>
      <c r="LE73" s="212"/>
      <c r="LF73" s="202"/>
      <c r="LG73" s="202"/>
      <c r="LH73" s="202"/>
      <c r="LI73" s="202"/>
      <c r="LJ73" s="212"/>
      <c r="LK73" s="212"/>
      <c r="LL73" s="212"/>
      <c r="LM73" s="205"/>
      <c r="LN73" s="205"/>
      <c r="LO73" s="205"/>
      <c r="LP73" s="205"/>
      <c r="LQ73" s="212"/>
      <c r="LR73" s="205"/>
      <c r="LS73" s="449"/>
      <c r="LT73" s="205"/>
      <c r="LU73" s="438"/>
      <c r="LV73" s="439"/>
      <c r="LW73" s="373"/>
      <c r="LX73" s="202"/>
      <c r="LY73" s="202"/>
      <c r="LZ73" s="202"/>
      <c r="MA73" s="212"/>
      <c r="MB73" s="212"/>
      <c r="MC73" s="212"/>
      <c r="MD73" s="205"/>
      <c r="ME73" s="205"/>
      <c r="MF73" s="205"/>
      <c r="MG73" s="205"/>
      <c r="MH73" s="212"/>
      <c r="MI73" s="440"/>
    </row>
    <row r="74" spans="1:347" ht="14" customHeight="1" outlineLevel="1">
      <c r="A74" s="220"/>
      <c r="B74" s="90"/>
      <c r="C74" s="90"/>
      <c r="D74" s="90"/>
      <c r="E74" s="212"/>
      <c r="F74" s="205"/>
      <c r="G74" s="212"/>
      <c r="H74" s="212"/>
      <c r="I74" s="205"/>
      <c r="J74" s="437"/>
      <c r="K74" s="212"/>
      <c r="L74" s="202"/>
      <c r="M74" s="202"/>
      <c r="N74" s="202"/>
      <c r="O74" s="202"/>
      <c r="P74" s="212"/>
      <c r="Q74" s="212"/>
      <c r="R74" s="212"/>
      <c r="S74" s="205"/>
      <c r="T74" s="205"/>
      <c r="U74" s="205"/>
      <c r="V74" s="205"/>
      <c r="W74" s="212"/>
      <c r="X74" s="205"/>
      <c r="Y74" s="205"/>
      <c r="Z74" s="205"/>
      <c r="AA74" s="437"/>
      <c r="AB74" s="212"/>
      <c r="AC74" s="202"/>
      <c r="AD74" s="202"/>
      <c r="AE74" s="202"/>
      <c r="AF74" s="202"/>
      <c r="AG74" s="212"/>
      <c r="AH74" s="212"/>
      <c r="AI74" s="212"/>
      <c r="AJ74" s="205"/>
      <c r="AK74" s="205"/>
      <c r="AL74" s="205"/>
      <c r="AM74" s="205"/>
      <c r="AN74" s="212"/>
      <c r="AO74" s="205"/>
      <c r="AP74" s="205"/>
      <c r="AQ74" s="205"/>
      <c r="AR74" s="437"/>
      <c r="AS74" s="212"/>
      <c r="AT74" s="202"/>
      <c r="AU74" s="202"/>
      <c r="AV74" s="202"/>
      <c r="AW74" s="202"/>
      <c r="AX74" s="212"/>
      <c r="AY74" s="212"/>
      <c r="AZ74" s="212"/>
      <c r="BA74" s="205"/>
      <c r="BB74" s="205"/>
      <c r="BC74" s="205"/>
      <c r="BD74" s="205"/>
      <c r="BE74" s="212"/>
      <c r="BF74" s="205"/>
      <c r="BG74" s="449"/>
      <c r="BH74" s="205"/>
      <c r="BI74" s="437"/>
      <c r="BJ74" s="212"/>
      <c r="BK74" s="202"/>
      <c r="BL74" s="202"/>
      <c r="BM74" s="202"/>
      <c r="BN74" s="202"/>
      <c r="BO74" s="212"/>
      <c r="BP74" s="212"/>
      <c r="BQ74" s="212"/>
      <c r="BR74" s="205"/>
      <c r="BS74" s="205"/>
      <c r="BT74" s="205"/>
      <c r="BU74" s="205"/>
      <c r="BV74" s="212"/>
      <c r="BW74" s="205"/>
      <c r="BX74" s="449"/>
      <c r="BY74" s="205"/>
      <c r="BZ74" s="437"/>
      <c r="CA74" s="212"/>
      <c r="CB74" s="202"/>
      <c r="CC74" s="202"/>
      <c r="CD74" s="202"/>
      <c r="CE74" s="202"/>
      <c r="CF74" s="212"/>
      <c r="CG74" s="212"/>
      <c r="CH74" s="212"/>
      <c r="CI74" s="205"/>
      <c r="CJ74" s="205"/>
      <c r="CK74" s="205"/>
      <c r="CL74" s="205"/>
      <c r="CM74" s="212"/>
      <c r="CN74" s="205"/>
      <c r="CO74" s="449"/>
      <c r="CP74" s="205"/>
      <c r="CQ74" s="437"/>
      <c r="CR74" s="212"/>
      <c r="CS74" s="202"/>
      <c r="CT74" s="202"/>
      <c r="CU74" s="202"/>
      <c r="CV74" s="202"/>
      <c r="CW74" s="212"/>
      <c r="CX74" s="212"/>
      <c r="CY74" s="212"/>
      <c r="CZ74" s="205"/>
      <c r="DA74" s="205"/>
      <c r="DB74" s="205"/>
      <c r="DC74" s="205"/>
      <c r="DD74" s="212"/>
      <c r="DE74" s="205"/>
      <c r="DF74" s="449"/>
      <c r="DG74" s="205"/>
      <c r="DH74" s="437"/>
      <c r="DI74" s="212"/>
      <c r="DJ74" s="202"/>
      <c r="DK74" s="202"/>
      <c r="DL74" s="202"/>
      <c r="DM74" s="202"/>
      <c r="DN74" s="212"/>
      <c r="DO74" s="212"/>
      <c r="DP74" s="212"/>
      <c r="DQ74" s="205"/>
      <c r="DR74" s="205"/>
      <c r="DS74" s="205"/>
      <c r="DT74" s="205"/>
      <c r="DU74" s="212"/>
      <c r="DV74" s="205"/>
      <c r="DW74" s="449"/>
      <c r="DX74" s="205"/>
      <c r="DY74" s="437"/>
      <c r="DZ74" s="212"/>
      <c r="EA74" s="202"/>
      <c r="EB74" s="202"/>
      <c r="EC74" s="202"/>
      <c r="ED74" s="202"/>
      <c r="EE74" s="212"/>
      <c r="EF74" s="212"/>
      <c r="EG74" s="212"/>
      <c r="EH74" s="205"/>
      <c r="EI74" s="205"/>
      <c r="EJ74" s="205"/>
      <c r="EK74" s="205"/>
      <c r="EL74" s="212"/>
      <c r="EM74" s="205"/>
      <c r="EN74" s="449"/>
      <c r="EO74" s="205"/>
      <c r="EP74" s="437"/>
      <c r="EQ74" s="212"/>
      <c r="ER74" s="202"/>
      <c r="ES74" s="202"/>
      <c r="ET74" s="202"/>
      <c r="EU74" s="202"/>
      <c r="EV74" s="212"/>
      <c r="EW74" s="212"/>
      <c r="EX74" s="212"/>
      <c r="EY74" s="205"/>
      <c r="EZ74" s="205"/>
      <c r="FA74" s="205"/>
      <c r="FB74" s="205"/>
      <c r="FC74" s="212"/>
      <c r="FD74" s="205"/>
      <c r="FE74" s="449"/>
      <c r="FF74" s="205"/>
      <c r="FG74" s="437"/>
      <c r="FH74" s="212"/>
      <c r="FI74" s="202"/>
      <c r="FJ74" s="202"/>
      <c r="FK74" s="202"/>
      <c r="FL74" s="202"/>
      <c r="FM74" s="212"/>
      <c r="FN74" s="212"/>
      <c r="FO74" s="212"/>
      <c r="FP74" s="205"/>
      <c r="FQ74" s="205"/>
      <c r="FR74" s="205"/>
      <c r="FS74" s="205"/>
      <c r="FT74" s="212"/>
      <c r="FU74" s="205"/>
      <c r="FV74" s="449"/>
      <c r="FW74" s="205"/>
      <c r="FX74" s="437"/>
      <c r="FY74" s="212"/>
      <c r="FZ74" s="202"/>
      <c r="GA74" s="202"/>
      <c r="GB74" s="202"/>
      <c r="GC74" s="202"/>
      <c r="GD74" s="212"/>
      <c r="GE74" s="212"/>
      <c r="GF74" s="212"/>
      <c r="GG74" s="205"/>
      <c r="GH74" s="205"/>
      <c r="GI74" s="205"/>
      <c r="GJ74" s="205"/>
      <c r="GK74" s="212"/>
      <c r="GL74" s="205"/>
      <c r="GM74" s="449"/>
      <c r="GN74" s="205"/>
      <c r="GO74" s="437"/>
      <c r="GP74" s="212"/>
      <c r="GQ74" s="202"/>
      <c r="GR74" s="202"/>
      <c r="GS74" s="202"/>
      <c r="GT74" s="202"/>
      <c r="GU74" s="212"/>
      <c r="GV74" s="212"/>
      <c r="GW74" s="212"/>
      <c r="GX74" s="205"/>
      <c r="GY74" s="205"/>
      <c r="GZ74" s="205"/>
      <c r="HA74" s="205"/>
      <c r="HB74" s="212"/>
      <c r="HC74" s="205"/>
      <c r="HD74" s="449"/>
      <c r="HE74" s="205"/>
      <c r="HF74" s="437"/>
      <c r="HG74" s="212"/>
      <c r="HH74" s="202"/>
      <c r="HI74" s="202"/>
      <c r="HJ74" s="202"/>
      <c r="HK74" s="202"/>
      <c r="HL74" s="212"/>
      <c r="HM74" s="212"/>
      <c r="HN74" s="212"/>
      <c r="HO74" s="205"/>
      <c r="HP74" s="205"/>
      <c r="HQ74" s="205"/>
      <c r="HR74" s="205"/>
      <c r="HS74" s="212"/>
      <c r="HT74" s="205"/>
      <c r="HU74" s="449"/>
      <c r="HV74" s="205"/>
      <c r="HW74" s="437"/>
      <c r="HX74" s="212"/>
      <c r="HY74" s="202"/>
      <c r="HZ74" s="202"/>
      <c r="IA74" s="202"/>
      <c r="IB74" s="202"/>
      <c r="IC74" s="212"/>
      <c r="ID74" s="212"/>
      <c r="IE74" s="212"/>
      <c r="IF74" s="205"/>
      <c r="IG74" s="205"/>
      <c r="IH74" s="205"/>
      <c r="II74" s="205"/>
      <c r="IJ74" s="212"/>
      <c r="IK74" s="205"/>
      <c r="IL74" s="449"/>
      <c r="IM74" s="205"/>
      <c r="IN74" s="437"/>
      <c r="IO74" s="212"/>
      <c r="IP74" s="202"/>
      <c r="IQ74" s="202"/>
      <c r="IR74" s="202"/>
      <c r="IS74" s="202"/>
      <c r="IT74" s="212"/>
      <c r="IU74" s="212"/>
      <c r="IV74" s="212"/>
      <c r="IW74" s="205"/>
      <c r="IX74" s="205"/>
      <c r="IY74" s="205"/>
      <c r="IZ74" s="205"/>
      <c r="JA74" s="212"/>
      <c r="JB74" s="205"/>
      <c r="JC74" s="449"/>
      <c r="JD74" s="205"/>
      <c r="JE74" s="437"/>
      <c r="JF74" s="212"/>
      <c r="JG74" s="202"/>
      <c r="JH74" s="202"/>
      <c r="JI74" s="202"/>
      <c r="JJ74" s="202"/>
      <c r="JK74" s="212"/>
      <c r="JL74" s="212"/>
      <c r="JM74" s="212"/>
      <c r="JN74" s="205"/>
      <c r="JO74" s="205"/>
      <c r="JP74" s="205"/>
      <c r="JQ74" s="205"/>
      <c r="JR74" s="212"/>
      <c r="JS74" s="205"/>
      <c r="JT74" s="449"/>
      <c r="JU74" s="205"/>
      <c r="JV74" s="437"/>
      <c r="JW74" s="212"/>
      <c r="JX74" s="202"/>
      <c r="JY74" s="202"/>
      <c r="JZ74" s="202"/>
      <c r="KA74" s="202"/>
      <c r="KB74" s="212"/>
      <c r="KC74" s="212"/>
      <c r="KD74" s="212"/>
      <c r="KE74" s="205"/>
      <c r="KF74" s="205"/>
      <c r="KG74" s="205"/>
      <c r="KH74" s="205"/>
      <c r="KI74" s="212"/>
      <c r="KJ74" s="205"/>
      <c r="KK74" s="449"/>
      <c r="KL74" s="205"/>
      <c r="KM74" s="437"/>
      <c r="KN74" s="212"/>
      <c r="KO74" s="202"/>
      <c r="KP74" s="202"/>
      <c r="KQ74" s="202"/>
      <c r="KR74" s="202"/>
      <c r="KS74" s="212"/>
      <c r="KT74" s="212"/>
      <c r="KU74" s="212"/>
      <c r="KV74" s="205"/>
      <c r="KW74" s="205"/>
      <c r="KX74" s="205"/>
      <c r="KY74" s="205"/>
      <c r="KZ74" s="212"/>
      <c r="LA74" s="205"/>
      <c r="LB74" s="449"/>
      <c r="LC74" s="205"/>
      <c r="LD74" s="437"/>
      <c r="LE74" s="212"/>
      <c r="LF74" s="202"/>
      <c r="LG74" s="202"/>
      <c r="LH74" s="202"/>
      <c r="LI74" s="202"/>
      <c r="LJ74" s="212"/>
      <c r="LK74" s="212"/>
      <c r="LL74" s="212"/>
      <c r="LM74" s="205"/>
      <c r="LN74" s="205"/>
      <c r="LO74" s="205"/>
      <c r="LP74" s="205"/>
      <c r="LQ74" s="212"/>
      <c r="LR74" s="205"/>
      <c r="LS74" s="449"/>
      <c r="LT74" s="205"/>
      <c r="LU74" s="438"/>
      <c r="LV74" s="439"/>
      <c r="LW74" s="373"/>
      <c r="LX74" s="202"/>
      <c r="LY74" s="202"/>
      <c r="LZ74" s="202"/>
      <c r="MA74" s="212"/>
      <c r="MB74" s="212"/>
      <c r="MC74" s="212"/>
      <c r="MD74" s="205"/>
      <c r="ME74" s="205"/>
      <c r="MF74" s="205"/>
      <c r="MG74" s="205"/>
      <c r="MH74" s="212"/>
      <c r="MI74" s="440"/>
    </row>
    <row r="75" spans="1:347" ht="14" customHeight="1" outlineLevel="1">
      <c r="A75" s="220"/>
      <c r="B75" s="90"/>
      <c r="C75" s="90"/>
      <c r="D75" s="90"/>
      <c r="E75" s="212"/>
      <c r="F75" s="205"/>
      <c r="G75" s="212"/>
      <c r="H75" s="212"/>
      <c r="I75" s="205"/>
      <c r="J75" s="437"/>
      <c r="K75" s="212"/>
      <c r="L75" s="202"/>
      <c r="M75" s="202"/>
      <c r="N75" s="202"/>
      <c r="O75" s="202"/>
      <c r="P75" s="212"/>
      <c r="Q75" s="212"/>
      <c r="R75" s="212"/>
      <c r="S75" s="205"/>
      <c r="T75" s="205"/>
      <c r="U75" s="205"/>
      <c r="V75" s="205"/>
      <c r="W75" s="212"/>
      <c r="X75" s="205"/>
      <c r="Y75" s="205"/>
      <c r="Z75" s="205"/>
      <c r="AA75" s="437"/>
      <c r="AB75" s="212"/>
      <c r="AC75" s="202"/>
      <c r="AD75" s="202"/>
      <c r="AE75" s="202"/>
      <c r="AF75" s="202"/>
      <c r="AG75" s="212"/>
      <c r="AH75" s="212"/>
      <c r="AI75" s="212"/>
      <c r="AJ75" s="205"/>
      <c r="AK75" s="205"/>
      <c r="AL75" s="205"/>
      <c r="AM75" s="205"/>
      <c r="AN75" s="212"/>
      <c r="AO75" s="205"/>
      <c r="AP75" s="205"/>
      <c r="AQ75" s="205"/>
      <c r="AR75" s="437"/>
      <c r="AS75" s="212"/>
      <c r="AT75" s="202"/>
      <c r="AU75" s="202"/>
      <c r="AV75" s="202"/>
      <c r="AW75" s="202"/>
      <c r="AX75" s="212"/>
      <c r="AY75" s="212"/>
      <c r="AZ75" s="212"/>
      <c r="BA75" s="205"/>
      <c r="BB75" s="205"/>
      <c r="BC75" s="205"/>
      <c r="BD75" s="205"/>
      <c r="BE75" s="212"/>
      <c r="BF75" s="205"/>
      <c r="BG75" s="449"/>
      <c r="BH75" s="205"/>
      <c r="BI75" s="437"/>
      <c r="BJ75" s="212"/>
      <c r="BK75" s="202"/>
      <c r="BL75" s="202"/>
      <c r="BM75" s="202"/>
      <c r="BN75" s="202"/>
      <c r="BO75" s="212"/>
      <c r="BP75" s="212"/>
      <c r="BQ75" s="212"/>
      <c r="BR75" s="205"/>
      <c r="BS75" s="205"/>
      <c r="BT75" s="205"/>
      <c r="BU75" s="205"/>
      <c r="BV75" s="212"/>
      <c r="BW75" s="205"/>
      <c r="BX75" s="449"/>
      <c r="BY75" s="205"/>
      <c r="BZ75" s="437"/>
      <c r="CA75" s="212"/>
      <c r="CB75" s="202"/>
      <c r="CC75" s="202"/>
      <c r="CD75" s="202"/>
      <c r="CE75" s="202"/>
      <c r="CF75" s="212"/>
      <c r="CG75" s="212"/>
      <c r="CH75" s="212"/>
      <c r="CI75" s="205"/>
      <c r="CJ75" s="205"/>
      <c r="CK75" s="205"/>
      <c r="CL75" s="205"/>
      <c r="CM75" s="212"/>
      <c r="CN75" s="205"/>
      <c r="CO75" s="449"/>
      <c r="CP75" s="205"/>
      <c r="CQ75" s="437"/>
      <c r="CR75" s="212"/>
      <c r="CS75" s="202"/>
      <c r="CT75" s="202"/>
      <c r="CU75" s="202"/>
      <c r="CV75" s="202"/>
      <c r="CW75" s="212"/>
      <c r="CX75" s="212"/>
      <c r="CY75" s="212"/>
      <c r="CZ75" s="205"/>
      <c r="DA75" s="205"/>
      <c r="DB75" s="205"/>
      <c r="DC75" s="205"/>
      <c r="DD75" s="212"/>
      <c r="DE75" s="205"/>
      <c r="DF75" s="449"/>
      <c r="DG75" s="205"/>
      <c r="DH75" s="437"/>
      <c r="DI75" s="212"/>
      <c r="DJ75" s="202"/>
      <c r="DK75" s="202"/>
      <c r="DL75" s="202"/>
      <c r="DM75" s="202"/>
      <c r="DN75" s="212"/>
      <c r="DO75" s="212"/>
      <c r="DP75" s="212"/>
      <c r="DQ75" s="205"/>
      <c r="DR75" s="205"/>
      <c r="DS75" s="205"/>
      <c r="DT75" s="205"/>
      <c r="DU75" s="212"/>
      <c r="DV75" s="205"/>
      <c r="DW75" s="449"/>
      <c r="DX75" s="205"/>
      <c r="DY75" s="437"/>
      <c r="DZ75" s="212"/>
      <c r="EA75" s="202"/>
      <c r="EB75" s="202"/>
      <c r="EC75" s="202"/>
      <c r="ED75" s="202"/>
      <c r="EE75" s="212"/>
      <c r="EF75" s="212"/>
      <c r="EG75" s="212"/>
      <c r="EH75" s="205"/>
      <c r="EI75" s="205"/>
      <c r="EJ75" s="205"/>
      <c r="EK75" s="205"/>
      <c r="EL75" s="212"/>
      <c r="EM75" s="205"/>
      <c r="EN75" s="449"/>
      <c r="EO75" s="205"/>
      <c r="EP75" s="437"/>
      <c r="EQ75" s="212"/>
      <c r="ER75" s="202"/>
      <c r="ES75" s="202"/>
      <c r="ET75" s="202"/>
      <c r="EU75" s="202"/>
      <c r="EV75" s="212"/>
      <c r="EW75" s="212"/>
      <c r="EX75" s="212"/>
      <c r="EY75" s="205"/>
      <c r="EZ75" s="205"/>
      <c r="FA75" s="205"/>
      <c r="FB75" s="205"/>
      <c r="FC75" s="212"/>
      <c r="FD75" s="205"/>
      <c r="FE75" s="449"/>
      <c r="FF75" s="205"/>
      <c r="FG75" s="437"/>
      <c r="FH75" s="212"/>
      <c r="FI75" s="202"/>
      <c r="FJ75" s="202"/>
      <c r="FK75" s="202"/>
      <c r="FL75" s="202"/>
      <c r="FM75" s="212"/>
      <c r="FN75" s="212"/>
      <c r="FO75" s="212"/>
      <c r="FP75" s="205"/>
      <c r="FQ75" s="205"/>
      <c r="FR75" s="205"/>
      <c r="FS75" s="205"/>
      <c r="FT75" s="212"/>
      <c r="FU75" s="205"/>
      <c r="FV75" s="449"/>
      <c r="FW75" s="205"/>
      <c r="FX75" s="437"/>
      <c r="FY75" s="212"/>
      <c r="FZ75" s="202"/>
      <c r="GA75" s="202"/>
      <c r="GB75" s="202"/>
      <c r="GC75" s="202"/>
      <c r="GD75" s="212"/>
      <c r="GE75" s="212"/>
      <c r="GF75" s="212"/>
      <c r="GG75" s="205"/>
      <c r="GH75" s="205"/>
      <c r="GI75" s="205"/>
      <c r="GJ75" s="205"/>
      <c r="GK75" s="212"/>
      <c r="GL75" s="205"/>
      <c r="GM75" s="449"/>
      <c r="GN75" s="205"/>
      <c r="GO75" s="437"/>
      <c r="GP75" s="212"/>
      <c r="GQ75" s="202"/>
      <c r="GR75" s="202"/>
      <c r="GS75" s="202"/>
      <c r="GT75" s="202"/>
      <c r="GU75" s="212"/>
      <c r="GV75" s="212"/>
      <c r="GW75" s="212"/>
      <c r="GX75" s="205"/>
      <c r="GY75" s="205"/>
      <c r="GZ75" s="205"/>
      <c r="HA75" s="205"/>
      <c r="HB75" s="212"/>
      <c r="HC75" s="205"/>
      <c r="HD75" s="449"/>
      <c r="HE75" s="205"/>
      <c r="HF75" s="437"/>
      <c r="HG75" s="212"/>
      <c r="HH75" s="202"/>
      <c r="HI75" s="202"/>
      <c r="HJ75" s="202"/>
      <c r="HK75" s="202"/>
      <c r="HL75" s="212"/>
      <c r="HM75" s="212"/>
      <c r="HN75" s="212"/>
      <c r="HO75" s="205"/>
      <c r="HP75" s="205"/>
      <c r="HQ75" s="205"/>
      <c r="HR75" s="205"/>
      <c r="HS75" s="212"/>
      <c r="HT75" s="205"/>
      <c r="HU75" s="449"/>
      <c r="HV75" s="205"/>
      <c r="HW75" s="437"/>
      <c r="HX75" s="212"/>
      <c r="HY75" s="202"/>
      <c r="HZ75" s="202"/>
      <c r="IA75" s="202"/>
      <c r="IB75" s="202"/>
      <c r="IC75" s="212"/>
      <c r="ID75" s="212"/>
      <c r="IE75" s="212"/>
      <c r="IF75" s="205"/>
      <c r="IG75" s="205"/>
      <c r="IH75" s="205"/>
      <c r="II75" s="205"/>
      <c r="IJ75" s="212"/>
      <c r="IK75" s="205"/>
      <c r="IL75" s="449"/>
      <c r="IM75" s="205"/>
      <c r="IN75" s="437"/>
      <c r="IO75" s="212"/>
      <c r="IP75" s="202"/>
      <c r="IQ75" s="202"/>
      <c r="IR75" s="202"/>
      <c r="IS75" s="202"/>
      <c r="IT75" s="212"/>
      <c r="IU75" s="212"/>
      <c r="IV75" s="212"/>
      <c r="IW75" s="205"/>
      <c r="IX75" s="205"/>
      <c r="IY75" s="205"/>
      <c r="IZ75" s="205"/>
      <c r="JA75" s="212"/>
      <c r="JB75" s="205"/>
      <c r="JC75" s="449"/>
      <c r="JD75" s="205"/>
      <c r="JE75" s="437"/>
      <c r="JF75" s="212"/>
      <c r="JG75" s="202"/>
      <c r="JH75" s="202"/>
      <c r="JI75" s="202"/>
      <c r="JJ75" s="202"/>
      <c r="JK75" s="212"/>
      <c r="JL75" s="212"/>
      <c r="JM75" s="212"/>
      <c r="JN75" s="205"/>
      <c r="JO75" s="205"/>
      <c r="JP75" s="205"/>
      <c r="JQ75" s="205"/>
      <c r="JR75" s="212"/>
      <c r="JS75" s="205"/>
      <c r="JT75" s="449"/>
      <c r="JU75" s="205"/>
      <c r="JV75" s="437"/>
      <c r="JW75" s="212"/>
      <c r="JX75" s="202"/>
      <c r="JY75" s="202"/>
      <c r="JZ75" s="202"/>
      <c r="KA75" s="202"/>
      <c r="KB75" s="212"/>
      <c r="KC75" s="212"/>
      <c r="KD75" s="212"/>
      <c r="KE75" s="205"/>
      <c r="KF75" s="205"/>
      <c r="KG75" s="205"/>
      <c r="KH75" s="205"/>
      <c r="KI75" s="212"/>
      <c r="KJ75" s="205"/>
      <c r="KK75" s="449"/>
      <c r="KL75" s="205"/>
      <c r="KM75" s="437"/>
      <c r="KN75" s="212"/>
      <c r="KO75" s="202"/>
      <c r="KP75" s="202"/>
      <c r="KQ75" s="202"/>
      <c r="KR75" s="202"/>
      <c r="KS75" s="212"/>
      <c r="KT75" s="212"/>
      <c r="KU75" s="212"/>
      <c r="KV75" s="205"/>
      <c r="KW75" s="205"/>
      <c r="KX75" s="205"/>
      <c r="KY75" s="205"/>
      <c r="KZ75" s="212"/>
      <c r="LA75" s="205"/>
      <c r="LB75" s="449"/>
      <c r="LC75" s="205"/>
      <c r="LD75" s="437"/>
      <c r="LE75" s="212"/>
      <c r="LF75" s="202"/>
      <c r="LG75" s="202"/>
      <c r="LH75" s="202"/>
      <c r="LI75" s="202"/>
      <c r="LJ75" s="212"/>
      <c r="LK75" s="212"/>
      <c r="LL75" s="212"/>
      <c r="LM75" s="205"/>
      <c r="LN75" s="205"/>
      <c r="LO75" s="205"/>
      <c r="LP75" s="205"/>
      <c r="LQ75" s="212"/>
      <c r="LR75" s="205"/>
      <c r="LS75" s="449"/>
      <c r="LT75" s="205"/>
      <c r="LU75" s="438"/>
      <c r="LV75" s="439"/>
      <c r="LW75" s="373"/>
      <c r="LX75" s="202"/>
      <c r="LY75" s="202"/>
      <c r="LZ75" s="202"/>
      <c r="MA75" s="212"/>
      <c r="MB75" s="212"/>
      <c r="MC75" s="212"/>
      <c r="MD75" s="205"/>
      <c r="ME75" s="205"/>
      <c r="MF75" s="205"/>
      <c r="MG75" s="205"/>
      <c r="MH75" s="212"/>
      <c r="MI75" s="440"/>
    </row>
    <row r="76" spans="1:347" ht="14" customHeight="1" outlineLevel="1">
      <c r="A76" s="220"/>
      <c r="B76" s="90"/>
      <c r="C76" s="90"/>
      <c r="D76" s="90"/>
      <c r="E76" s="212"/>
      <c r="F76" s="205"/>
      <c r="G76" s="212"/>
      <c r="H76" s="212"/>
      <c r="I76" s="205"/>
      <c r="J76" s="437"/>
      <c r="K76" s="212"/>
      <c r="L76" s="202"/>
      <c r="M76" s="202"/>
      <c r="N76" s="202"/>
      <c r="O76" s="202"/>
      <c r="P76" s="212"/>
      <c r="Q76" s="212"/>
      <c r="R76" s="212"/>
      <c r="S76" s="205"/>
      <c r="T76" s="205"/>
      <c r="U76" s="205"/>
      <c r="V76" s="205"/>
      <c r="W76" s="212"/>
      <c r="X76" s="205"/>
      <c r="Y76" s="205"/>
      <c r="Z76" s="205"/>
      <c r="AA76" s="437"/>
      <c r="AB76" s="212"/>
      <c r="AC76" s="202"/>
      <c r="AD76" s="202"/>
      <c r="AE76" s="202"/>
      <c r="AF76" s="202"/>
      <c r="AG76" s="212"/>
      <c r="AH76" s="212"/>
      <c r="AI76" s="212"/>
      <c r="AJ76" s="205"/>
      <c r="AK76" s="205"/>
      <c r="AL76" s="205"/>
      <c r="AM76" s="205"/>
      <c r="AN76" s="212"/>
      <c r="AO76" s="205"/>
      <c r="AP76" s="205"/>
      <c r="AQ76" s="205"/>
      <c r="AR76" s="437"/>
      <c r="AS76" s="212"/>
      <c r="AT76" s="202"/>
      <c r="AU76" s="202"/>
      <c r="AV76" s="202"/>
      <c r="AW76" s="202"/>
      <c r="AX76" s="212"/>
      <c r="AY76" s="212"/>
      <c r="AZ76" s="212"/>
      <c r="BA76" s="205"/>
      <c r="BB76" s="205"/>
      <c r="BC76" s="205"/>
      <c r="BD76" s="205"/>
      <c r="BE76" s="212"/>
      <c r="BF76" s="205"/>
      <c r="BG76" s="449"/>
      <c r="BH76" s="205"/>
      <c r="BI76" s="437"/>
      <c r="BJ76" s="212"/>
      <c r="BK76" s="202"/>
      <c r="BL76" s="202"/>
      <c r="BM76" s="202"/>
      <c r="BN76" s="202"/>
      <c r="BO76" s="212"/>
      <c r="BP76" s="212"/>
      <c r="BQ76" s="212"/>
      <c r="BR76" s="205"/>
      <c r="BS76" s="205"/>
      <c r="BT76" s="205"/>
      <c r="BU76" s="205"/>
      <c r="BV76" s="212"/>
      <c r="BW76" s="205"/>
      <c r="BX76" s="449"/>
      <c r="BY76" s="205"/>
      <c r="BZ76" s="437"/>
      <c r="CA76" s="212"/>
      <c r="CB76" s="202"/>
      <c r="CC76" s="202"/>
      <c r="CD76" s="202"/>
      <c r="CE76" s="202"/>
      <c r="CF76" s="212"/>
      <c r="CG76" s="212"/>
      <c r="CH76" s="212"/>
      <c r="CI76" s="205"/>
      <c r="CJ76" s="205"/>
      <c r="CK76" s="205"/>
      <c r="CL76" s="205"/>
      <c r="CM76" s="212"/>
      <c r="CN76" s="205"/>
      <c r="CO76" s="449"/>
      <c r="CP76" s="205"/>
      <c r="CQ76" s="437"/>
      <c r="CR76" s="212"/>
      <c r="CS76" s="202"/>
      <c r="CT76" s="202"/>
      <c r="CU76" s="202"/>
      <c r="CV76" s="202"/>
      <c r="CW76" s="212"/>
      <c r="CX76" s="212"/>
      <c r="CY76" s="212"/>
      <c r="CZ76" s="205"/>
      <c r="DA76" s="205"/>
      <c r="DB76" s="205"/>
      <c r="DC76" s="205"/>
      <c r="DD76" s="212"/>
      <c r="DE76" s="205"/>
      <c r="DF76" s="449"/>
      <c r="DG76" s="205"/>
      <c r="DH76" s="437"/>
      <c r="DI76" s="212"/>
      <c r="DJ76" s="202"/>
      <c r="DK76" s="202"/>
      <c r="DL76" s="202"/>
      <c r="DM76" s="202"/>
      <c r="DN76" s="212"/>
      <c r="DO76" s="212"/>
      <c r="DP76" s="212"/>
      <c r="DQ76" s="205"/>
      <c r="DR76" s="205"/>
      <c r="DS76" s="205"/>
      <c r="DT76" s="205"/>
      <c r="DU76" s="212"/>
      <c r="DV76" s="205"/>
      <c r="DW76" s="449"/>
      <c r="DX76" s="205"/>
      <c r="DY76" s="437"/>
      <c r="DZ76" s="212"/>
      <c r="EA76" s="202"/>
      <c r="EB76" s="202"/>
      <c r="EC76" s="202"/>
      <c r="ED76" s="202"/>
      <c r="EE76" s="212"/>
      <c r="EF76" s="212"/>
      <c r="EG76" s="212"/>
      <c r="EH76" s="205"/>
      <c r="EI76" s="205"/>
      <c r="EJ76" s="205"/>
      <c r="EK76" s="205"/>
      <c r="EL76" s="212"/>
      <c r="EM76" s="205"/>
      <c r="EN76" s="449"/>
      <c r="EO76" s="205"/>
      <c r="EP76" s="437"/>
      <c r="EQ76" s="212"/>
      <c r="ER76" s="202"/>
      <c r="ES76" s="202"/>
      <c r="ET76" s="202"/>
      <c r="EU76" s="202"/>
      <c r="EV76" s="212"/>
      <c r="EW76" s="212"/>
      <c r="EX76" s="212"/>
      <c r="EY76" s="205"/>
      <c r="EZ76" s="205"/>
      <c r="FA76" s="205"/>
      <c r="FB76" s="205"/>
      <c r="FC76" s="212"/>
      <c r="FD76" s="205"/>
      <c r="FE76" s="449"/>
      <c r="FF76" s="205"/>
      <c r="FG76" s="437"/>
      <c r="FH76" s="212"/>
      <c r="FI76" s="202"/>
      <c r="FJ76" s="202"/>
      <c r="FK76" s="202"/>
      <c r="FL76" s="202"/>
      <c r="FM76" s="212"/>
      <c r="FN76" s="212"/>
      <c r="FO76" s="212"/>
      <c r="FP76" s="205"/>
      <c r="FQ76" s="205"/>
      <c r="FR76" s="205"/>
      <c r="FS76" s="205"/>
      <c r="FT76" s="212"/>
      <c r="FU76" s="205"/>
      <c r="FV76" s="449"/>
      <c r="FW76" s="205"/>
      <c r="FX76" s="437"/>
      <c r="FY76" s="212"/>
      <c r="FZ76" s="202"/>
      <c r="GA76" s="202"/>
      <c r="GB76" s="202"/>
      <c r="GC76" s="202"/>
      <c r="GD76" s="212"/>
      <c r="GE76" s="212"/>
      <c r="GF76" s="212"/>
      <c r="GG76" s="205"/>
      <c r="GH76" s="205"/>
      <c r="GI76" s="205"/>
      <c r="GJ76" s="205"/>
      <c r="GK76" s="212"/>
      <c r="GL76" s="205"/>
      <c r="GM76" s="449"/>
      <c r="GN76" s="205"/>
      <c r="GO76" s="437"/>
      <c r="GP76" s="212"/>
      <c r="GQ76" s="202"/>
      <c r="GR76" s="202"/>
      <c r="GS76" s="202"/>
      <c r="GT76" s="202"/>
      <c r="GU76" s="212"/>
      <c r="GV76" s="212"/>
      <c r="GW76" s="212"/>
      <c r="GX76" s="205"/>
      <c r="GY76" s="205"/>
      <c r="GZ76" s="205"/>
      <c r="HA76" s="205"/>
      <c r="HB76" s="212"/>
      <c r="HC76" s="205"/>
      <c r="HD76" s="449"/>
      <c r="HE76" s="205"/>
      <c r="HF76" s="437"/>
      <c r="HG76" s="212"/>
      <c r="HH76" s="202"/>
      <c r="HI76" s="202"/>
      <c r="HJ76" s="202"/>
      <c r="HK76" s="202"/>
      <c r="HL76" s="212"/>
      <c r="HM76" s="212"/>
      <c r="HN76" s="212"/>
      <c r="HO76" s="205"/>
      <c r="HP76" s="205"/>
      <c r="HQ76" s="205"/>
      <c r="HR76" s="205"/>
      <c r="HS76" s="212"/>
      <c r="HT76" s="205"/>
      <c r="HU76" s="449"/>
      <c r="HV76" s="205"/>
      <c r="HW76" s="437"/>
      <c r="HX76" s="212"/>
      <c r="HY76" s="202"/>
      <c r="HZ76" s="202"/>
      <c r="IA76" s="202"/>
      <c r="IB76" s="202"/>
      <c r="IC76" s="212"/>
      <c r="ID76" s="212"/>
      <c r="IE76" s="212"/>
      <c r="IF76" s="205"/>
      <c r="IG76" s="205"/>
      <c r="IH76" s="205"/>
      <c r="II76" s="205"/>
      <c r="IJ76" s="212"/>
      <c r="IK76" s="205"/>
      <c r="IL76" s="449"/>
      <c r="IM76" s="205"/>
      <c r="IN76" s="437"/>
      <c r="IO76" s="212"/>
      <c r="IP76" s="202"/>
      <c r="IQ76" s="202"/>
      <c r="IR76" s="202"/>
      <c r="IS76" s="202"/>
      <c r="IT76" s="212"/>
      <c r="IU76" s="212"/>
      <c r="IV76" s="212"/>
      <c r="IW76" s="205"/>
      <c r="IX76" s="205"/>
      <c r="IY76" s="205"/>
      <c r="IZ76" s="205"/>
      <c r="JA76" s="212"/>
      <c r="JB76" s="205"/>
      <c r="JC76" s="449"/>
      <c r="JD76" s="205"/>
      <c r="JE76" s="437"/>
      <c r="JF76" s="212"/>
      <c r="JG76" s="202"/>
      <c r="JH76" s="202"/>
      <c r="JI76" s="202"/>
      <c r="JJ76" s="202"/>
      <c r="JK76" s="212"/>
      <c r="JL76" s="212"/>
      <c r="JM76" s="212"/>
      <c r="JN76" s="205"/>
      <c r="JO76" s="205"/>
      <c r="JP76" s="205"/>
      <c r="JQ76" s="205"/>
      <c r="JR76" s="212"/>
      <c r="JS76" s="205"/>
      <c r="JT76" s="449"/>
      <c r="JU76" s="205"/>
      <c r="JV76" s="437"/>
      <c r="JW76" s="212"/>
      <c r="JX76" s="202"/>
      <c r="JY76" s="202"/>
      <c r="JZ76" s="202"/>
      <c r="KA76" s="202"/>
      <c r="KB76" s="212"/>
      <c r="KC76" s="212"/>
      <c r="KD76" s="212"/>
      <c r="KE76" s="205"/>
      <c r="KF76" s="205"/>
      <c r="KG76" s="205"/>
      <c r="KH76" s="205"/>
      <c r="KI76" s="212"/>
      <c r="KJ76" s="205"/>
      <c r="KK76" s="449"/>
      <c r="KL76" s="205"/>
      <c r="KM76" s="437"/>
      <c r="KN76" s="212"/>
      <c r="KO76" s="202"/>
      <c r="KP76" s="202"/>
      <c r="KQ76" s="202"/>
      <c r="KR76" s="202"/>
      <c r="KS76" s="212"/>
      <c r="KT76" s="212"/>
      <c r="KU76" s="212"/>
      <c r="KV76" s="205"/>
      <c r="KW76" s="205"/>
      <c r="KX76" s="205"/>
      <c r="KY76" s="205"/>
      <c r="KZ76" s="212"/>
      <c r="LA76" s="205"/>
      <c r="LB76" s="449"/>
      <c r="LC76" s="205"/>
      <c r="LD76" s="437"/>
      <c r="LE76" s="212"/>
      <c r="LF76" s="202"/>
      <c r="LG76" s="202"/>
      <c r="LH76" s="202"/>
      <c r="LI76" s="202"/>
      <c r="LJ76" s="212"/>
      <c r="LK76" s="212"/>
      <c r="LL76" s="212"/>
      <c r="LM76" s="205"/>
      <c r="LN76" s="205"/>
      <c r="LO76" s="205"/>
      <c r="LP76" s="205"/>
      <c r="LQ76" s="212"/>
      <c r="LR76" s="205"/>
      <c r="LS76" s="449"/>
      <c r="LT76" s="205"/>
      <c r="LU76" s="438"/>
      <c r="LV76" s="439"/>
      <c r="LW76" s="373"/>
      <c r="LX76" s="202"/>
      <c r="LY76" s="202"/>
      <c r="LZ76" s="202"/>
      <c r="MA76" s="212"/>
      <c r="MB76" s="212"/>
      <c r="MC76" s="212"/>
      <c r="MD76" s="205"/>
      <c r="ME76" s="205"/>
      <c r="MF76" s="205"/>
      <c r="MG76" s="205"/>
      <c r="MH76" s="212"/>
      <c r="MI76" s="440"/>
    </row>
    <row r="77" spans="1:347" ht="14" customHeight="1" outlineLevel="1">
      <c r="A77" s="459"/>
      <c r="B77" s="212"/>
      <c r="C77" s="7"/>
      <c r="D77" s="7"/>
      <c r="E77" s="437"/>
      <c r="F77" s="212"/>
      <c r="G77" s="205"/>
      <c r="H77" s="205"/>
      <c r="I77" s="220"/>
      <c r="J77" s="212"/>
      <c r="K77" s="212"/>
      <c r="L77" s="202"/>
      <c r="M77" s="202"/>
      <c r="N77" s="202"/>
      <c r="O77" s="202"/>
      <c r="P77" s="232"/>
      <c r="Q77" s="232"/>
      <c r="R77" s="232"/>
      <c r="S77" s="212"/>
      <c r="T77" s="212"/>
      <c r="U77" s="212"/>
      <c r="V77" s="439"/>
      <c r="W77" s="447"/>
      <c r="X77" s="212"/>
      <c r="Y77" s="232"/>
      <c r="Z77" s="220"/>
      <c r="AA77" s="212"/>
      <c r="AB77" s="212"/>
      <c r="AC77" s="202"/>
      <c r="AD77" s="202"/>
      <c r="AE77" s="202"/>
      <c r="AF77" s="202"/>
      <c r="AG77" s="232"/>
      <c r="AH77" s="232"/>
      <c r="AI77" s="232"/>
      <c r="AJ77" s="212"/>
      <c r="AK77" s="212"/>
      <c r="AL77" s="212"/>
      <c r="AM77" s="439"/>
      <c r="AN77" s="447"/>
      <c r="AO77" s="212"/>
      <c r="AP77" s="232"/>
      <c r="AQ77" s="220"/>
      <c r="AR77" s="212"/>
      <c r="AS77" s="212"/>
      <c r="AT77" s="202"/>
      <c r="AU77" s="202"/>
      <c r="AV77" s="202"/>
      <c r="AW77" s="202"/>
      <c r="AX77" s="232"/>
      <c r="AY77" s="232"/>
      <c r="AZ77" s="232"/>
      <c r="BA77" s="212"/>
      <c r="BB77" s="212"/>
      <c r="BC77" s="212"/>
      <c r="BD77" s="439"/>
      <c r="BE77" s="447"/>
      <c r="BF77" s="212"/>
      <c r="BG77" s="449"/>
      <c r="BH77" s="220"/>
      <c r="BI77" s="212"/>
      <c r="BJ77" s="212"/>
      <c r="BK77" s="202"/>
      <c r="BL77" s="202"/>
      <c r="BM77" s="202"/>
      <c r="BN77" s="202"/>
      <c r="BO77" s="232"/>
      <c r="BP77" s="232"/>
      <c r="BQ77" s="232"/>
      <c r="BR77" s="212"/>
      <c r="BS77" s="212"/>
      <c r="BT77" s="212"/>
      <c r="BU77" s="439"/>
      <c r="BV77" s="447"/>
      <c r="BW77" s="212"/>
      <c r="BX77" s="449"/>
      <c r="BY77" s="220"/>
      <c r="BZ77" s="212"/>
      <c r="CA77" s="212"/>
      <c r="CB77" s="202"/>
      <c r="CC77" s="202"/>
      <c r="CD77" s="202"/>
      <c r="CE77" s="202"/>
      <c r="CF77" s="232"/>
      <c r="CG77" s="232"/>
      <c r="CH77" s="232"/>
      <c r="CI77" s="212"/>
      <c r="CJ77" s="212"/>
      <c r="CK77" s="212"/>
      <c r="CL77" s="439"/>
      <c r="CM77" s="447"/>
      <c r="CN77" s="212"/>
      <c r="CO77" s="449"/>
      <c r="CP77" s="220"/>
      <c r="CQ77" s="212"/>
      <c r="CR77" s="212"/>
      <c r="CS77" s="202"/>
      <c r="CT77" s="202"/>
      <c r="CU77" s="202"/>
      <c r="CV77" s="202"/>
      <c r="CW77" s="232"/>
      <c r="CX77" s="232"/>
      <c r="CY77" s="232"/>
      <c r="CZ77" s="212"/>
      <c r="DA77" s="212"/>
      <c r="DB77" s="212"/>
      <c r="DC77" s="439"/>
      <c r="DD77" s="447"/>
      <c r="DE77" s="212"/>
      <c r="DF77" s="449"/>
      <c r="DG77" s="220"/>
      <c r="DH77" s="212"/>
      <c r="DI77" s="212"/>
      <c r="DJ77" s="202"/>
      <c r="DK77" s="202"/>
      <c r="DL77" s="202"/>
      <c r="DM77" s="202"/>
      <c r="DN77" s="232"/>
      <c r="DO77" s="232"/>
      <c r="DP77" s="232"/>
      <c r="DQ77" s="212"/>
      <c r="DR77" s="212"/>
      <c r="DS77" s="212"/>
      <c r="DT77" s="439"/>
      <c r="DU77" s="447"/>
      <c r="DV77" s="212"/>
      <c r="DW77" s="449"/>
      <c r="DX77" s="220"/>
      <c r="DY77" s="212"/>
      <c r="DZ77" s="212"/>
      <c r="EA77" s="202"/>
      <c r="EB77" s="202"/>
      <c r="EC77" s="202"/>
      <c r="ED77" s="202"/>
      <c r="EE77" s="232"/>
      <c r="EF77" s="232"/>
      <c r="EG77" s="232"/>
      <c r="EH77" s="212"/>
      <c r="EI77" s="212"/>
      <c r="EJ77" s="212"/>
      <c r="EK77" s="439"/>
      <c r="EL77" s="447"/>
      <c r="EM77" s="212"/>
      <c r="EN77" s="449"/>
      <c r="EO77" s="220"/>
      <c r="EP77" s="212"/>
      <c r="EQ77" s="212"/>
      <c r="ER77" s="202"/>
      <c r="ES77" s="202"/>
      <c r="ET77" s="202"/>
      <c r="EU77" s="202"/>
      <c r="EV77" s="232"/>
      <c r="EW77" s="232"/>
      <c r="EX77" s="232"/>
      <c r="EY77" s="212"/>
      <c r="EZ77" s="212"/>
      <c r="FA77" s="212"/>
      <c r="FB77" s="439"/>
      <c r="FC77" s="447"/>
      <c r="FD77" s="212"/>
      <c r="FE77" s="449"/>
      <c r="FF77" s="220"/>
      <c r="FG77" s="212"/>
      <c r="FH77" s="212"/>
      <c r="FI77" s="202"/>
      <c r="FJ77" s="202"/>
      <c r="FK77" s="202"/>
      <c r="FL77" s="202"/>
      <c r="FM77" s="232"/>
      <c r="FN77" s="232"/>
      <c r="FO77" s="232"/>
      <c r="FP77" s="212"/>
      <c r="FQ77" s="212"/>
      <c r="FR77" s="212"/>
      <c r="FS77" s="439"/>
      <c r="FT77" s="447"/>
      <c r="FU77" s="212"/>
      <c r="FV77" s="449"/>
      <c r="FW77" s="220"/>
      <c r="FX77" s="212"/>
      <c r="FY77" s="212"/>
      <c r="FZ77" s="202"/>
      <c r="GA77" s="202"/>
      <c r="GB77" s="202"/>
      <c r="GC77" s="202"/>
      <c r="GD77" s="232"/>
      <c r="GE77" s="232"/>
      <c r="GF77" s="232"/>
      <c r="GG77" s="212"/>
      <c r="GH77" s="212"/>
      <c r="GI77" s="212"/>
      <c r="GJ77" s="439"/>
      <c r="GK77" s="447"/>
      <c r="GL77" s="212"/>
      <c r="GM77" s="449"/>
      <c r="GN77" s="220"/>
      <c r="GO77" s="212"/>
      <c r="GP77" s="212"/>
      <c r="GQ77" s="202"/>
      <c r="GR77" s="202"/>
      <c r="GS77" s="202"/>
      <c r="GT77" s="202"/>
      <c r="GU77" s="232"/>
      <c r="GV77" s="232"/>
      <c r="GW77" s="232"/>
      <c r="GX77" s="212"/>
      <c r="GY77" s="212"/>
      <c r="GZ77" s="212"/>
      <c r="HA77" s="439"/>
      <c r="HB77" s="447"/>
      <c r="HC77" s="212"/>
      <c r="HD77" s="449"/>
      <c r="HE77" s="220"/>
      <c r="HF77" s="212"/>
      <c r="HG77" s="212"/>
      <c r="HH77" s="202"/>
      <c r="HI77" s="202"/>
      <c r="HJ77" s="202"/>
      <c r="HK77" s="202"/>
      <c r="HL77" s="232"/>
      <c r="HM77" s="232"/>
      <c r="HN77" s="232"/>
      <c r="HO77" s="212"/>
      <c r="HP77" s="212"/>
      <c r="HQ77" s="212"/>
      <c r="HR77" s="439"/>
      <c r="HS77" s="447"/>
      <c r="HT77" s="212"/>
      <c r="HU77" s="449"/>
      <c r="HV77" s="220"/>
      <c r="HW77" s="212"/>
      <c r="HX77" s="212"/>
      <c r="HY77" s="202"/>
      <c r="HZ77" s="202"/>
      <c r="IA77" s="202"/>
      <c r="IB77" s="202"/>
      <c r="IC77" s="232"/>
      <c r="ID77" s="232"/>
      <c r="IE77" s="232"/>
      <c r="IF77" s="212"/>
      <c r="IG77" s="212"/>
      <c r="IH77" s="212"/>
      <c r="II77" s="439"/>
      <c r="IJ77" s="447"/>
      <c r="IK77" s="212"/>
      <c r="IL77" s="449"/>
      <c r="IM77" s="220"/>
      <c r="IN77" s="212"/>
      <c r="IO77" s="212"/>
      <c r="IP77" s="202"/>
      <c r="IQ77" s="202"/>
      <c r="IR77" s="202"/>
      <c r="IS77" s="202"/>
      <c r="IT77" s="232"/>
      <c r="IU77" s="232"/>
      <c r="IV77" s="232"/>
      <c r="IW77" s="212"/>
      <c r="IX77" s="212"/>
      <c r="IY77" s="212"/>
      <c r="IZ77" s="439"/>
      <c r="JA77" s="447"/>
      <c r="JB77" s="212"/>
      <c r="JC77" s="449"/>
      <c r="JD77" s="220"/>
      <c r="JE77" s="212"/>
      <c r="JF77" s="212"/>
      <c r="JG77" s="202"/>
      <c r="JH77" s="202"/>
      <c r="JI77" s="202"/>
      <c r="JJ77" s="202"/>
      <c r="JK77" s="232"/>
      <c r="JL77" s="232"/>
      <c r="JM77" s="232"/>
      <c r="JN77" s="212"/>
      <c r="JO77" s="212"/>
      <c r="JP77" s="212"/>
      <c r="JQ77" s="439"/>
      <c r="JR77" s="447"/>
      <c r="JS77" s="212"/>
      <c r="JT77" s="449"/>
      <c r="JU77" s="220"/>
      <c r="JV77" s="212"/>
      <c r="JW77" s="212"/>
      <c r="JX77" s="202"/>
      <c r="JY77" s="202"/>
      <c r="JZ77" s="202"/>
      <c r="KA77" s="202"/>
      <c r="KB77" s="232"/>
      <c r="KC77" s="232"/>
      <c r="KD77" s="232"/>
      <c r="KE77" s="212"/>
      <c r="KF77" s="212"/>
      <c r="KG77" s="212"/>
      <c r="KH77" s="439"/>
      <c r="KI77" s="447"/>
      <c r="KJ77" s="212"/>
      <c r="KK77" s="449"/>
      <c r="KL77" s="220"/>
      <c r="KM77" s="212"/>
      <c r="KN77" s="212"/>
      <c r="KO77" s="202"/>
      <c r="KP77" s="202"/>
      <c r="KQ77" s="202"/>
      <c r="KR77" s="202"/>
      <c r="KS77" s="232"/>
      <c r="KT77" s="232"/>
      <c r="KU77" s="232"/>
      <c r="KV77" s="212"/>
      <c r="KW77" s="212"/>
      <c r="KX77" s="212"/>
      <c r="KY77" s="439"/>
      <c r="KZ77" s="447"/>
      <c r="LA77" s="212"/>
      <c r="LB77" s="449"/>
      <c r="LC77" s="220"/>
      <c r="LD77" s="212"/>
      <c r="LE77" s="212"/>
      <c r="LF77" s="202"/>
      <c r="LG77" s="202"/>
      <c r="LH77" s="202"/>
      <c r="LI77" s="202"/>
      <c r="LJ77" s="232"/>
      <c r="LK77" s="232"/>
      <c r="LL77" s="232"/>
      <c r="LM77" s="212"/>
      <c r="LN77" s="212"/>
      <c r="LO77" s="212"/>
      <c r="LP77" s="439"/>
      <c r="LQ77" s="447"/>
      <c r="LR77" s="212"/>
      <c r="LS77" s="449"/>
      <c r="LT77" s="220"/>
      <c r="LU77" s="212"/>
      <c r="LV77" s="212"/>
      <c r="LW77" s="202"/>
      <c r="LX77" s="202"/>
      <c r="LY77" s="202"/>
      <c r="LZ77" s="202"/>
      <c r="MA77" s="232"/>
      <c r="MB77" s="232"/>
      <c r="MC77" s="232"/>
      <c r="MD77" s="212"/>
      <c r="ME77" s="212"/>
      <c r="MF77" s="212"/>
      <c r="MG77" s="439"/>
      <c r="MH77" s="447"/>
      <c r="MI77" s="212"/>
    </row>
    <row r="78" spans="1:347" ht="14" customHeight="1" outlineLevel="1">
      <c r="A78" s="459"/>
      <c r="B78" s="212"/>
      <c r="C78" s="7"/>
      <c r="D78" s="7"/>
      <c r="E78" s="437"/>
      <c r="F78" s="212"/>
      <c r="G78" s="205"/>
      <c r="H78" s="205"/>
      <c r="I78" s="220"/>
      <c r="J78" s="437"/>
      <c r="K78" s="212"/>
      <c r="L78" s="202"/>
      <c r="M78" s="220"/>
      <c r="N78" s="212"/>
      <c r="O78" s="220"/>
      <c r="P78" s="436"/>
      <c r="Q78" s="220"/>
      <c r="R78" s="220"/>
      <c r="S78" s="212"/>
      <c r="T78" s="205"/>
      <c r="U78" s="205"/>
      <c r="V78" s="205"/>
      <c r="W78" s="205"/>
      <c r="X78" s="205"/>
      <c r="Y78" s="205"/>
      <c r="Z78" s="220"/>
      <c r="AA78" s="437"/>
      <c r="AB78" s="212"/>
      <c r="AC78" s="202"/>
      <c r="AD78" s="220"/>
      <c r="AE78" s="212"/>
      <c r="AF78" s="220"/>
      <c r="AG78" s="436"/>
      <c r="AH78" s="220"/>
      <c r="AI78" s="220"/>
      <c r="AJ78" s="212"/>
      <c r="AK78" s="205"/>
      <c r="AL78" s="205"/>
      <c r="AM78" s="205"/>
      <c r="AN78" s="205"/>
      <c r="AO78" s="205"/>
      <c r="AP78" s="205"/>
      <c r="AQ78" s="220"/>
      <c r="AR78" s="437"/>
      <c r="AS78" s="212"/>
      <c r="AT78" s="202"/>
      <c r="AU78" s="220"/>
      <c r="AV78" s="212"/>
      <c r="AW78" s="220"/>
      <c r="AX78" s="436"/>
      <c r="AY78" s="220"/>
      <c r="AZ78" s="220"/>
      <c r="BA78" s="212"/>
      <c r="BB78" s="205"/>
      <c r="BC78" s="205"/>
      <c r="BD78" s="205"/>
      <c r="BE78" s="205"/>
      <c r="BF78" s="205"/>
      <c r="BG78" s="449"/>
      <c r="BH78" s="220"/>
      <c r="BI78" s="437"/>
      <c r="BJ78" s="212"/>
      <c r="BK78" s="202"/>
      <c r="BL78" s="220"/>
      <c r="BM78" s="212"/>
      <c r="BN78" s="220"/>
      <c r="BO78" s="436"/>
      <c r="BP78" s="220"/>
      <c r="BQ78" s="220"/>
      <c r="BR78" s="212"/>
      <c r="BS78" s="205"/>
      <c r="BT78" s="205"/>
      <c r="BU78" s="205"/>
      <c r="BV78" s="205"/>
      <c r="BW78" s="205"/>
      <c r="BX78" s="449"/>
      <c r="BY78" s="220"/>
      <c r="BZ78" s="437"/>
      <c r="CA78" s="212"/>
      <c r="CB78" s="202"/>
      <c r="CC78" s="220"/>
      <c r="CD78" s="212"/>
      <c r="CE78" s="220"/>
      <c r="CF78" s="436"/>
      <c r="CG78" s="220"/>
      <c r="CH78" s="220"/>
      <c r="CI78" s="212"/>
      <c r="CJ78" s="205"/>
      <c r="CK78" s="205"/>
      <c r="CL78" s="205"/>
      <c r="CM78" s="205"/>
      <c r="CN78" s="205"/>
      <c r="CO78" s="449"/>
      <c r="CP78" s="220"/>
      <c r="CQ78" s="437"/>
      <c r="CR78" s="212"/>
      <c r="CS78" s="202"/>
      <c r="CT78" s="220"/>
      <c r="CU78" s="212"/>
      <c r="CV78" s="220"/>
      <c r="CW78" s="436"/>
      <c r="CX78" s="220"/>
      <c r="CY78" s="220"/>
      <c r="CZ78" s="212"/>
      <c r="DA78" s="205"/>
      <c r="DB78" s="205"/>
      <c r="DC78" s="205"/>
      <c r="DD78" s="205"/>
      <c r="DE78" s="205"/>
      <c r="DF78" s="449"/>
      <c r="DG78" s="220"/>
      <c r="DH78" s="437"/>
      <c r="DI78" s="212"/>
      <c r="DJ78" s="202"/>
      <c r="DK78" s="220"/>
      <c r="DL78" s="212"/>
      <c r="DM78" s="220"/>
      <c r="DN78" s="436"/>
      <c r="DO78" s="220"/>
      <c r="DP78" s="220"/>
      <c r="DQ78" s="212"/>
      <c r="DR78" s="205"/>
      <c r="DS78" s="205"/>
      <c r="DT78" s="205"/>
      <c r="DU78" s="205"/>
      <c r="DV78" s="205"/>
      <c r="DW78" s="449"/>
      <c r="DX78" s="220"/>
      <c r="DY78" s="437"/>
      <c r="DZ78" s="212"/>
      <c r="EA78" s="202"/>
      <c r="EB78" s="220"/>
      <c r="EC78" s="212"/>
      <c r="ED78" s="220"/>
      <c r="EE78" s="436"/>
      <c r="EF78" s="220"/>
      <c r="EG78" s="220"/>
      <c r="EH78" s="212"/>
      <c r="EI78" s="205"/>
      <c r="EJ78" s="205"/>
      <c r="EK78" s="205"/>
      <c r="EL78" s="205"/>
      <c r="EM78" s="205"/>
      <c r="EN78" s="449"/>
      <c r="EO78" s="220"/>
      <c r="EP78" s="437"/>
      <c r="EQ78" s="212"/>
      <c r="ER78" s="202"/>
      <c r="ES78" s="220"/>
      <c r="ET78" s="212"/>
      <c r="EU78" s="220"/>
      <c r="EV78" s="436"/>
      <c r="EW78" s="220"/>
      <c r="EX78" s="220"/>
      <c r="EY78" s="212"/>
      <c r="EZ78" s="205"/>
      <c r="FA78" s="205"/>
      <c r="FB78" s="205"/>
      <c r="FC78" s="205"/>
      <c r="FD78" s="205"/>
      <c r="FE78" s="449"/>
      <c r="FF78" s="220"/>
      <c r="FG78" s="437"/>
      <c r="FH78" s="212"/>
      <c r="FI78" s="202"/>
      <c r="FJ78" s="220"/>
      <c r="FK78" s="212"/>
      <c r="FL78" s="220"/>
      <c r="FM78" s="436"/>
      <c r="FN78" s="220"/>
      <c r="FO78" s="220"/>
      <c r="FP78" s="212"/>
      <c r="FQ78" s="205"/>
      <c r="FR78" s="205"/>
      <c r="FS78" s="205"/>
      <c r="FT78" s="205"/>
      <c r="FU78" s="205"/>
      <c r="FV78" s="449"/>
      <c r="FW78" s="220"/>
      <c r="FX78" s="437"/>
      <c r="FY78" s="212"/>
      <c r="FZ78" s="202"/>
      <c r="GA78" s="220"/>
      <c r="GB78" s="212"/>
      <c r="GC78" s="220"/>
      <c r="GD78" s="436"/>
      <c r="GE78" s="220"/>
      <c r="GF78" s="220"/>
      <c r="GG78" s="212"/>
      <c r="GH78" s="205"/>
      <c r="GI78" s="205"/>
      <c r="GJ78" s="205"/>
      <c r="GK78" s="205"/>
      <c r="GL78" s="205"/>
      <c r="GM78" s="449"/>
      <c r="GN78" s="220"/>
      <c r="GO78" s="437"/>
      <c r="GP78" s="212"/>
      <c r="GQ78" s="202"/>
      <c r="GR78" s="220"/>
      <c r="GS78" s="212"/>
      <c r="GT78" s="220"/>
      <c r="GU78" s="436"/>
      <c r="GV78" s="220"/>
      <c r="GW78" s="220"/>
      <c r="GX78" s="212"/>
      <c r="GY78" s="205"/>
      <c r="GZ78" s="205"/>
      <c r="HA78" s="205"/>
      <c r="HB78" s="205"/>
      <c r="HC78" s="205"/>
      <c r="HD78" s="449"/>
      <c r="HE78" s="220"/>
      <c r="HF78" s="437"/>
      <c r="HG78" s="212"/>
      <c r="HH78" s="202"/>
      <c r="HI78" s="220"/>
      <c r="HJ78" s="212"/>
      <c r="HK78" s="220"/>
      <c r="HL78" s="436"/>
      <c r="HM78" s="220"/>
      <c r="HN78" s="220"/>
      <c r="HO78" s="212"/>
      <c r="HP78" s="205"/>
      <c r="HQ78" s="205"/>
      <c r="HR78" s="205"/>
      <c r="HS78" s="205"/>
      <c r="HT78" s="205"/>
      <c r="HU78" s="449"/>
      <c r="HV78" s="220"/>
      <c r="HW78" s="437"/>
      <c r="HX78" s="212"/>
      <c r="HY78" s="202"/>
      <c r="HZ78" s="220"/>
      <c r="IA78" s="212"/>
      <c r="IB78" s="220"/>
      <c r="IC78" s="436"/>
      <c r="ID78" s="220"/>
      <c r="IE78" s="220"/>
      <c r="IF78" s="212"/>
      <c r="IG78" s="205"/>
      <c r="IH78" s="205"/>
      <c r="II78" s="205"/>
      <c r="IJ78" s="205"/>
      <c r="IK78" s="205"/>
      <c r="IL78" s="449"/>
      <c r="IM78" s="220"/>
      <c r="IN78" s="437"/>
      <c r="IO78" s="212"/>
      <c r="IP78" s="202"/>
      <c r="IQ78" s="220"/>
      <c r="IR78" s="212"/>
      <c r="IS78" s="220"/>
      <c r="IT78" s="436"/>
      <c r="IU78" s="220"/>
      <c r="IV78" s="220"/>
      <c r="IW78" s="212"/>
      <c r="IX78" s="205"/>
      <c r="IY78" s="205"/>
      <c r="IZ78" s="205"/>
      <c r="JA78" s="205"/>
      <c r="JB78" s="205"/>
      <c r="JC78" s="449"/>
      <c r="JD78" s="220"/>
      <c r="JE78" s="437"/>
      <c r="JF78" s="212"/>
      <c r="JG78" s="202"/>
      <c r="JH78" s="220"/>
      <c r="JI78" s="212"/>
      <c r="JJ78" s="220"/>
      <c r="JK78" s="436"/>
      <c r="JL78" s="220"/>
      <c r="JM78" s="220"/>
      <c r="JN78" s="212"/>
      <c r="JO78" s="205"/>
      <c r="JP78" s="205"/>
      <c r="JQ78" s="205"/>
      <c r="JR78" s="205"/>
      <c r="JS78" s="205"/>
      <c r="JT78" s="449"/>
      <c r="JU78" s="220"/>
      <c r="JV78" s="437"/>
      <c r="JW78" s="212"/>
      <c r="JX78" s="202"/>
      <c r="JY78" s="220"/>
      <c r="JZ78" s="212"/>
      <c r="KA78" s="220"/>
      <c r="KB78" s="436"/>
      <c r="KC78" s="220"/>
      <c r="KD78" s="220"/>
      <c r="KE78" s="212"/>
      <c r="KF78" s="205"/>
      <c r="KG78" s="205"/>
      <c r="KH78" s="205"/>
      <c r="KI78" s="205"/>
      <c r="KJ78" s="205"/>
      <c r="KK78" s="449"/>
      <c r="KL78" s="220"/>
      <c r="KM78" s="437"/>
      <c r="KN78" s="212"/>
      <c r="KO78" s="202"/>
      <c r="KP78" s="220"/>
      <c r="KQ78" s="212"/>
      <c r="KR78" s="220"/>
      <c r="KS78" s="436"/>
      <c r="KT78" s="220"/>
      <c r="KU78" s="220"/>
      <c r="KV78" s="212"/>
      <c r="KW78" s="205"/>
      <c r="KX78" s="205"/>
      <c r="KY78" s="205"/>
      <c r="KZ78" s="205"/>
      <c r="LA78" s="205"/>
      <c r="LB78" s="449"/>
      <c r="LC78" s="220"/>
      <c r="LD78" s="437"/>
      <c r="LE78" s="212"/>
      <c r="LF78" s="202"/>
      <c r="LG78" s="220"/>
      <c r="LH78" s="212"/>
      <c r="LI78" s="220"/>
      <c r="LJ78" s="436"/>
      <c r="LK78" s="220"/>
      <c r="LL78" s="220"/>
      <c r="LM78" s="212"/>
      <c r="LN78" s="205"/>
      <c r="LO78" s="205"/>
      <c r="LP78" s="205"/>
      <c r="LQ78" s="205"/>
      <c r="LR78" s="205"/>
      <c r="LS78" s="449"/>
      <c r="LT78" s="220"/>
      <c r="LU78" s="437"/>
      <c r="LV78" s="212"/>
      <c r="LW78" s="202"/>
      <c r="LX78" s="220"/>
      <c r="LY78" s="212"/>
      <c r="LZ78" s="220"/>
      <c r="MA78" s="436"/>
      <c r="MB78" s="220"/>
      <c r="MC78" s="220"/>
      <c r="MD78" s="212"/>
      <c r="ME78" s="205"/>
      <c r="MF78" s="205"/>
      <c r="MG78" s="205"/>
      <c r="MH78" s="205"/>
      <c r="MI78" s="205"/>
    </row>
    <row r="79" spans="1:347" s="11" customFormat="1" ht="14" customHeight="1" outlineLevel="1">
      <c r="A79" s="220"/>
      <c r="B79" s="251"/>
      <c r="C79" s="2"/>
      <c r="D79" s="2"/>
      <c r="E79" s="441"/>
      <c r="F79" s="460"/>
      <c r="G79" s="442"/>
      <c r="H79" s="442"/>
      <c r="I79" s="251"/>
      <c r="J79" s="442"/>
      <c r="K79" s="442"/>
      <c r="L79" s="442"/>
      <c r="M79" s="442"/>
      <c r="N79" s="442"/>
      <c r="O79" s="442"/>
      <c r="P79" s="442"/>
      <c r="Q79" s="442"/>
      <c r="R79" s="442"/>
      <c r="S79" s="442"/>
      <c r="T79" s="230"/>
      <c r="U79" s="442"/>
      <c r="V79" s="442"/>
      <c r="W79" s="442"/>
      <c r="X79" s="442"/>
      <c r="Y79" s="212"/>
      <c r="Z79" s="251"/>
      <c r="AA79" s="442"/>
      <c r="AB79" s="442"/>
      <c r="AC79" s="442"/>
      <c r="AD79" s="442"/>
      <c r="AE79" s="442"/>
      <c r="AF79" s="442"/>
      <c r="AG79" s="442"/>
      <c r="AH79" s="442"/>
      <c r="AI79" s="442"/>
      <c r="AJ79" s="442"/>
      <c r="AK79" s="230"/>
      <c r="AL79" s="442"/>
      <c r="AM79" s="442"/>
      <c r="AN79" s="442"/>
      <c r="AO79" s="442"/>
      <c r="AP79" s="442"/>
      <c r="AQ79" s="251"/>
      <c r="AR79" s="442"/>
      <c r="AS79" s="442"/>
      <c r="AT79" s="442"/>
      <c r="AU79" s="442"/>
      <c r="AV79" s="442"/>
      <c r="AW79" s="442"/>
      <c r="AX79" s="442"/>
      <c r="AY79" s="442"/>
      <c r="AZ79" s="442"/>
      <c r="BA79" s="442"/>
      <c r="BB79" s="230"/>
      <c r="BC79" s="442"/>
      <c r="BD79" s="442"/>
      <c r="BE79" s="442"/>
      <c r="BF79" s="442"/>
      <c r="BG79" s="442"/>
      <c r="BH79" s="251"/>
      <c r="BI79" s="442"/>
      <c r="BJ79" s="442"/>
      <c r="BK79" s="442"/>
      <c r="BL79" s="442"/>
      <c r="BM79" s="442"/>
      <c r="BN79" s="442"/>
      <c r="BO79" s="442"/>
      <c r="BP79" s="442"/>
      <c r="BQ79" s="442"/>
      <c r="BR79" s="442"/>
      <c r="BS79" s="230"/>
      <c r="BT79" s="442"/>
      <c r="BU79" s="442"/>
      <c r="BV79" s="442"/>
      <c r="BW79" s="442"/>
      <c r="BX79" s="442"/>
      <c r="BY79" s="251"/>
      <c r="BZ79" s="442"/>
      <c r="CA79" s="442"/>
      <c r="CB79" s="442"/>
      <c r="CC79" s="442"/>
      <c r="CD79" s="442"/>
      <c r="CE79" s="442"/>
      <c r="CF79" s="442"/>
      <c r="CG79" s="442"/>
      <c r="CH79" s="442"/>
      <c r="CI79" s="442"/>
      <c r="CJ79" s="230"/>
      <c r="CK79" s="442"/>
      <c r="CL79" s="442"/>
      <c r="CM79" s="442"/>
      <c r="CN79" s="442"/>
      <c r="CO79" s="442"/>
      <c r="CP79" s="251"/>
      <c r="CQ79" s="442"/>
      <c r="CR79" s="442"/>
      <c r="CS79" s="442"/>
      <c r="CT79" s="442"/>
      <c r="CU79" s="442"/>
      <c r="CV79" s="442"/>
      <c r="CW79" s="442"/>
      <c r="CX79" s="442"/>
      <c r="CY79" s="442"/>
      <c r="CZ79" s="442"/>
      <c r="DA79" s="230"/>
      <c r="DB79" s="442"/>
      <c r="DC79" s="442"/>
      <c r="DD79" s="442"/>
      <c r="DE79" s="442"/>
      <c r="DF79" s="442"/>
      <c r="DG79" s="251"/>
      <c r="DH79" s="442"/>
      <c r="DI79" s="442"/>
      <c r="DJ79" s="442"/>
      <c r="DK79" s="442"/>
      <c r="DL79" s="442"/>
      <c r="DM79" s="442"/>
      <c r="DN79" s="442"/>
      <c r="DO79" s="442"/>
      <c r="DP79" s="442"/>
      <c r="DQ79" s="442"/>
      <c r="DR79" s="230"/>
      <c r="DS79" s="442"/>
      <c r="DT79" s="442"/>
      <c r="DU79" s="442"/>
      <c r="DV79" s="442"/>
      <c r="DW79" s="442"/>
      <c r="DX79" s="251"/>
      <c r="DY79" s="442"/>
      <c r="DZ79" s="442"/>
      <c r="EA79" s="442"/>
      <c r="EB79" s="442"/>
      <c r="EC79" s="442"/>
      <c r="ED79" s="442"/>
      <c r="EE79" s="442"/>
      <c r="EF79" s="442"/>
      <c r="EG79" s="442"/>
      <c r="EH79" s="442"/>
      <c r="EI79" s="230"/>
      <c r="EJ79" s="442"/>
      <c r="EK79" s="442"/>
      <c r="EL79" s="442"/>
      <c r="EM79" s="442"/>
      <c r="EN79" s="442"/>
      <c r="EO79" s="251"/>
      <c r="EP79" s="442"/>
      <c r="EQ79" s="442"/>
      <c r="ER79" s="442"/>
      <c r="ES79" s="442"/>
      <c r="ET79" s="442"/>
      <c r="EU79" s="442"/>
      <c r="EV79" s="442"/>
      <c r="EW79" s="442"/>
      <c r="EX79" s="442"/>
      <c r="EY79" s="442"/>
      <c r="EZ79" s="230"/>
      <c r="FA79" s="442"/>
      <c r="FB79" s="442"/>
      <c r="FC79" s="442"/>
      <c r="FD79" s="442"/>
      <c r="FE79" s="442"/>
      <c r="FF79" s="251"/>
      <c r="FG79" s="442"/>
      <c r="FH79" s="442"/>
      <c r="FI79" s="442"/>
      <c r="FJ79" s="442"/>
      <c r="FK79" s="442"/>
      <c r="FL79" s="442"/>
      <c r="FM79" s="442"/>
      <c r="FN79" s="442"/>
      <c r="FO79" s="442"/>
      <c r="FP79" s="442"/>
      <c r="FQ79" s="230"/>
      <c r="FR79" s="442"/>
      <c r="FS79" s="442"/>
      <c r="FT79" s="442"/>
      <c r="FU79" s="442"/>
      <c r="FV79" s="442"/>
      <c r="FW79" s="251"/>
      <c r="FX79" s="442"/>
      <c r="FY79" s="442"/>
      <c r="FZ79" s="442"/>
      <c r="GA79" s="442"/>
      <c r="GB79" s="442"/>
      <c r="GC79" s="442"/>
      <c r="GD79" s="442"/>
      <c r="GE79" s="442"/>
      <c r="GF79" s="442"/>
      <c r="GG79" s="442"/>
      <c r="GH79" s="230"/>
      <c r="GI79" s="442"/>
      <c r="GJ79" s="442"/>
      <c r="GK79" s="442"/>
      <c r="GL79" s="442"/>
      <c r="GM79" s="442"/>
      <c r="GN79" s="251"/>
      <c r="GO79" s="442"/>
      <c r="GP79" s="442"/>
      <c r="GQ79" s="442"/>
      <c r="GR79" s="442"/>
      <c r="GS79" s="442"/>
      <c r="GT79" s="442"/>
      <c r="GU79" s="442"/>
      <c r="GV79" s="442"/>
      <c r="GW79" s="442"/>
      <c r="GX79" s="442"/>
      <c r="GY79" s="230"/>
      <c r="GZ79" s="442"/>
      <c r="HA79" s="442"/>
      <c r="HB79" s="442"/>
      <c r="HC79" s="442"/>
      <c r="HD79" s="442"/>
      <c r="HE79" s="251"/>
      <c r="HF79" s="442"/>
      <c r="HG79" s="442"/>
      <c r="HH79" s="442"/>
      <c r="HI79" s="442"/>
      <c r="HJ79" s="442"/>
      <c r="HK79" s="442"/>
      <c r="HL79" s="442"/>
      <c r="HM79" s="442"/>
      <c r="HN79" s="442"/>
      <c r="HO79" s="442"/>
      <c r="HP79" s="230"/>
      <c r="HQ79" s="442"/>
      <c r="HR79" s="442"/>
      <c r="HS79" s="442"/>
      <c r="HT79" s="442"/>
      <c r="HU79" s="442"/>
      <c r="HV79" s="251"/>
      <c r="HW79" s="442"/>
      <c r="HX79" s="442"/>
      <c r="HY79" s="442"/>
      <c r="HZ79" s="442"/>
      <c r="IA79" s="442"/>
      <c r="IB79" s="442"/>
      <c r="IC79" s="442"/>
      <c r="ID79" s="442"/>
      <c r="IE79" s="442"/>
      <c r="IF79" s="442"/>
      <c r="IG79" s="230"/>
      <c r="IH79" s="442"/>
      <c r="II79" s="442"/>
      <c r="IJ79" s="442"/>
      <c r="IK79" s="442"/>
      <c r="IL79" s="442"/>
      <c r="IM79" s="251"/>
      <c r="IN79" s="442"/>
      <c r="IO79" s="442"/>
      <c r="IP79" s="442"/>
      <c r="IQ79" s="442"/>
      <c r="IR79" s="442"/>
      <c r="IS79" s="442"/>
      <c r="IT79" s="442"/>
      <c r="IU79" s="442"/>
      <c r="IV79" s="442"/>
      <c r="IW79" s="442"/>
      <c r="IX79" s="230"/>
      <c r="IY79" s="442"/>
      <c r="IZ79" s="442"/>
      <c r="JA79" s="442"/>
      <c r="JB79" s="442"/>
      <c r="JC79" s="442"/>
      <c r="JD79" s="251"/>
      <c r="JE79" s="442"/>
      <c r="JF79" s="442"/>
      <c r="JG79" s="442"/>
      <c r="JH79" s="442"/>
      <c r="JI79" s="442"/>
      <c r="JJ79" s="442"/>
      <c r="JK79" s="442"/>
      <c r="JL79" s="442"/>
      <c r="JM79" s="442"/>
      <c r="JN79" s="442"/>
      <c r="JO79" s="230"/>
      <c r="JP79" s="442"/>
      <c r="JQ79" s="442"/>
      <c r="JR79" s="442"/>
      <c r="JS79" s="442"/>
      <c r="JT79" s="442"/>
      <c r="JU79" s="251"/>
      <c r="JV79" s="442"/>
      <c r="JW79" s="442"/>
      <c r="JX79" s="442"/>
      <c r="JY79" s="442"/>
      <c r="JZ79" s="442"/>
      <c r="KA79" s="442"/>
      <c r="KB79" s="442"/>
      <c r="KC79" s="442"/>
      <c r="KD79" s="442"/>
      <c r="KE79" s="442"/>
      <c r="KF79" s="230"/>
      <c r="KG79" s="442"/>
      <c r="KH79" s="442"/>
      <c r="KI79" s="442"/>
      <c r="KJ79" s="442"/>
      <c r="KK79" s="442"/>
      <c r="KL79" s="251"/>
      <c r="KM79" s="442"/>
      <c r="KN79" s="442"/>
      <c r="KO79" s="442"/>
      <c r="KP79" s="442"/>
      <c r="KQ79" s="442"/>
      <c r="KR79" s="442"/>
      <c r="KS79" s="442"/>
      <c r="KT79" s="442"/>
      <c r="KU79" s="442"/>
      <c r="KV79" s="442"/>
      <c r="KW79" s="230"/>
      <c r="KX79" s="442"/>
      <c r="KY79" s="442"/>
      <c r="KZ79" s="442"/>
      <c r="LA79" s="442"/>
      <c r="LB79" s="442"/>
      <c r="LC79" s="251"/>
      <c r="LD79" s="442"/>
      <c r="LE79" s="442"/>
      <c r="LF79" s="442"/>
      <c r="LG79" s="442"/>
      <c r="LH79" s="442"/>
      <c r="LI79" s="442"/>
      <c r="LJ79" s="442"/>
      <c r="LK79" s="442"/>
      <c r="LL79" s="442"/>
      <c r="LM79" s="442"/>
      <c r="LN79" s="230"/>
      <c r="LO79" s="442"/>
      <c r="LP79" s="442"/>
      <c r="LQ79" s="442"/>
      <c r="LR79" s="442"/>
      <c r="LS79" s="442"/>
      <c r="LT79" s="251"/>
      <c r="LU79" s="442"/>
      <c r="LV79" s="442"/>
      <c r="LW79" s="442"/>
      <c r="LX79" s="442"/>
      <c r="LY79" s="442"/>
      <c r="LZ79" s="442"/>
      <c r="MA79" s="442"/>
      <c r="MB79" s="442"/>
      <c r="MC79" s="442"/>
      <c r="MD79" s="442"/>
      <c r="ME79" s="230"/>
      <c r="MF79" s="442"/>
      <c r="MG79" s="442"/>
      <c r="MH79" s="442"/>
      <c r="MI79" s="442"/>
    </row>
    <row r="80" spans="1:347" ht="14" customHeight="1" outlineLevel="1">
      <c r="A80" s="220"/>
      <c r="B80" s="309"/>
      <c r="C80" s="309"/>
      <c r="D80" s="309"/>
      <c r="E80" s="461"/>
      <c r="F80" s="458"/>
      <c r="G80" s="461"/>
      <c r="H80" s="449"/>
      <c r="I80" s="458"/>
      <c r="J80" s="458"/>
      <c r="K80" s="462"/>
      <c r="L80" s="462"/>
      <c r="M80" s="458"/>
      <c r="N80" s="458"/>
      <c r="O80" s="458"/>
      <c r="P80" s="463"/>
      <c r="Q80" s="464"/>
      <c r="R80" s="465"/>
      <c r="S80" s="212"/>
      <c r="T80" s="391"/>
      <c r="U80" s="466"/>
      <c r="V80" s="308"/>
      <c r="W80" s="467"/>
      <c r="X80" s="308"/>
      <c r="Y80" s="212"/>
      <c r="Z80" s="458"/>
      <c r="AA80" s="458"/>
      <c r="AB80" s="462"/>
      <c r="AC80" s="462"/>
      <c r="AD80" s="458"/>
      <c r="AE80" s="458"/>
      <c r="AF80" s="458"/>
      <c r="AG80" s="463"/>
      <c r="AH80" s="464"/>
      <c r="AI80" s="465"/>
      <c r="AJ80" s="212"/>
      <c r="AK80" s="391"/>
      <c r="AL80" s="466"/>
      <c r="AM80" s="308"/>
      <c r="AN80" s="467"/>
      <c r="AO80" s="308"/>
      <c r="AP80" s="449"/>
      <c r="AQ80" s="458"/>
      <c r="AR80" s="458"/>
      <c r="AS80" s="462"/>
      <c r="AT80" s="462"/>
      <c r="AU80" s="458"/>
      <c r="AV80" s="458"/>
      <c r="AW80" s="458"/>
      <c r="AX80" s="463"/>
      <c r="AY80" s="464"/>
      <c r="AZ80" s="465"/>
      <c r="BA80" s="212"/>
      <c r="BB80" s="391"/>
      <c r="BC80" s="466"/>
      <c r="BD80" s="308"/>
      <c r="BE80" s="467"/>
      <c r="BF80" s="308"/>
      <c r="BG80" s="449"/>
      <c r="BH80" s="458"/>
      <c r="BI80" s="458"/>
      <c r="BJ80" s="462"/>
      <c r="BK80" s="462"/>
      <c r="BL80" s="458"/>
      <c r="BM80" s="458"/>
      <c r="BN80" s="458"/>
      <c r="BO80" s="463"/>
      <c r="BP80" s="464"/>
      <c r="BQ80" s="465"/>
      <c r="BR80" s="212"/>
      <c r="BS80" s="391"/>
      <c r="BT80" s="466"/>
      <c r="BU80" s="308"/>
      <c r="BV80" s="467"/>
      <c r="BW80" s="308"/>
      <c r="BX80" s="449"/>
      <c r="BY80" s="458"/>
      <c r="BZ80" s="458"/>
      <c r="CA80" s="462"/>
      <c r="CB80" s="462"/>
      <c r="CC80" s="458"/>
      <c r="CD80" s="458"/>
      <c r="CE80" s="458"/>
      <c r="CF80" s="463"/>
      <c r="CG80" s="464"/>
      <c r="CH80" s="465"/>
      <c r="CI80" s="212"/>
      <c r="CJ80" s="391"/>
      <c r="CK80" s="466"/>
      <c r="CL80" s="308"/>
      <c r="CM80" s="467"/>
      <c r="CN80" s="308"/>
      <c r="CO80" s="449"/>
      <c r="CP80" s="458"/>
      <c r="CQ80" s="458"/>
      <c r="CR80" s="462"/>
      <c r="CS80" s="462"/>
      <c r="CT80" s="458"/>
      <c r="CU80" s="458"/>
      <c r="CV80" s="458"/>
      <c r="CW80" s="463"/>
      <c r="CX80" s="464"/>
      <c r="CY80" s="465"/>
      <c r="CZ80" s="212"/>
      <c r="DA80" s="391"/>
      <c r="DB80" s="466"/>
      <c r="DC80" s="308"/>
      <c r="DD80" s="467"/>
      <c r="DE80" s="308"/>
      <c r="DF80" s="449"/>
      <c r="DG80" s="458"/>
      <c r="DH80" s="458"/>
      <c r="DI80" s="462"/>
      <c r="DJ80" s="462"/>
      <c r="DK80" s="458"/>
      <c r="DL80" s="458"/>
      <c r="DM80" s="458"/>
      <c r="DN80" s="463"/>
      <c r="DO80" s="464"/>
      <c r="DP80" s="465"/>
      <c r="DQ80" s="212"/>
      <c r="DR80" s="391"/>
      <c r="DS80" s="466"/>
      <c r="DT80" s="308"/>
      <c r="DU80" s="467"/>
      <c r="DV80" s="308"/>
      <c r="DW80" s="449"/>
      <c r="DX80" s="458"/>
      <c r="DY80" s="458"/>
      <c r="DZ80" s="462"/>
      <c r="EA80" s="462"/>
      <c r="EB80" s="458"/>
      <c r="EC80" s="458"/>
      <c r="ED80" s="458"/>
      <c r="EE80" s="463"/>
      <c r="EF80" s="464"/>
      <c r="EG80" s="465"/>
      <c r="EH80" s="212"/>
      <c r="EI80" s="391"/>
      <c r="EJ80" s="466"/>
      <c r="EK80" s="308"/>
      <c r="EL80" s="467"/>
      <c r="EM80" s="308"/>
      <c r="EN80" s="449"/>
      <c r="EO80" s="458"/>
      <c r="EP80" s="458"/>
      <c r="EQ80" s="462"/>
      <c r="ER80" s="462"/>
      <c r="ES80" s="458"/>
      <c r="ET80" s="458"/>
      <c r="EU80" s="458"/>
      <c r="EV80" s="463"/>
      <c r="EW80" s="464"/>
      <c r="EX80" s="465"/>
      <c r="EY80" s="212"/>
      <c r="EZ80" s="391"/>
      <c r="FA80" s="466"/>
      <c r="FB80" s="308"/>
      <c r="FC80" s="467"/>
      <c r="FD80" s="308"/>
      <c r="FE80" s="449"/>
      <c r="FF80" s="458"/>
      <c r="FG80" s="458"/>
      <c r="FH80" s="462"/>
      <c r="FI80" s="462"/>
      <c r="FJ80" s="458"/>
      <c r="FK80" s="458"/>
      <c r="FL80" s="458"/>
      <c r="FM80" s="463"/>
      <c r="FN80" s="464"/>
      <c r="FO80" s="465"/>
      <c r="FP80" s="212"/>
      <c r="FQ80" s="391"/>
      <c r="FR80" s="466"/>
      <c r="FS80" s="308"/>
      <c r="FT80" s="467"/>
      <c r="FU80" s="308"/>
      <c r="FV80" s="449"/>
      <c r="FW80" s="458"/>
      <c r="FX80" s="458"/>
      <c r="FY80" s="462"/>
      <c r="FZ80" s="462"/>
      <c r="GA80" s="458"/>
      <c r="GB80" s="458"/>
      <c r="GC80" s="458"/>
      <c r="GD80" s="463"/>
      <c r="GE80" s="464"/>
      <c r="GF80" s="465"/>
      <c r="GG80" s="212"/>
      <c r="GH80" s="391"/>
      <c r="GI80" s="466"/>
      <c r="GJ80" s="308"/>
      <c r="GK80" s="467"/>
      <c r="GL80" s="308"/>
      <c r="GM80" s="449"/>
      <c r="GN80" s="458"/>
      <c r="GO80" s="458"/>
      <c r="GP80" s="462"/>
      <c r="GQ80" s="462"/>
      <c r="GR80" s="458"/>
      <c r="GS80" s="458"/>
      <c r="GT80" s="458"/>
      <c r="GU80" s="463"/>
      <c r="GV80" s="464"/>
      <c r="GW80" s="465"/>
      <c r="GX80" s="212"/>
      <c r="GY80" s="391"/>
      <c r="GZ80" s="466"/>
      <c r="HA80" s="308"/>
      <c r="HB80" s="467"/>
      <c r="HC80" s="308"/>
      <c r="HD80" s="449"/>
      <c r="HE80" s="458"/>
      <c r="HF80" s="458"/>
      <c r="HG80" s="462"/>
      <c r="HH80" s="462"/>
      <c r="HI80" s="458"/>
      <c r="HJ80" s="458"/>
      <c r="HK80" s="458"/>
      <c r="HL80" s="463"/>
      <c r="HM80" s="464"/>
      <c r="HN80" s="465"/>
      <c r="HO80" s="212"/>
      <c r="HP80" s="391"/>
      <c r="HQ80" s="466"/>
      <c r="HR80" s="308"/>
      <c r="HS80" s="467"/>
      <c r="HT80" s="308"/>
      <c r="HU80" s="449"/>
      <c r="HV80" s="458"/>
      <c r="HW80" s="458"/>
      <c r="HX80" s="462"/>
      <c r="HY80" s="462"/>
      <c r="HZ80" s="458"/>
      <c r="IA80" s="458"/>
      <c r="IB80" s="458"/>
      <c r="IC80" s="463"/>
      <c r="ID80" s="464"/>
      <c r="IE80" s="465"/>
      <c r="IF80" s="212"/>
      <c r="IG80" s="391"/>
      <c r="IH80" s="466"/>
      <c r="II80" s="308"/>
      <c r="IJ80" s="467"/>
      <c r="IK80" s="308"/>
      <c r="IL80" s="449"/>
      <c r="IM80" s="458"/>
      <c r="IN80" s="458"/>
      <c r="IO80" s="462"/>
      <c r="IP80" s="462"/>
      <c r="IQ80" s="458"/>
      <c r="IR80" s="458"/>
      <c r="IS80" s="458"/>
      <c r="IT80" s="463"/>
      <c r="IU80" s="464"/>
      <c r="IV80" s="465"/>
      <c r="IW80" s="212"/>
      <c r="IX80" s="391"/>
      <c r="IY80" s="466"/>
      <c r="IZ80" s="308"/>
      <c r="JA80" s="467"/>
      <c r="JB80" s="308"/>
      <c r="JC80" s="449"/>
      <c r="JD80" s="458"/>
      <c r="JE80" s="458"/>
      <c r="JF80" s="462"/>
      <c r="JG80" s="462"/>
      <c r="JH80" s="458"/>
      <c r="JI80" s="458"/>
      <c r="JJ80" s="458"/>
      <c r="JK80" s="463"/>
      <c r="JL80" s="464"/>
      <c r="JM80" s="465"/>
      <c r="JN80" s="212"/>
      <c r="JO80" s="391"/>
      <c r="JP80" s="466"/>
      <c r="JQ80" s="308"/>
      <c r="JR80" s="467"/>
      <c r="JS80" s="308"/>
      <c r="JT80" s="449"/>
      <c r="JU80" s="458"/>
      <c r="JV80" s="458"/>
      <c r="JW80" s="462"/>
      <c r="JX80" s="462"/>
      <c r="JY80" s="458"/>
      <c r="JZ80" s="458"/>
      <c r="KA80" s="458"/>
      <c r="KB80" s="463"/>
      <c r="KC80" s="464"/>
      <c r="KD80" s="465"/>
      <c r="KE80" s="212"/>
      <c r="KF80" s="391"/>
      <c r="KG80" s="466"/>
      <c r="KH80" s="308"/>
      <c r="KI80" s="467"/>
      <c r="KJ80" s="308"/>
      <c r="KK80" s="449"/>
      <c r="KL80" s="458"/>
      <c r="KM80" s="458"/>
      <c r="KN80" s="462"/>
      <c r="KO80" s="462"/>
      <c r="KP80" s="458"/>
      <c r="KQ80" s="458"/>
      <c r="KR80" s="458"/>
      <c r="KS80" s="463"/>
      <c r="KT80" s="464"/>
      <c r="KU80" s="465"/>
      <c r="KV80" s="212"/>
      <c r="KW80" s="391"/>
      <c r="KX80" s="466"/>
      <c r="KY80" s="308"/>
      <c r="KZ80" s="467"/>
      <c r="LA80" s="308"/>
      <c r="LB80" s="449"/>
      <c r="LC80" s="458"/>
      <c r="LD80" s="458"/>
      <c r="LE80" s="462"/>
      <c r="LF80" s="462"/>
      <c r="LG80" s="458"/>
      <c r="LH80" s="458"/>
      <c r="LI80" s="458"/>
      <c r="LJ80" s="463"/>
      <c r="LK80" s="464"/>
      <c r="LL80" s="465"/>
      <c r="LM80" s="212"/>
      <c r="LN80" s="391"/>
      <c r="LO80" s="466"/>
      <c r="LP80" s="308"/>
      <c r="LQ80" s="467"/>
      <c r="LR80" s="308"/>
      <c r="LS80" s="449"/>
      <c r="LT80" s="458"/>
      <c r="LU80" s="458"/>
      <c r="LV80" s="462"/>
      <c r="LW80" s="462"/>
      <c r="LX80" s="458"/>
      <c r="LY80" s="458"/>
      <c r="LZ80" s="458"/>
      <c r="MA80" s="463"/>
      <c r="MB80" s="464"/>
      <c r="MC80" s="465"/>
      <c r="MD80" s="212"/>
      <c r="ME80" s="391"/>
      <c r="MF80" s="466"/>
      <c r="MG80" s="308"/>
      <c r="MH80" s="467"/>
      <c r="MI80" s="308"/>
    </row>
    <row r="81" spans="1:347" ht="14" customHeight="1" outlineLevel="1">
      <c r="A81" s="220"/>
      <c r="B81" s="443"/>
      <c r="C81" s="212"/>
      <c r="D81" s="468"/>
      <c r="E81" s="469"/>
      <c r="F81" s="470"/>
      <c r="G81" s="257"/>
      <c r="H81" s="449"/>
      <c r="I81" s="444"/>
      <c r="J81" s="444"/>
      <c r="K81" s="212"/>
      <c r="L81" s="212"/>
      <c r="M81" s="212"/>
      <c r="N81" s="212"/>
      <c r="O81" s="445"/>
      <c r="P81" s="446"/>
      <c r="Q81" s="212"/>
      <c r="R81" s="212"/>
      <c r="S81" s="447"/>
      <c r="T81" s="212"/>
      <c r="U81" s="220"/>
      <c r="V81" s="447"/>
      <c r="W81" s="447"/>
      <c r="X81" s="212"/>
      <c r="Y81" s="427"/>
      <c r="Z81" s="444"/>
      <c r="AA81" s="444"/>
      <c r="AB81" s="212"/>
      <c r="AC81" s="212"/>
      <c r="AD81" s="212"/>
      <c r="AE81" s="212"/>
      <c r="AF81" s="445"/>
      <c r="AG81" s="446"/>
      <c r="AH81" s="212"/>
      <c r="AI81" s="212"/>
      <c r="AJ81" s="447"/>
      <c r="AK81" s="212"/>
      <c r="AL81" s="220"/>
      <c r="AM81" s="447"/>
      <c r="AN81" s="447"/>
      <c r="AO81" s="212"/>
      <c r="AP81" s="449"/>
      <c r="AQ81" s="444"/>
      <c r="AR81" s="444"/>
      <c r="AS81" s="212"/>
      <c r="AT81" s="212"/>
      <c r="AU81" s="212"/>
      <c r="AV81" s="212"/>
      <c r="AW81" s="445"/>
      <c r="AX81" s="446"/>
      <c r="AY81" s="212"/>
      <c r="AZ81" s="212"/>
      <c r="BA81" s="447"/>
      <c r="BB81" s="212"/>
      <c r="BC81" s="220"/>
      <c r="BD81" s="447"/>
      <c r="BE81" s="447"/>
      <c r="BF81" s="212"/>
      <c r="BG81" s="449"/>
      <c r="BH81" s="444"/>
      <c r="BI81" s="444"/>
      <c r="BJ81" s="212"/>
      <c r="BK81" s="212"/>
      <c r="BL81" s="212"/>
      <c r="BM81" s="212"/>
      <c r="BN81" s="445"/>
      <c r="BO81" s="446"/>
      <c r="BP81" s="212"/>
      <c r="BQ81" s="212"/>
      <c r="BR81" s="447"/>
      <c r="BS81" s="212"/>
      <c r="BT81" s="220"/>
      <c r="BU81" s="447"/>
      <c r="BV81" s="447"/>
      <c r="BW81" s="212"/>
      <c r="BX81" s="449"/>
      <c r="BY81" s="444"/>
      <c r="BZ81" s="444"/>
      <c r="CA81" s="212"/>
      <c r="CB81" s="212"/>
      <c r="CC81" s="212"/>
      <c r="CD81" s="212"/>
      <c r="CE81" s="445"/>
      <c r="CF81" s="446"/>
      <c r="CG81" s="212"/>
      <c r="CH81" s="212"/>
      <c r="CI81" s="447"/>
      <c r="CJ81" s="212"/>
      <c r="CK81" s="220"/>
      <c r="CL81" s="447"/>
      <c r="CM81" s="447"/>
      <c r="CN81" s="212"/>
      <c r="CO81" s="449"/>
      <c r="CP81" s="444"/>
      <c r="CQ81" s="444"/>
      <c r="CR81" s="212"/>
      <c r="CS81" s="212"/>
      <c r="CT81" s="212"/>
      <c r="CU81" s="212"/>
      <c r="CV81" s="445"/>
      <c r="CW81" s="446"/>
      <c r="CX81" s="212"/>
      <c r="CY81" s="212"/>
      <c r="CZ81" s="447"/>
      <c r="DA81" s="212"/>
      <c r="DB81" s="220"/>
      <c r="DC81" s="447"/>
      <c r="DD81" s="447"/>
      <c r="DE81" s="212"/>
      <c r="DF81" s="449"/>
      <c r="DG81" s="444"/>
      <c r="DH81" s="444"/>
      <c r="DI81" s="212"/>
      <c r="DJ81" s="212"/>
      <c r="DK81" s="212"/>
      <c r="DL81" s="212"/>
      <c r="DM81" s="445"/>
      <c r="DN81" s="446"/>
      <c r="DO81" s="212"/>
      <c r="DP81" s="212"/>
      <c r="DQ81" s="447"/>
      <c r="DR81" s="212"/>
      <c r="DS81" s="220"/>
      <c r="DT81" s="447"/>
      <c r="DU81" s="447"/>
      <c r="DV81" s="212"/>
      <c r="DW81" s="449"/>
      <c r="DX81" s="444"/>
      <c r="DY81" s="444"/>
      <c r="DZ81" s="212"/>
      <c r="EA81" s="212"/>
      <c r="EB81" s="212"/>
      <c r="EC81" s="212"/>
      <c r="ED81" s="445"/>
      <c r="EE81" s="446"/>
      <c r="EF81" s="212"/>
      <c r="EG81" s="212"/>
      <c r="EH81" s="447"/>
      <c r="EI81" s="212"/>
      <c r="EJ81" s="220"/>
      <c r="EK81" s="447"/>
      <c r="EL81" s="447"/>
      <c r="EM81" s="212"/>
      <c r="EN81" s="449"/>
      <c r="EO81" s="444"/>
      <c r="EP81" s="444"/>
      <c r="EQ81" s="212"/>
      <c r="ER81" s="212"/>
      <c r="ES81" s="212"/>
      <c r="ET81" s="212"/>
      <c r="EU81" s="445"/>
      <c r="EV81" s="446"/>
      <c r="EW81" s="212"/>
      <c r="EX81" s="212"/>
      <c r="EY81" s="447"/>
      <c r="EZ81" s="212"/>
      <c r="FA81" s="220"/>
      <c r="FB81" s="447"/>
      <c r="FC81" s="447"/>
      <c r="FD81" s="212"/>
      <c r="FE81" s="449"/>
      <c r="FF81" s="444"/>
      <c r="FG81" s="444"/>
      <c r="FH81" s="212"/>
      <c r="FI81" s="212"/>
      <c r="FJ81" s="212"/>
      <c r="FK81" s="212"/>
      <c r="FL81" s="445"/>
      <c r="FM81" s="446"/>
      <c r="FN81" s="212"/>
      <c r="FO81" s="212"/>
      <c r="FP81" s="447"/>
      <c r="FQ81" s="212"/>
      <c r="FR81" s="220"/>
      <c r="FS81" s="447"/>
      <c r="FT81" s="447"/>
      <c r="FU81" s="212"/>
      <c r="FV81" s="449"/>
      <c r="FW81" s="444"/>
      <c r="FX81" s="444"/>
      <c r="FY81" s="212"/>
      <c r="FZ81" s="212"/>
      <c r="GA81" s="212"/>
      <c r="GB81" s="212"/>
      <c r="GC81" s="445"/>
      <c r="GD81" s="446"/>
      <c r="GE81" s="212"/>
      <c r="GF81" s="212"/>
      <c r="GG81" s="447"/>
      <c r="GH81" s="212"/>
      <c r="GI81" s="220"/>
      <c r="GJ81" s="447"/>
      <c r="GK81" s="447"/>
      <c r="GL81" s="212"/>
      <c r="GM81" s="449"/>
      <c r="GN81" s="444"/>
      <c r="GO81" s="444"/>
      <c r="GP81" s="212"/>
      <c r="GQ81" s="212"/>
      <c r="GR81" s="212"/>
      <c r="GS81" s="212"/>
      <c r="GT81" s="445"/>
      <c r="GU81" s="446"/>
      <c r="GV81" s="212"/>
      <c r="GW81" s="212"/>
      <c r="GX81" s="447"/>
      <c r="GY81" s="212"/>
      <c r="GZ81" s="220"/>
      <c r="HA81" s="447"/>
      <c r="HB81" s="447"/>
      <c r="HC81" s="212"/>
      <c r="HD81" s="449"/>
      <c r="HE81" s="444"/>
      <c r="HF81" s="444"/>
      <c r="HG81" s="212"/>
      <c r="HH81" s="212"/>
      <c r="HI81" s="212"/>
      <c r="HJ81" s="212"/>
      <c r="HK81" s="445"/>
      <c r="HL81" s="446"/>
      <c r="HM81" s="212"/>
      <c r="HN81" s="212"/>
      <c r="HO81" s="447"/>
      <c r="HP81" s="212"/>
      <c r="HQ81" s="220"/>
      <c r="HR81" s="447"/>
      <c r="HS81" s="447"/>
      <c r="HT81" s="212"/>
      <c r="HU81" s="449"/>
      <c r="HV81" s="444"/>
      <c r="HW81" s="444"/>
      <c r="HX81" s="212"/>
      <c r="HY81" s="212"/>
      <c r="HZ81" s="212"/>
      <c r="IA81" s="212"/>
      <c r="IB81" s="445"/>
      <c r="IC81" s="446"/>
      <c r="ID81" s="212"/>
      <c r="IE81" s="212"/>
      <c r="IF81" s="447"/>
      <c r="IG81" s="212"/>
      <c r="IH81" s="220"/>
      <c r="II81" s="447"/>
      <c r="IJ81" s="447"/>
      <c r="IK81" s="212"/>
      <c r="IL81" s="449"/>
      <c r="IM81" s="444"/>
      <c r="IN81" s="444"/>
      <c r="IO81" s="212"/>
      <c r="IP81" s="212"/>
      <c r="IQ81" s="212"/>
      <c r="IR81" s="212"/>
      <c r="IS81" s="445"/>
      <c r="IT81" s="446"/>
      <c r="IU81" s="212"/>
      <c r="IV81" s="212"/>
      <c r="IW81" s="447"/>
      <c r="IX81" s="212"/>
      <c r="IY81" s="220"/>
      <c r="IZ81" s="447"/>
      <c r="JA81" s="447"/>
      <c r="JB81" s="212"/>
      <c r="JC81" s="449"/>
      <c r="JD81" s="444"/>
      <c r="JE81" s="444"/>
      <c r="JF81" s="212"/>
      <c r="JG81" s="212"/>
      <c r="JH81" s="212"/>
      <c r="JI81" s="212"/>
      <c r="JJ81" s="445"/>
      <c r="JK81" s="446"/>
      <c r="JL81" s="212"/>
      <c r="JM81" s="212"/>
      <c r="JN81" s="447"/>
      <c r="JO81" s="212"/>
      <c r="JP81" s="220"/>
      <c r="JQ81" s="447"/>
      <c r="JR81" s="447"/>
      <c r="JS81" s="212"/>
      <c r="JT81" s="449"/>
      <c r="JU81" s="444"/>
      <c r="JV81" s="444"/>
      <c r="JW81" s="212"/>
      <c r="JX81" s="212"/>
      <c r="JY81" s="212"/>
      <c r="JZ81" s="212"/>
      <c r="KA81" s="445"/>
      <c r="KB81" s="446"/>
      <c r="KC81" s="212"/>
      <c r="KD81" s="212"/>
      <c r="KE81" s="447"/>
      <c r="KF81" s="212"/>
      <c r="KG81" s="220"/>
      <c r="KH81" s="447"/>
      <c r="KI81" s="447"/>
      <c r="KJ81" s="212"/>
      <c r="KK81" s="449"/>
      <c r="KL81" s="444"/>
      <c r="KM81" s="444"/>
      <c r="KN81" s="212"/>
      <c r="KO81" s="212"/>
      <c r="KP81" s="212"/>
      <c r="KQ81" s="212"/>
      <c r="KR81" s="445"/>
      <c r="KS81" s="446"/>
      <c r="KT81" s="212"/>
      <c r="KU81" s="212"/>
      <c r="KV81" s="447"/>
      <c r="KW81" s="212"/>
      <c r="KX81" s="220"/>
      <c r="KY81" s="447"/>
      <c r="KZ81" s="447"/>
      <c r="LA81" s="212"/>
      <c r="LB81" s="449"/>
      <c r="LC81" s="444"/>
      <c r="LD81" s="444"/>
      <c r="LE81" s="212"/>
      <c r="LF81" s="212"/>
      <c r="LG81" s="212"/>
      <c r="LH81" s="212"/>
      <c r="LI81" s="445"/>
      <c r="LJ81" s="446"/>
      <c r="LK81" s="212"/>
      <c r="LL81" s="212"/>
      <c r="LM81" s="447"/>
      <c r="LN81" s="212"/>
      <c r="LO81" s="220"/>
      <c r="LP81" s="447"/>
      <c r="LQ81" s="447"/>
      <c r="LR81" s="212"/>
      <c r="LS81" s="449"/>
      <c r="LT81" s="444"/>
      <c r="LU81" s="444"/>
      <c r="LV81" s="212"/>
      <c r="LW81" s="212"/>
      <c r="LX81" s="212"/>
      <c r="LY81" s="212"/>
      <c r="LZ81" s="445"/>
      <c r="MA81" s="446"/>
      <c r="MB81" s="212"/>
      <c r="MC81" s="212"/>
      <c r="MD81" s="447"/>
      <c r="ME81" s="212"/>
      <c r="MF81" s="220"/>
      <c r="MG81" s="447"/>
      <c r="MH81" s="447"/>
      <c r="MI81" s="212"/>
    </row>
    <row r="82" spans="1:347" ht="14" customHeight="1" outlineLevel="1">
      <c r="A82" s="220"/>
      <c r="B82" s="443"/>
      <c r="C82" s="212"/>
      <c r="D82" s="6"/>
      <c r="E82" s="6"/>
      <c r="F82" s="1"/>
      <c r="G82" s="449"/>
      <c r="H82" s="449"/>
      <c r="I82" s="449"/>
      <c r="J82" s="449"/>
      <c r="K82" s="449"/>
      <c r="L82" s="212"/>
      <c r="M82" s="212"/>
      <c r="N82" s="448"/>
      <c r="O82" s="445"/>
      <c r="P82" s="446"/>
      <c r="Q82" s="212"/>
      <c r="R82" s="212"/>
      <c r="S82" s="447"/>
      <c r="T82" s="230"/>
      <c r="U82" s="447"/>
      <c r="V82" s="447"/>
      <c r="W82" s="447"/>
      <c r="X82" s="212"/>
      <c r="Y82" s="427"/>
      <c r="Z82" s="449"/>
      <c r="AA82" s="449"/>
      <c r="AB82" s="449"/>
      <c r="AC82" s="212"/>
      <c r="AD82" s="212"/>
      <c r="AE82" s="448"/>
      <c r="AF82" s="445"/>
      <c r="AG82" s="446"/>
      <c r="AH82" s="212"/>
      <c r="AI82" s="212"/>
      <c r="AJ82" s="447"/>
      <c r="AK82" s="230"/>
      <c r="AL82" s="447"/>
      <c r="AM82" s="447"/>
      <c r="AN82" s="447"/>
      <c r="AO82" s="212"/>
      <c r="AP82" s="449"/>
      <c r="AQ82" s="449"/>
      <c r="AR82" s="449"/>
      <c r="AS82" s="449"/>
      <c r="AT82" s="212"/>
      <c r="AU82" s="212"/>
      <c r="AV82" s="448"/>
      <c r="AW82" s="445"/>
      <c r="AX82" s="446"/>
      <c r="AY82" s="212"/>
      <c r="AZ82" s="212"/>
      <c r="BA82" s="447"/>
      <c r="BB82" s="230"/>
      <c r="BC82" s="447"/>
      <c r="BD82" s="447"/>
      <c r="BE82" s="447"/>
      <c r="BF82" s="212"/>
      <c r="BG82" s="449"/>
      <c r="BH82" s="449"/>
      <c r="BI82" s="449"/>
      <c r="BJ82" s="449"/>
      <c r="BK82" s="212"/>
      <c r="BL82" s="212"/>
      <c r="BM82" s="448"/>
      <c r="BN82" s="445"/>
      <c r="BO82" s="446"/>
      <c r="BP82" s="212"/>
      <c r="BQ82" s="212"/>
      <c r="BR82" s="447"/>
      <c r="BS82" s="230"/>
      <c r="BT82" s="447"/>
      <c r="BU82" s="447"/>
      <c r="BV82" s="447"/>
      <c r="BW82" s="212"/>
      <c r="BX82" s="449"/>
      <c r="BY82" s="449"/>
      <c r="BZ82" s="449"/>
      <c r="CA82" s="449"/>
      <c r="CB82" s="212"/>
      <c r="CC82" s="212"/>
      <c r="CD82" s="448"/>
      <c r="CE82" s="445"/>
      <c r="CF82" s="446"/>
      <c r="CG82" s="212"/>
      <c r="CH82" s="212"/>
      <c r="CI82" s="447"/>
      <c r="CJ82" s="230"/>
      <c r="CK82" s="447"/>
      <c r="CL82" s="447"/>
      <c r="CM82" s="447"/>
      <c r="CN82" s="212"/>
      <c r="CO82" s="449"/>
      <c r="CP82" s="449"/>
      <c r="CQ82" s="449"/>
      <c r="CR82" s="449"/>
      <c r="CS82" s="212"/>
      <c r="CT82" s="212"/>
      <c r="CU82" s="448"/>
      <c r="CV82" s="445"/>
      <c r="CW82" s="446"/>
      <c r="CX82" s="212"/>
      <c r="CY82" s="212"/>
      <c r="CZ82" s="447"/>
      <c r="DA82" s="230"/>
      <c r="DB82" s="447"/>
      <c r="DC82" s="447"/>
      <c r="DD82" s="447"/>
      <c r="DE82" s="212"/>
      <c r="DF82" s="449"/>
      <c r="DG82" s="449"/>
      <c r="DH82" s="449"/>
      <c r="DI82" s="449"/>
      <c r="DJ82" s="212"/>
      <c r="DK82" s="212"/>
      <c r="DL82" s="448"/>
      <c r="DM82" s="445"/>
      <c r="DN82" s="446"/>
      <c r="DO82" s="212"/>
      <c r="DP82" s="212"/>
      <c r="DQ82" s="447"/>
      <c r="DR82" s="230"/>
      <c r="DS82" s="447"/>
      <c r="DT82" s="447"/>
      <c r="DU82" s="447"/>
      <c r="DV82" s="212"/>
      <c r="DW82" s="449"/>
      <c r="DX82" s="449"/>
      <c r="DY82" s="449"/>
      <c r="DZ82" s="449"/>
      <c r="EA82" s="212"/>
      <c r="EB82" s="212"/>
      <c r="EC82" s="448"/>
      <c r="ED82" s="445"/>
      <c r="EE82" s="446"/>
      <c r="EF82" s="212"/>
      <c r="EG82" s="212"/>
      <c r="EH82" s="447"/>
      <c r="EI82" s="230"/>
      <c r="EJ82" s="447"/>
      <c r="EK82" s="447"/>
      <c r="EL82" s="447"/>
      <c r="EM82" s="212"/>
      <c r="EN82" s="449"/>
      <c r="EO82" s="449"/>
      <c r="EP82" s="449"/>
      <c r="EQ82" s="449"/>
      <c r="ER82" s="212"/>
      <c r="ES82" s="212"/>
      <c r="ET82" s="448"/>
      <c r="EU82" s="445"/>
      <c r="EV82" s="446"/>
      <c r="EW82" s="212"/>
      <c r="EX82" s="212"/>
      <c r="EY82" s="447"/>
      <c r="EZ82" s="230"/>
      <c r="FA82" s="447"/>
      <c r="FB82" s="447"/>
      <c r="FC82" s="447"/>
      <c r="FD82" s="212"/>
      <c r="FE82" s="449"/>
      <c r="FF82" s="449"/>
      <c r="FG82" s="449"/>
      <c r="FH82" s="449"/>
      <c r="FI82" s="212"/>
      <c r="FJ82" s="212"/>
      <c r="FK82" s="448"/>
      <c r="FL82" s="445"/>
      <c r="FM82" s="446"/>
      <c r="FN82" s="212"/>
      <c r="FO82" s="212"/>
      <c r="FP82" s="447"/>
      <c r="FQ82" s="230"/>
      <c r="FR82" s="447"/>
      <c r="FS82" s="447"/>
      <c r="FT82" s="447"/>
      <c r="FU82" s="212"/>
      <c r="FV82" s="449"/>
      <c r="FW82" s="449"/>
      <c r="FX82" s="449"/>
      <c r="FY82" s="449"/>
      <c r="FZ82" s="212"/>
      <c r="GA82" s="212"/>
      <c r="GB82" s="448"/>
      <c r="GC82" s="445"/>
      <c r="GD82" s="446"/>
      <c r="GE82" s="212"/>
      <c r="GF82" s="212"/>
      <c r="GG82" s="447"/>
      <c r="GH82" s="230"/>
      <c r="GI82" s="447"/>
      <c r="GJ82" s="447"/>
      <c r="GK82" s="447"/>
      <c r="GL82" s="212"/>
      <c r="GM82" s="449"/>
      <c r="GN82" s="449"/>
      <c r="GO82" s="449"/>
      <c r="GP82" s="449"/>
      <c r="GQ82" s="212"/>
      <c r="GR82" s="212"/>
      <c r="GS82" s="448"/>
      <c r="GT82" s="445"/>
      <c r="GU82" s="446"/>
      <c r="GV82" s="212"/>
      <c r="GW82" s="212"/>
      <c r="GX82" s="447"/>
      <c r="GY82" s="230"/>
      <c r="GZ82" s="447"/>
      <c r="HA82" s="447"/>
      <c r="HB82" s="447"/>
      <c r="HC82" s="212"/>
      <c r="HD82" s="449"/>
      <c r="HE82" s="449"/>
      <c r="HF82" s="449"/>
      <c r="HG82" s="449"/>
      <c r="HH82" s="212"/>
      <c r="HI82" s="212"/>
      <c r="HJ82" s="448"/>
      <c r="HK82" s="445"/>
      <c r="HL82" s="446"/>
      <c r="HM82" s="212"/>
      <c r="HN82" s="212"/>
      <c r="HO82" s="447"/>
      <c r="HP82" s="230"/>
      <c r="HQ82" s="447"/>
      <c r="HR82" s="447"/>
      <c r="HS82" s="447"/>
      <c r="HT82" s="212"/>
      <c r="HU82" s="449"/>
      <c r="HV82" s="449"/>
      <c r="HW82" s="449"/>
      <c r="HX82" s="449"/>
      <c r="HY82" s="212"/>
      <c r="HZ82" s="212"/>
      <c r="IA82" s="448"/>
      <c r="IB82" s="445"/>
      <c r="IC82" s="446"/>
      <c r="ID82" s="212"/>
      <c r="IE82" s="212"/>
      <c r="IF82" s="447"/>
      <c r="IG82" s="230"/>
      <c r="IH82" s="447"/>
      <c r="II82" s="447"/>
      <c r="IJ82" s="447"/>
      <c r="IK82" s="212"/>
      <c r="IL82" s="449"/>
      <c r="IM82" s="449"/>
      <c r="IN82" s="449"/>
      <c r="IO82" s="449"/>
      <c r="IP82" s="212"/>
      <c r="IQ82" s="212"/>
      <c r="IR82" s="448"/>
      <c r="IS82" s="445"/>
      <c r="IT82" s="446"/>
      <c r="IU82" s="212"/>
      <c r="IV82" s="212"/>
      <c r="IW82" s="447"/>
      <c r="IX82" s="230"/>
      <c r="IY82" s="447"/>
      <c r="IZ82" s="447"/>
      <c r="JA82" s="447"/>
      <c r="JB82" s="212"/>
      <c r="JC82" s="449"/>
      <c r="JD82" s="449"/>
      <c r="JE82" s="449"/>
      <c r="JF82" s="449"/>
      <c r="JG82" s="212"/>
      <c r="JH82" s="212"/>
      <c r="JI82" s="448"/>
      <c r="JJ82" s="445"/>
      <c r="JK82" s="446"/>
      <c r="JL82" s="212"/>
      <c r="JM82" s="212"/>
      <c r="JN82" s="447"/>
      <c r="JO82" s="230"/>
      <c r="JP82" s="447"/>
      <c r="JQ82" s="447"/>
      <c r="JR82" s="447"/>
      <c r="JS82" s="212"/>
      <c r="JT82" s="449"/>
      <c r="JU82" s="449"/>
      <c r="JV82" s="449"/>
      <c r="JW82" s="449"/>
      <c r="JX82" s="212"/>
      <c r="JY82" s="212"/>
      <c r="JZ82" s="448"/>
      <c r="KA82" s="445"/>
      <c r="KB82" s="446"/>
      <c r="KC82" s="212"/>
      <c r="KD82" s="212"/>
      <c r="KE82" s="447"/>
      <c r="KF82" s="230"/>
      <c r="KG82" s="447"/>
      <c r="KH82" s="447"/>
      <c r="KI82" s="447"/>
      <c r="KJ82" s="212"/>
      <c r="KK82" s="449"/>
      <c r="KL82" s="449"/>
      <c r="KM82" s="449"/>
      <c r="KN82" s="449"/>
      <c r="KO82" s="212"/>
      <c r="KP82" s="212"/>
      <c r="KQ82" s="448"/>
      <c r="KR82" s="445"/>
      <c r="KS82" s="446"/>
      <c r="KT82" s="212"/>
      <c r="KU82" s="212"/>
      <c r="KV82" s="447"/>
      <c r="KW82" s="230"/>
      <c r="KX82" s="447"/>
      <c r="KY82" s="447"/>
      <c r="KZ82" s="447"/>
      <c r="LA82" s="212"/>
      <c r="LB82" s="449"/>
      <c r="LC82" s="449"/>
      <c r="LD82" s="449"/>
      <c r="LE82" s="449"/>
      <c r="LF82" s="212"/>
      <c r="LG82" s="212"/>
      <c r="LH82" s="448"/>
      <c r="LI82" s="445"/>
      <c r="LJ82" s="446"/>
      <c r="LK82" s="212"/>
      <c r="LL82" s="212"/>
      <c r="LM82" s="447"/>
      <c r="LN82" s="230"/>
      <c r="LO82" s="447"/>
      <c r="LP82" s="447"/>
      <c r="LQ82" s="447"/>
      <c r="LR82" s="212"/>
      <c r="LS82" s="449"/>
      <c r="LT82" s="449"/>
      <c r="LU82" s="449"/>
      <c r="LV82" s="449"/>
      <c r="LW82" s="212"/>
      <c r="LX82" s="212"/>
      <c r="LY82" s="448"/>
      <c r="LZ82" s="445"/>
      <c r="MA82" s="446"/>
      <c r="MB82" s="212"/>
      <c r="MC82" s="212"/>
      <c r="MD82" s="447"/>
      <c r="ME82" s="230"/>
      <c r="MF82" s="447"/>
      <c r="MG82" s="447"/>
      <c r="MH82" s="447"/>
      <c r="MI82" s="212"/>
    </row>
    <row r="83" spans="1:347" ht="14" customHeight="1" outlineLevel="1">
      <c r="A83" s="220"/>
      <c r="B83" s="443"/>
      <c r="C83" s="212"/>
      <c r="D83" s="6"/>
      <c r="E83" s="6"/>
      <c r="F83" s="1"/>
      <c r="G83" s="449"/>
      <c r="H83" s="449"/>
      <c r="I83" s="449"/>
      <c r="J83" s="212"/>
      <c r="K83" s="212"/>
      <c r="L83" s="443"/>
      <c r="M83" s="449"/>
      <c r="N83" s="448"/>
      <c r="O83" s="445"/>
      <c r="P83" s="228"/>
      <c r="Q83" s="212"/>
      <c r="R83" s="212"/>
      <c r="S83" s="447"/>
      <c r="T83" s="230"/>
      <c r="U83" s="447"/>
      <c r="V83" s="447"/>
      <c r="W83" s="447"/>
      <c r="X83" s="212"/>
      <c r="Y83" s="427"/>
      <c r="Z83" s="449"/>
      <c r="AA83" s="212"/>
      <c r="AB83" s="212"/>
      <c r="AC83" s="443"/>
      <c r="AD83" s="449"/>
      <c r="AE83" s="448"/>
      <c r="AF83" s="445"/>
      <c r="AG83" s="228"/>
      <c r="AH83" s="212"/>
      <c r="AI83" s="212"/>
      <c r="AJ83" s="447"/>
      <c r="AK83" s="230"/>
      <c r="AL83" s="447"/>
      <c r="AM83" s="447"/>
      <c r="AN83" s="447"/>
      <c r="AO83" s="212"/>
      <c r="AP83" s="449"/>
      <c r="AQ83" s="449"/>
      <c r="AR83" s="212"/>
      <c r="AS83" s="212"/>
      <c r="AT83" s="443"/>
      <c r="AU83" s="449"/>
      <c r="AV83" s="448"/>
      <c r="AW83" s="445"/>
      <c r="AX83" s="228"/>
      <c r="AY83" s="212"/>
      <c r="AZ83" s="212"/>
      <c r="BA83" s="447"/>
      <c r="BB83" s="230"/>
      <c r="BC83" s="447"/>
      <c r="BD83" s="447"/>
      <c r="BE83" s="447"/>
      <c r="BF83" s="212"/>
      <c r="BG83" s="449"/>
      <c r="BH83" s="449"/>
      <c r="BI83" s="212"/>
      <c r="BJ83" s="212"/>
      <c r="BK83" s="443"/>
      <c r="BL83" s="449"/>
      <c r="BM83" s="448"/>
      <c r="BN83" s="445"/>
      <c r="BO83" s="228"/>
      <c r="BP83" s="212"/>
      <c r="BQ83" s="212"/>
      <c r="BR83" s="447"/>
      <c r="BS83" s="230"/>
      <c r="BT83" s="447"/>
      <c r="BU83" s="447"/>
      <c r="BV83" s="447"/>
      <c r="BW83" s="212"/>
      <c r="BX83" s="449"/>
      <c r="BY83" s="449"/>
      <c r="BZ83" s="212"/>
      <c r="CA83" s="212"/>
      <c r="CB83" s="443"/>
      <c r="CC83" s="449"/>
      <c r="CD83" s="448"/>
      <c r="CE83" s="445"/>
      <c r="CF83" s="228"/>
      <c r="CG83" s="212"/>
      <c r="CH83" s="212"/>
      <c r="CI83" s="447"/>
      <c r="CJ83" s="230"/>
      <c r="CK83" s="447"/>
      <c r="CL83" s="447"/>
      <c r="CM83" s="447"/>
      <c r="CN83" s="212"/>
      <c r="CO83" s="449"/>
      <c r="CP83" s="449"/>
      <c r="CQ83" s="212"/>
      <c r="CR83" s="212"/>
      <c r="CS83" s="443"/>
      <c r="CT83" s="449"/>
      <c r="CU83" s="448"/>
      <c r="CV83" s="445"/>
      <c r="CW83" s="228"/>
      <c r="CX83" s="212"/>
      <c r="CY83" s="212"/>
      <c r="CZ83" s="447"/>
      <c r="DA83" s="230"/>
      <c r="DB83" s="447"/>
      <c r="DC83" s="447"/>
      <c r="DD83" s="447"/>
      <c r="DE83" s="212"/>
      <c r="DF83" s="449"/>
      <c r="DG83" s="449"/>
      <c r="DH83" s="212"/>
      <c r="DI83" s="212"/>
      <c r="DJ83" s="443"/>
      <c r="DK83" s="449"/>
      <c r="DL83" s="448"/>
      <c r="DM83" s="445"/>
      <c r="DN83" s="228"/>
      <c r="DO83" s="212"/>
      <c r="DP83" s="212"/>
      <c r="DQ83" s="447"/>
      <c r="DR83" s="230"/>
      <c r="DS83" s="447"/>
      <c r="DT83" s="447"/>
      <c r="DU83" s="447"/>
      <c r="DV83" s="212"/>
      <c r="DW83" s="449"/>
      <c r="DX83" s="449"/>
      <c r="DY83" s="212"/>
      <c r="DZ83" s="212"/>
      <c r="EA83" s="443"/>
      <c r="EB83" s="449"/>
      <c r="EC83" s="448"/>
      <c r="ED83" s="445"/>
      <c r="EE83" s="228"/>
      <c r="EF83" s="212"/>
      <c r="EG83" s="212"/>
      <c r="EH83" s="447"/>
      <c r="EI83" s="230"/>
      <c r="EJ83" s="447"/>
      <c r="EK83" s="447"/>
      <c r="EL83" s="447"/>
      <c r="EM83" s="212"/>
      <c r="EN83" s="449"/>
      <c r="EO83" s="449"/>
      <c r="EP83" s="212"/>
      <c r="EQ83" s="212"/>
      <c r="ER83" s="443"/>
      <c r="ES83" s="449"/>
      <c r="ET83" s="448"/>
      <c r="EU83" s="445"/>
      <c r="EV83" s="228"/>
      <c r="EW83" s="212"/>
      <c r="EX83" s="212"/>
      <c r="EY83" s="447"/>
      <c r="EZ83" s="230"/>
      <c r="FA83" s="447"/>
      <c r="FB83" s="447"/>
      <c r="FC83" s="447"/>
      <c r="FD83" s="212"/>
      <c r="FE83" s="449"/>
      <c r="FF83" s="449"/>
      <c r="FG83" s="212"/>
      <c r="FH83" s="212"/>
      <c r="FI83" s="443"/>
      <c r="FJ83" s="449"/>
      <c r="FK83" s="448"/>
      <c r="FL83" s="445"/>
      <c r="FM83" s="228"/>
      <c r="FN83" s="212"/>
      <c r="FO83" s="212"/>
      <c r="FP83" s="447"/>
      <c r="FQ83" s="230"/>
      <c r="FR83" s="447"/>
      <c r="FS83" s="447"/>
      <c r="FT83" s="447"/>
      <c r="FU83" s="212"/>
      <c r="FV83" s="449"/>
      <c r="FW83" s="449"/>
      <c r="FX83" s="212"/>
      <c r="FY83" s="212"/>
      <c r="FZ83" s="443"/>
      <c r="GA83" s="449"/>
      <c r="GB83" s="448"/>
      <c r="GC83" s="445"/>
      <c r="GD83" s="228"/>
      <c r="GE83" s="212"/>
      <c r="GF83" s="212"/>
      <c r="GG83" s="447"/>
      <c r="GH83" s="230"/>
      <c r="GI83" s="447"/>
      <c r="GJ83" s="447"/>
      <c r="GK83" s="447"/>
      <c r="GL83" s="212"/>
      <c r="GM83" s="449"/>
      <c r="GN83" s="449"/>
      <c r="GO83" s="212"/>
      <c r="GP83" s="212"/>
      <c r="GQ83" s="443"/>
      <c r="GR83" s="449"/>
      <c r="GS83" s="448"/>
      <c r="GT83" s="445"/>
      <c r="GU83" s="228"/>
      <c r="GV83" s="212"/>
      <c r="GW83" s="212"/>
      <c r="GX83" s="447"/>
      <c r="GY83" s="230"/>
      <c r="GZ83" s="447"/>
      <c r="HA83" s="447"/>
      <c r="HB83" s="447"/>
      <c r="HC83" s="212"/>
      <c r="HD83" s="449"/>
      <c r="HE83" s="449"/>
      <c r="HF83" s="212"/>
      <c r="HG83" s="212"/>
      <c r="HH83" s="443"/>
      <c r="HI83" s="449"/>
      <c r="HJ83" s="448"/>
      <c r="HK83" s="445"/>
      <c r="HL83" s="228"/>
      <c r="HM83" s="212"/>
      <c r="HN83" s="212"/>
      <c r="HO83" s="447"/>
      <c r="HP83" s="230"/>
      <c r="HQ83" s="447"/>
      <c r="HR83" s="447"/>
      <c r="HS83" s="447"/>
      <c r="HT83" s="212"/>
      <c r="HU83" s="449"/>
      <c r="HV83" s="449"/>
      <c r="HW83" s="212"/>
      <c r="HX83" s="212"/>
      <c r="HY83" s="443"/>
      <c r="HZ83" s="449"/>
      <c r="IA83" s="448"/>
      <c r="IB83" s="445"/>
      <c r="IC83" s="228"/>
      <c r="ID83" s="212"/>
      <c r="IE83" s="212"/>
      <c r="IF83" s="447"/>
      <c r="IG83" s="230"/>
      <c r="IH83" s="447"/>
      <c r="II83" s="447"/>
      <c r="IJ83" s="447"/>
      <c r="IK83" s="212"/>
      <c r="IL83" s="449"/>
      <c r="IM83" s="449"/>
      <c r="IN83" s="212"/>
      <c r="IO83" s="212"/>
      <c r="IP83" s="443"/>
      <c r="IQ83" s="449"/>
      <c r="IR83" s="448"/>
      <c r="IS83" s="445"/>
      <c r="IT83" s="228"/>
      <c r="IU83" s="212"/>
      <c r="IV83" s="212"/>
      <c r="IW83" s="447"/>
      <c r="IX83" s="230"/>
      <c r="IY83" s="447"/>
      <c r="IZ83" s="447"/>
      <c r="JA83" s="447"/>
      <c r="JB83" s="212"/>
      <c r="JC83" s="449"/>
      <c r="JD83" s="449"/>
      <c r="JE83" s="212"/>
      <c r="JF83" s="212"/>
      <c r="JG83" s="443"/>
      <c r="JH83" s="449"/>
      <c r="JI83" s="448"/>
      <c r="JJ83" s="445"/>
      <c r="JK83" s="228"/>
      <c r="JL83" s="212"/>
      <c r="JM83" s="212"/>
      <c r="JN83" s="447"/>
      <c r="JO83" s="230"/>
      <c r="JP83" s="447"/>
      <c r="JQ83" s="447"/>
      <c r="JR83" s="447"/>
      <c r="JS83" s="212"/>
      <c r="JT83" s="449"/>
      <c r="JU83" s="449"/>
      <c r="JV83" s="212"/>
      <c r="JW83" s="212"/>
      <c r="JX83" s="443"/>
      <c r="JY83" s="449"/>
      <c r="JZ83" s="448"/>
      <c r="KA83" s="445"/>
      <c r="KB83" s="228"/>
      <c r="KC83" s="212"/>
      <c r="KD83" s="212"/>
      <c r="KE83" s="447"/>
      <c r="KF83" s="230"/>
      <c r="KG83" s="447"/>
      <c r="KH83" s="447"/>
      <c r="KI83" s="447"/>
      <c r="KJ83" s="212"/>
      <c r="KK83" s="449"/>
      <c r="KL83" s="449"/>
      <c r="KM83" s="212"/>
      <c r="KN83" s="212"/>
      <c r="KO83" s="443"/>
      <c r="KP83" s="449"/>
      <c r="KQ83" s="448"/>
      <c r="KR83" s="445"/>
      <c r="KS83" s="228"/>
      <c r="KT83" s="212"/>
      <c r="KU83" s="212"/>
      <c r="KV83" s="447"/>
      <c r="KW83" s="230"/>
      <c r="KX83" s="447"/>
      <c r="KY83" s="447"/>
      <c r="KZ83" s="447"/>
      <c r="LA83" s="212"/>
      <c r="LB83" s="449"/>
      <c r="LC83" s="449"/>
      <c r="LD83" s="212"/>
      <c r="LE83" s="212"/>
      <c r="LF83" s="443"/>
      <c r="LG83" s="449"/>
      <c r="LH83" s="448"/>
      <c r="LI83" s="445"/>
      <c r="LJ83" s="228"/>
      <c r="LK83" s="212"/>
      <c r="LL83" s="212"/>
      <c r="LM83" s="447"/>
      <c r="LN83" s="230"/>
      <c r="LO83" s="447"/>
      <c r="LP83" s="447"/>
      <c r="LQ83" s="447"/>
      <c r="LR83" s="212"/>
      <c r="LS83" s="449"/>
      <c r="LT83" s="449"/>
      <c r="LU83" s="212"/>
      <c r="LV83" s="212"/>
      <c r="LW83" s="443"/>
      <c r="LX83" s="449"/>
      <c r="LY83" s="448"/>
      <c r="LZ83" s="445"/>
      <c r="MA83" s="228"/>
      <c r="MB83" s="212"/>
      <c r="MC83" s="212"/>
      <c r="MD83" s="447"/>
      <c r="ME83" s="230"/>
      <c r="MF83" s="447"/>
      <c r="MG83" s="447"/>
      <c r="MH83" s="447"/>
      <c r="MI83" s="212"/>
    </row>
    <row r="84" spans="1:347" ht="14" customHeight="1" outlineLevel="1">
      <c r="A84" s="220"/>
      <c r="B84" s="220"/>
      <c r="C84" s="219"/>
      <c r="D84" s="219"/>
      <c r="E84" s="212"/>
      <c r="F84" s="212"/>
      <c r="G84" s="449"/>
      <c r="H84" s="449"/>
      <c r="I84" s="449"/>
      <c r="J84" s="450"/>
      <c r="K84" s="451"/>
      <c r="L84" s="449"/>
      <c r="M84" s="205"/>
      <c r="N84" s="427"/>
      <c r="O84" s="228"/>
      <c r="P84" s="450"/>
      <c r="Q84" s="471"/>
      <c r="R84" s="427"/>
      <c r="S84" s="450"/>
      <c r="T84" s="447"/>
      <c r="U84" s="450"/>
      <c r="V84" s="452"/>
      <c r="W84" s="450"/>
      <c r="X84" s="427"/>
      <c r="Y84" s="447"/>
      <c r="Z84" s="449"/>
      <c r="AA84" s="450"/>
      <c r="AB84" s="451"/>
      <c r="AC84" s="449"/>
      <c r="AD84" s="205"/>
      <c r="AE84" s="427"/>
      <c r="AF84" s="228"/>
      <c r="AG84" s="450"/>
      <c r="AH84" s="471"/>
      <c r="AI84" s="427"/>
      <c r="AJ84" s="450"/>
      <c r="AK84" s="447"/>
      <c r="AL84" s="450"/>
      <c r="AM84" s="452"/>
      <c r="AN84" s="450"/>
      <c r="AO84" s="427"/>
      <c r="AP84" s="449"/>
      <c r="AQ84" s="449"/>
      <c r="AR84" s="450"/>
      <c r="AS84" s="451"/>
      <c r="AT84" s="449"/>
      <c r="AU84" s="205"/>
      <c r="AV84" s="427"/>
      <c r="AW84" s="228"/>
      <c r="AX84" s="450"/>
      <c r="AY84" s="471"/>
      <c r="AZ84" s="427"/>
      <c r="BA84" s="450"/>
      <c r="BB84" s="447"/>
      <c r="BC84" s="450"/>
      <c r="BD84" s="452"/>
      <c r="BE84" s="450"/>
      <c r="BF84" s="427"/>
      <c r="BG84" s="449"/>
      <c r="BH84" s="449"/>
      <c r="BI84" s="450"/>
      <c r="BJ84" s="451"/>
      <c r="BK84" s="449"/>
      <c r="BL84" s="205"/>
      <c r="BM84" s="427"/>
      <c r="BN84" s="228"/>
      <c r="BO84" s="450"/>
      <c r="BP84" s="471"/>
      <c r="BQ84" s="427"/>
      <c r="BR84" s="450"/>
      <c r="BS84" s="447"/>
      <c r="BT84" s="450"/>
      <c r="BU84" s="452"/>
      <c r="BV84" s="450"/>
      <c r="BW84" s="427"/>
      <c r="BX84" s="449"/>
      <c r="BY84" s="449"/>
      <c r="BZ84" s="450"/>
      <c r="CA84" s="451"/>
      <c r="CB84" s="449"/>
      <c r="CC84" s="205"/>
      <c r="CD84" s="427"/>
      <c r="CE84" s="228"/>
      <c r="CF84" s="450"/>
      <c r="CG84" s="471"/>
      <c r="CH84" s="427"/>
      <c r="CI84" s="450"/>
      <c r="CJ84" s="447"/>
      <c r="CK84" s="450"/>
      <c r="CL84" s="452"/>
      <c r="CM84" s="450"/>
      <c r="CN84" s="427"/>
      <c r="CO84" s="449"/>
      <c r="CP84" s="449"/>
      <c r="CQ84" s="450"/>
      <c r="CR84" s="451"/>
      <c r="CS84" s="449"/>
      <c r="CT84" s="205"/>
      <c r="CU84" s="427"/>
      <c r="CV84" s="228"/>
      <c r="CW84" s="450"/>
      <c r="CX84" s="471"/>
      <c r="CY84" s="427"/>
      <c r="CZ84" s="450"/>
      <c r="DA84" s="447"/>
      <c r="DB84" s="450"/>
      <c r="DC84" s="452"/>
      <c r="DD84" s="450"/>
      <c r="DE84" s="427"/>
      <c r="DF84" s="449"/>
      <c r="DG84" s="449"/>
      <c r="DH84" s="450"/>
      <c r="DI84" s="451"/>
      <c r="DJ84" s="449"/>
      <c r="DK84" s="205"/>
      <c r="DL84" s="427"/>
      <c r="DM84" s="228"/>
      <c r="DN84" s="450"/>
      <c r="DO84" s="471"/>
      <c r="DP84" s="427"/>
      <c r="DQ84" s="450"/>
      <c r="DR84" s="447"/>
      <c r="DS84" s="450"/>
      <c r="DT84" s="452"/>
      <c r="DU84" s="450"/>
      <c r="DV84" s="427"/>
      <c r="DW84" s="449"/>
      <c r="DX84" s="449"/>
      <c r="DY84" s="450"/>
      <c r="DZ84" s="451"/>
      <c r="EA84" s="449"/>
      <c r="EB84" s="205"/>
      <c r="EC84" s="427"/>
      <c r="ED84" s="228"/>
      <c r="EE84" s="450"/>
      <c r="EF84" s="471"/>
      <c r="EG84" s="427"/>
      <c r="EH84" s="450"/>
      <c r="EI84" s="447"/>
      <c r="EJ84" s="450"/>
      <c r="EK84" s="452"/>
      <c r="EL84" s="450"/>
      <c r="EM84" s="427"/>
      <c r="EN84" s="449"/>
      <c r="EO84" s="449"/>
      <c r="EP84" s="450"/>
      <c r="EQ84" s="451"/>
      <c r="ER84" s="449"/>
      <c r="ES84" s="205"/>
      <c r="ET84" s="427"/>
      <c r="EU84" s="228"/>
      <c r="EV84" s="450"/>
      <c r="EW84" s="471"/>
      <c r="EX84" s="427"/>
      <c r="EY84" s="450"/>
      <c r="EZ84" s="447"/>
      <c r="FA84" s="450"/>
      <c r="FB84" s="452"/>
      <c r="FC84" s="450"/>
      <c r="FD84" s="427"/>
      <c r="FE84" s="449"/>
      <c r="FF84" s="449"/>
      <c r="FG84" s="450"/>
      <c r="FH84" s="451"/>
      <c r="FI84" s="449"/>
      <c r="FJ84" s="205"/>
      <c r="FK84" s="427"/>
      <c r="FL84" s="228"/>
      <c r="FM84" s="450"/>
      <c r="FN84" s="471"/>
      <c r="FO84" s="427"/>
      <c r="FP84" s="450"/>
      <c r="FQ84" s="447"/>
      <c r="FR84" s="450"/>
      <c r="FS84" s="452"/>
      <c r="FT84" s="450"/>
      <c r="FU84" s="427"/>
      <c r="FV84" s="449"/>
      <c r="FW84" s="449"/>
      <c r="FX84" s="450"/>
      <c r="FY84" s="451"/>
      <c r="FZ84" s="449"/>
      <c r="GA84" s="205"/>
      <c r="GB84" s="427"/>
      <c r="GC84" s="228"/>
      <c r="GD84" s="450"/>
      <c r="GE84" s="471"/>
      <c r="GF84" s="427"/>
      <c r="GG84" s="450"/>
      <c r="GH84" s="447"/>
      <c r="GI84" s="450"/>
      <c r="GJ84" s="452"/>
      <c r="GK84" s="450"/>
      <c r="GL84" s="427"/>
      <c r="GM84" s="449"/>
      <c r="GN84" s="449"/>
      <c r="GO84" s="450"/>
      <c r="GP84" s="451"/>
      <c r="GQ84" s="449"/>
      <c r="GR84" s="205"/>
      <c r="GS84" s="427"/>
      <c r="GT84" s="228"/>
      <c r="GU84" s="450"/>
      <c r="GV84" s="471"/>
      <c r="GW84" s="427"/>
      <c r="GX84" s="450"/>
      <c r="GY84" s="447"/>
      <c r="GZ84" s="450"/>
      <c r="HA84" s="452"/>
      <c r="HB84" s="450"/>
      <c r="HC84" s="427"/>
      <c r="HD84" s="449"/>
      <c r="HE84" s="449"/>
      <c r="HF84" s="450"/>
      <c r="HG84" s="451"/>
      <c r="HH84" s="449"/>
      <c r="HI84" s="205"/>
      <c r="HJ84" s="427"/>
      <c r="HK84" s="228"/>
      <c r="HL84" s="450"/>
      <c r="HM84" s="471"/>
      <c r="HN84" s="427"/>
      <c r="HO84" s="450"/>
      <c r="HP84" s="447"/>
      <c r="HQ84" s="450"/>
      <c r="HR84" s="452"/>
      <c r="HS84" s="450"/>
      <c r="HT84" s="427"/>
      <c r="HU84" s="449"/>
      <c r="HV84" s="449"/>
      <c r="HW84" s="450"/>
      <c r="HX84" s="451"/>
      <c r="HY84" s="449"/>
      <c r="HZ84" s="205"/>
      <c r="IA84" s="427"/>
      <c r="IB84" s="228"/>
      <c r="IC84" s="450"/>
      <c r="ID84" s="471"/>
      <c r="IE84" s="427"/>
      <c r="IF84" s="450"/>
      <c r="IG84" s="447"/>
      <c r="IH84" s="450"/>
      <c r="II84" s="452"/>
      <c r="IJ84" s="450"/>
      <c r="IK84" s="427"/>
      <c r="IL84" s="449"/>
      <c r="IM84" s="449"/>
      <c r="IN84" s="450"/>
      <c r="IO84" s="451"/>
      <c r="IP84" s="449"/>
      <c r="IQ84" s="205"/>
      <c r="IR84" s="427"/>
      <c r="IS84" s="228"/>
      <c r="IT84" s="450"/>
      <c r="IU84" s="471"/>
      <c r="IV84" s="427"/>
      <c r="IW84" s="450"/>
      <c r="IX84" s="447"/>
      <c r="IY84" s="450"/>
      <c r="IZ84" s="452"/>
      <c r="JA84" s="450"/>
      <c r="JB84" s="427"/>
      <c r="JC84" s="449"/>
      <c r="JD84" s="449"/>
      <c r="JE84" s="450"/>
      <c r="JF84" s="451"/>
      <c r="JG84" s="449"/>
      <c r="JH84" s="205"/>
      <c r="JI84" s="427"/>
      <c r="JJ84" s="228"/>
      <c r="JK84" s="450"/>
      <c r="JL84" s="471"/>
      <c r="JM84" s="427"/>
      <c r="JN84" s="450"/>
      <c r="JO84" s="447"/>
      <c r="JP84" s="450"/>
      <c r="JQ84" s="452"/>
      <c r="JR84" s="450"/>
      <c r="JS84" s="427"/>
      <c r="JT84" s="449"/>
      <c r="JU84" s="449"/>
      <c r="JV84" s="450"/>
      <c r="JW84" s="451"/>
      <c r="JX84" s="449"/>
      <c r="JY84" s="205"/>
      <c r="JZ84" s="427"/>
      <c r="KA84" s="228"/>
      <c r="KB84" s="450"/>
      <c r="KC84" s="471"/>
      <c r="KD84" s="427"/>
      <c r="KE84" s="450"/>
      <c r="KF84" s="447"/>
      <c r="KG84" s="450"/>
      <c r="KH84" s="452"/>
      <c r="KI84" s="450"/>
      <c r="KJ84" s="427"/>
      <c r="KK84" s="449"/>
      <c r="KL84" s="449"/>
      <c r="KM84" s="450"/>
      <c r="KN84" s="451"/>
      <c r="KO84" s="449"/>
      <c r="KP84" s="205"/>
      <c r="KQ84" s="427"/>
      <c r="KR84" s="228"/>
      <c r="KS84" s="450"/>
      <c r="KT84" s="471"/>
      <c r="KU84" s="427"/>
      <c r="KV84" s="450"/>
      <c r="KW84" s="447"/>
      <c r="KX84" s="450"/>
      <c r="KY84" s="452"/>
      <c r="KZ84" s="450"/>
      <c r="LA84" s="427"/>
      <c r="LB84" s="449"/>
      <c r="LC84" s="449"/>
      <c r="LD84" s="450"/>
      <c r="LE84" s="451"/>
      <c r="LF84" s="449"/>
      <c r="LG84" s="205"/>
      <c r="LH84" s="427"/>
      <c r="LI84" s="228"/>
      <c r="LJ84" s="450"/>
      <c r="LK84" s="471"/>
      <c r="LL84" s="427"/>
      <c r="LM84" s="450"/>
      <c r="LN84" s="447"/>
      <c r="LO84" s="450"/>
      <c r="LP84" s="452"/>
      <c r="LQ84" s="450"/>
      <c r="LR84" s="427"/>
      <c r="LS84" s="449"/>
      <c r="LT84" s="449"/>
      <c r="LU84" s="450"/>
      <c r="LV84" s="451"/>
      <c r="LW84" s="449"/>
      <c r="LX84" s="205"/>
      <c r="LY84" s="427"/>
      <c r="LZ84" s="228"/>
      <c r="MA84" s="450"/>
      <c r="MB84" s="471"/>
      <c r="MC84" s="427"/>
      <c r="MD84" s="450"/>
      <c r="ME84" s="447"/>
      <c r="MF84" s="450"/>
      <c r="MG84" s="452"/>
      <c r="MH84" s="450"/>
      <c r="MI84" s="427"/>
    </row>
    <row r="85" spans="1:347" ht="14" customHeight="1" outlineLevel="1">
      <c r="A85" s="220"/>
      <c r="B85" s="220"/>
      <c r="C85" s="219"/>
      <c r="D85" s="219"/>
      <c r="E85" s="212"/>
      <c r="F85" s="212"/>
      <c r="G85" s="449"/>
      <c r="H85" s="449"/>
      <c r="I85" s="306"/>
      <c r="J85" s="306"/>
      <c r="K85" s="306"/>
      <c r="L85" s="308"/>
      <c r="M85" s="307"/>
      <c r="N85" s="308"/>
      <c r="O85" s="306"/>
      <c r="P85" s="306"/>
      <c r="Q85" s="307"/>
      <c r="R85" s="308"/>
      <c r="S85" s="224"/>
      <c r="T85" s="308"/>
      <c r="U85" s="308"/>
      <c r="V85" s="250"/>
      <c r="W85" s="307"/>
      <c r="X85" s="308"/>
      <c r="Y85" s="447"/>
      <c r="Z85" s="306"/>
      <c r="AA85" s="306"/>
      <c r="AB85" s="306"/>
      <c r="AC85" s="308"/>
      <c r="AD85" s="307"/>
      <c r="AE85" s="308"/>
      <c r="AF85" s="306"/>
      <c r="AG85" s="306"/>
      <c r="AH85" s="307"/>
      <c r="AI85" s="308"/>
      <c r="AJ85" s="224"/>
      <c r="AK85" s="308"/>
      <c r="AL85" s="308"/>
      <c r="AM85" s="250"/>
      <c r="AN85" s="307"/>
      <c r="AO85" s="308"/>
      <c r="AP85" s="449"/>
      <c r="AQ85" s="306"/>
      <c r="AR85" s="306"/>
      <c r="AS85" s="306"/>
      <c r="AT85" s="308"/>
      <c r="AU85" s="307"/>
      <c r="AV85" s="308"/>
      <c r="AW85" s="306"/>
      <c r="AX85" s="306"/>
      <c r="AY85" s="307"/>
      <c r="AZ85" s="308"/>
      <c r="BA85" s="224"/>
      <c r="BB85" s="308"/>
      <c r="BC85" s="308"/>
      <c r="BD85" s="250"/>
      <c r="BE85" s="307"/>
      <c r="BF85" s="308"/>
      <c r="BG85" s="449"/>
      <c r="BH85" s="306"/>
      <c r="BI85" s="306"/>
      <c r="BJ85" s="306"/>
      <c r="BK85" s="308"/>
      <c r="BL85" s="307"/>
      <c r="BM85" s="308"/>
      <c r="BN85" s="306"/>
      <c r="BO85" s="306"/>
      <c r="BP85" s="307"/>
      <c r="BQ85" s="308"/>
      <c r="BR85" s="224"/>
      <c r="BS85" s="308"/>
      <c r="BT85" s="308"/>
      <c r="BU85" s="250"/>
      <c r="BV85" s="307"/>
      <c r="BW85" s="308"/>
      <c r="BX85" s="449"/>
      <c r="BY85" s="306"/>
      <c r="BZ85" s="306"/>
      <c r="CA85" s="306"/>
      <c r="CB85" s="308"/>
      <c r="CC85" s="307"/>
      <c r="CD85" s="308"/>
      <c r="CE85" s="306"/>
      <c r="CF85" s="306"/>
      <c r="CG85" s="307"/>
      <c r="CH85" s="308"/>
      <c r="CI85" s="224"/>
      <c r="CJ85" s="308"/>
      <c r="CK85" s="308"/>
      <c r="CL85" s="250"/>
      <c r="CM85" s="307"/>
      <c r="CN85" s="308"/>
      <c r="CO85" s="449"/>
      <c r="CP85" s="306"/>
      <c r="CQ85" s="306"/>
      <c r="CR85" s="306"/>
      <c r="CS85" s="308"/>
      <c r="CT85" s="307"/>
      <c r="CU85" s="308"/>
      <c r="CV85" s="306"/>
      <c r="CW85" s="306"/>
      <c r="CX85" s="307"/>
      <c r="CY85" s="308"/>
      <c r="CZ85" s="224"/>
      <c r="DA85" s="308"/>
      <c r="DB85" s="308"/>
      <c r="DC85" s="250"/>
      <c r="DD85" s="307"/>
      <c r="DE85" s="308"/>
      <c r="DF85" s="449"/>
      <c r="DG85" s="306"/>
      <c r="DH85" s="306"/>
      <c r="DI85" s="306"/>
      <c r="DJ85" s="308"/>
      <c r="DK85" s="307"/>
      <c r="DL85" s="308"/>
      <c r="DM85" s="306"/>
      <c r="DN85" s="306"/>
      <c r="DO85" s="307"/>
      <c r="DP85" s="308"/>
      <c r="DQ85" s="224"/>
      <c r="DR85" s="308"/>
      <c r="DS85" s="308"/>
      <c r="DT85" s="250"/>
      <c r="DU85" s="307"/>
      <c r="DV85" s="308"/>
      <c r="DW85" s="449"/>
      <c r="DX85" s="306"/>
      <c r="DY85" s="306"/>
      <c r="DZ85" s="306"/>
      <c r="EA85" s="308"/>
      <c r="EB85" s="307"/>
      <c r="EC85" s="308"/>
      <c r="ED85" s="306"/>
      <c r="EE85" s="306"/>
      <c r="EF85" s="307"/>
      <c r="EG85" s="308"/>
      <c r="EH85" s="224"/>
      <c r="EI85" s="308"/>
      <c r="EJ85" s="308"/>
      <c r="EK85" s="250"/>
      <c r="EL85" s="307"/>
      <c r="EM85" s="308"/>
      <c r="EN85" s="449"/>
      <c r="EO85" s="306"/>
      <c r="EP85" s="306"/>
      <c r="EQ85" s="306"/>
      <c r="ER85" s="308"/>
      <c r="ES85" s="307"/>
      <c r="ET85" s="308"/>
      <c r="EU85" s="306"/>
      <c r="EV85" s="306"/>
      <c r="EW85" s="307"/>
      <c r="EX85" s="308"/>
      <c r="EY85" s="224"/>
      <c r="EZ85" s="308"/>
      <c r="FA85" s="308"/>
      <c r="FB85" s="250"/>
      <c r="FC85" s="307"/>
      <c r="FD85" s="308"/>
      <c r="FE85" s="449"/>
      <c r="FF85" s="306"/>
      <c r="FG85" s="306"/>
      <c r="FH85" s="306"/>
      <c r="FI85" s="308"/>
      <c r="FJ85" s="307"/>
      <c r="FK85" s="308"/>
      <c r="FL85" s="306"/>
      <c r="FM85" s="306"/>
      <c r="FN85" s="307"/>
      <c r="FO85" s="308"/>
      <c r="FP85" s="224"/>
      <c r="FQ85" s="308"/>
      <c r="FR85" s="308"/>
      <c r="FS85" s="250"/>
      <c r="FT85" s="307"/>
      <c r="FU85" s="308"/>
      <c r="FV85" s="449"/>
      <c r="FW85" s="306"/>
      <c r="FX85" s="306"/>
      <c r="FY85" s="306"/>
      <c r="FZ85" s="308"/>
      <c r="GA85" s="307"/>
      <c r="GB85" s="308"/>
      <c r="GC85" s="306"/>
      <c r="GD85" s="306"/>
      <c r="GE85" s="307"/>
      <c r="GF85" s="308"/>
      <c r="GG85" s="224"/>
      <c r="GH85" s="308"/>
      <c r="GI85" s="308"/>
      <c r="GJ85" s="250"/>
      <c r="GK85" s="307"/>
      <c r="GL85" s="308"/>
      <c r="GM85" s="449"/>
      <c r="GN85" s="306"/>
      <c r="GO85" s="306"/>
      <c r="GP85" s="306"/>
      <c r="GQ85" s="308"/>
      <c r="GR85" s="307"/>
      <c r="GS85" s="308"/>
      <c r="GT85" s="306"/>
      <c r="GU85" s="306"/>
      <c r="GV85" s="307"/>
      <c r="GW85" s="308"/>
      <c r="GX85" s="224"/>
      <c r="GY85" s="308"/>
      <c r="GZ85" s="308"/>
      <c r="HA85" s="250"/>
      <c r="HB85" s="307"/>
      <c r="HC85" s="308"/>
      <c r="HD85" s="449"/>
      <c r="HE85" s="306"/>
      <c r="HF85" s="306"/>
      <c r="HG85" s="306"/>
      <c r="HH85" s="308"/>
      <c r="HI85" s="307"/>
      <c r="HJ85" s="308"/>
      <c r="HK85" s="306"/>
      <c r="HL85" s="306"/>
      <c r="HM85" s="307"/>
      <c r="HN85" s="308"/>
      <c r="HO85" s="224"/>
      <c r="HP85" s="308"/>
      <c r="HQ85" s="308"/>
      <c r="HR85" s="250"/>
      <c r="HS85" s="307"/>
      <c r="HT85" s="308"/>
      <c r="HU85" s="449"/>
      <c r="HV85" s="306"/>
      <c r="HW85" s="306"/>
      <c r="HX85" s="306"/>
      <c r="HY85" s="308"/>
      <c r="HZ85" s="307"/>
      <c r="IA85" s="308"/>
      <c r="IB85" s="306"/>
      <c r="IC85" s="306"/>
      <c r="ID85" s="307"/>
      <c r="IE85" s="308"/>
      <c r="IF85" s="224"/>
      <c r="IG85" s="308"/>
      <c r="IH85" s="308"/>
      <c r="II85" s="250"/>
      <c r="IJ85" s="307"/>
      <c r="IK85" s="308"/>
      <c r="IL85" s="449"/>
      <c r="IM85" s="306"/>
      <c r="IN85" s="306"/>
      <c r="IO85" s="306"/>
      <c r="IP85" s="308"/>
      <c r="IQ85" s="307"/>
      <c r="IR85" s="308"/>
      <c r="IS85" s="306"/>
      <c r="IT85" s="306"/>
      <c r="IU85" s="307"/>
      <c r="IV85" s="308"/>
      <c r="IW85" s="224"/>
      <c r="IX85" s="308"/>
      <c r="IY85" s="308"/>
      <c r="IZ85" s="250"/>
      <c r="JA85" s="307"/>
      <c r="JB85" s="308"/>
      <c r="JC85" s="449"/>
      <c r="JD85" s="306"/>
      <c r="JE85" s="306"/>
      <c r="JF85" s="306"/>
      <c r="JG85" s="308"/>
      <c r="JH85" s="307"/>
      <c r="JI85" s="308"/>
      <c r="JJ85" s="306"/>
      <c r="JK85" s="306"/>
      <c r="JL85" s="307"/>
      <c r="JM85" s="308"/>
      <c r="JN85" s="224"/>
      <c r="JO85" s="308"/>
      <c r="JP85" s="308"/>
      <c r="JQ85" s="250"/>
      <c r="JR85" s="307"/>
      <c r="JS85" s="308"/>
      <c r="JT85" s="449"/>
      <c r="JU85" s="306"/>
      <c r="JV85" s="306"/>
      <c r="JW85" s="306"/>
      <c r="JX85" s="308"/>
      <c r="JY85" s="307"/>
      <c r="JZ85" s="308"/>
      <c r="KA85" s="306"/>
      <c r="KB85" s="306"/>
      <c r="KC85" s="307"/>
      <c r="KD85" s="308"/>
      <c r="KE85" s="224"/>
      <c r="KF85" s="308"/>
      <c r="KG85" s="308"/>
      <c r="KH85" s="250"/>
      <c r="KI85" s="307"/>
      <c r="KJ85" s="308"/>
      <c r="KK85" s="449"/>
      <c r="KL85" s="306"/>
      <c r="KM85" s="306"/>
      <c r="KN85" s="306"/>
      <c r="KO85" s="308"/>
      <c r="KP85" s="307"/>
      <c r="KQ85" s="308"/>
      <c r="KR85" s="306"/>
      <c r="KS85" s="306"/>
      <c r="KT85" s="307"/>
      <c r="KU85" s="308"/>
      <c r="KV85" s="224"/>
      <c r="KW85" s="308"/>
      <c r="KX85" s="308"/>
      <c r="KY85" s="250"/>
      <c r="KZ85" s="307"/>
      <c r="LA85" s="308"/>
      <c r="LB85" s="449"/>
      <c r="LC85" s="306"/>
      <c r="LD85" s="306"/>
      <c r="LE85" s="306"/>
      <c r="LF85" s="308"/>
      <c r="LG85" s="307"/>
      <c r="LH85" s="308"/>
      <c r="LI85" s="306"/>
      <c r="LJ85" s="306"/>
      <c r="LK85" s="307"/>
      <c r="LL85" s="308"/>
      <c r="LM85" s="224"/>
      <c r="LN85" s="308"/>
      <c r="LO85" s="308"/>
      <c r="LP85" s="250"/>
      <c r="LQ85" s="307"/>
      <c r="LR85" s="308"/>
      <c r="LS85" s="449"/>
      <c r="LT85" s="306"/>
      <c r="LU85" s="306"/>
      <c r="LV85" s="306"/>
      <c r="LW85" s="308"/>
      <c r="LX85" s="307"/>
      <c r="LY85" s="308"/>
      <c r="LZ85" s="306"/>
      <c r="MA85" s="306"/>
      <c r="MB85" s="307"/>
      <c r="MC85" s="308"/>
      <c r="MD85" s="224"/>
      <c r="ME85" s="308"/>
      <c r="MF85" s="308"/>
      <c r="MG85" s="250"/>
      <c r="MH85" s="307"/>
      <c r="MI85" s="308"/>
    </row>
    <row r="86" spans="1:347" ht="14" customHeight="1" outlineLevel="1">
      <c r="A86" s="220"/>
      <c r="B86" s="220"/>
      <c r="C86" s="219"/>
      <c r="D86" s="219"/>
      <c r="E86" s="212"/>
      <c r="F86" s="212"/>
      <c r="G86" s="449"/>
      <c r="H86" s="449"/>
      <c r="I86" s="309"/>
      <c r="J86" s="309"/>
      <c r="K86" s="309"/>
      <c r="L86" s="309"/>
      <c r="M86" s="309"/>
      <c r="N86" s="309"/>
      <c r="O86" s="309"/>
      <c r="P86" s="310"/>
      <c r="Q86" s="309"/>
      <c r="R86" s="309"/>
      <c r="S86" s="220"/>
      <c r="T86" s="309"/>
      <c r="U86" s="309"/>
      <c r="V86" s="420"/>
      <c r="W86" s="309"/>
      <c r="X86" s="309"/>
      <c r="Y86" s="447"/>
      <c r="Z86" s="309"/>
      <c r="AA86" s="309"/>
      <c r="AB86" s="309"/>
      <c r="AC86" s="309"/>
      <c r="AD86" s="309"/>
      <c r="AE86" s="309"/>
      <c r="AF86" s="309"/>
      <c r="AG86" s="310"/>
      <c r="AH86" s="309"/>
      <c r="AI86" s="309"/>
      <c r="AJ86" s="220"/>
      <c r="AK86" s="309"/>
      <c r="AL86" s="309"/>
      <c r="AM86" s="420"/>
      <c r="AN86" s="309"/>
      <c r="AO86" s="309"/>
      <c r="AP86" s="449"/>
      <c r="AQ86" s="309"/>
      <c r="AR86" s="309"/>
      <c r="AS86" s="309"/>
      <c r="AT86" s="309"/>
      <c r="AU86" s="309"/>
      <c r="AV86" s="309"/>
      <c r="AW86" s="309"/>
      <c r="AX86" s="310"/>
      <c r="AY86" s="309"/>
      <c r="AZ86" s="309"/>
      <c r="BA86" s="220"/>
      <c r="BB86" s="309"/>
      <c r="BC86" s="309"/>
      <c r="BD86" s="420"/>
      <c r="BE86" s="309"/>
      <c r="BF86" s="309"/>
      <c r="BG86" s="449"/>
      <c r="BH86" s="309"/>
      <c r="BI86" s="309"/>
      <c r="BJ86" s="309"/>
      <c r="BK86" s="309"/>
      <c r="BL86" s="309"/>
      <c r="BM86" s="309"/>
      <c r="BN86" s="309"/>
      <c r="BO86" s="310"/>
      <c r="BP86" s="309"/>
      <c r="BQ86" s="309"/>
      <c r="BR86" s="220"/>
      <c r="BS86" s="309"/>
      <c r="BT86" s="309"/>
      <c r="BU86" s="420"/>
      <c r="BV86" s="309"/>
      <c r="BW86" s="309"/>
      <c r="BX86" s="449"/>
      <c r="BY86" s="309"/>
      <c r="BZ86" s="309"/>
      <c r="CA86" s="309"/>
      <c r="CB86" s="309"/>
      <c r="CC86" s="309"/>
      <c r="CD86" s="309"/>
      <c r="CE86" s="309"/>
      <c r="CF86" s="310"/>
      <c r="CG86" s="309"/>
      <c r="CH86" s="309"/>
      <c r="CI86" s="220"/>
      <c r="CJ86" s="309"/>
      <c r="CK86" s="309"/>
      <c r="CL86" s="420"/>
      <c r="CM86" s="309"/>
      <c r="CN86" s="309"/>
      <c r="CO86" s="449"/>
      <c r="CP86" s="309"/>
      <c r="CQ86" s="309"/>
      <c r="CR86" s="309"/>
      <c r="CS86" s="309"/>
      <c r="CT86" s="309"/>
      <c r="CU86" s="309"/>
      <c r="CV86" s="309"/>
      <c r="CW86" s="310"/>
      <c r="CX86" s="309"/>
      <c r="CY86" s="309"/>
      <c r="CZ86" s="220"/>
      <c r="DA86" s="309"/>
      <c r="DB86" s="309"/>
      <c r="DC86" s="420"/>
      <c r="DD86" s="309"/>
      <c r="DE86" s="309"/>
      <c r="DF86" s="449"/>
      <c r="DG86" s="309"/>
      <c r="DH86" s="309"/>
      <c r="DI86" s="309"/>
      <c r="DJ86" s="309"/>
      <c r="DK86" s="309"/>
      <c r="DL86" s="309"/>
      <c r="DM86" s="309"/>
      <c r="DN86" s="310"/>
      <c r="DO86" s="309"/>
      <c r="DP86" s="309"/>
      <c r="DQ86" s="220"/>
      <c r="DR86" s="309"/>
      <c r="DS86" s="309"/>
      <c r="DT86" s="420"/>
      <c r="DU86" s="309"/>
      <c r="DV86" s="309"/>
      <c r="DW86" s="449"/>
      <c r="DX86" s="309"/>
      <c r="DY86" s="309"/>
      <c r="DZ86" s="309"/>
      <c r="EA86" s="309"/>
      <c r="EB86" s="309"/>
      <c r="EC86" s="309"/>
      <c r="ED86" s="309"/>
      <c r="EE86" s="310"/>
      <c r="EF86" s="309"/>
      <c r="EG86" s="309"/>
      <c r="EH86" s="220"/>
      <c r="EI86" s="309"/>
      <c r="EJ86" s="309"/>
      <c r="EK86" s="420"/>
      <c r="EL86" s="309"/>
      <c r="EM86" s="309"/>
      <c r="EN86" s="449"/>
      <c r="EO86" s="309"/>
      <c r="EP86" s="309"/>
      <c r="EQ86" s="309"/>
      <c r="ER86" s="309"/>
      <c r="ES86" s="309"/>
      <c r="ET86" s="309"/>
      <c r="EU86" s="309"/>
      <c r="EV86" s="310"/>
      <c r="EW86" s="309"/>
      <c r="EX86" s="309"/>
      <c r="EY86" s="220"/>
      <c r="EZ86" s="309"/>
      <c r="FA86" s="309"/>
      <c r="FB86" s="420"/>
      <c r="FC86" s="309"/>
      <c r="FD86" s="309"/>
      <c r="FE86" s="449"/>
      <c r="FF86" s="309"/>
      <c r="FG86" s="309"/>
      <c r="FH86" s="309"/>
      <c r="FI86" s="309"/>
      <c r="FJ86" s="309"/>
      <c r="FK86" s="309"/>
      <c r="FL86" s="309"/>
      <c r="FM86" s="310"/>
      <c r="FN86" s="309"/>
      <c r="FO86" s="309"/>
      <c r="FP86" s="220"/>
      <c r="FQ86" s="309"/>
      <c r="FR86" s="309"/>
      <c r="FS86" s="420"/>
      <c r="FT86" s="309"/>
      <c r="FU86" s="309"/>
      <c r="FV86" s="449"/>
      <c r="FW86" s="309"/>
      <c r="FX86" s="309"/>
      <c r="FY86" s="309"/>
      <c r="FZ86" s="309"/>
      <c r="GA86" s="309"/>
      <c r="GB86" s="309"/>
      <c r="GC86" s="309"/>
      <c r="GD86" s="310"/>
      <c r="GE86" s="309"/>
      <c r="GF86" s="309"/>
      <c r="GG86" s="220"/>
      <c r="GH86" s="309"/>
      <c r="GI86" s="309"/>
      <c r="GJ86" s="420"/>
      <c r="GK86" s="309"/>
      <c r="GL86" s="309"/>
      <c r="GM86" s="449"/>
      <c r="GN86" s="309"/>
      <c r="GO86" s="309"/>
      <c r="GP86" s="309"/>
      <c r="GQ86" s="309"/>
      <c r="GR86" s="309"/>
      <c r="GS86" s="309"/>
      <c r="GT86" s="309"/>
      <c r="GU86" s="310"/>
      <c r="GV86" s="309"/>
      <c r="GW86" s="309"/>
      <c r="GX86" s="220"/>
      <c r="GY86" s="309"/>
      <c r="GZ86" s="309"/>
      <c r="HA86" s="420"/>
      <c r="HB86" s="309"/>
      <c r="HC86" s="309"/>
      <c r="HD86" s="449"/>
      <c r="HE86" s="309"/>
      <c r="HF86" s="309"/>
      <c r="HG86" s="309"/>
      <c r="HH86" s="309"/>
      <c r="HI86" s="309"/>
      <c r="HJ86" s="309"/>
      <c r="HK86" s="309"/>
      <c r="HL86" s="310"/>
      <c r="HM86" s="309"/>
      <c r="HN86" s="309"/>
      <c r="HO86" s="220"/>
      <c r="HP86" s="309"/>
      <c r="HQ86" s="309"/>
      <c r="HR86" s="420"/>
      <c r="HS86" s="309"/>
      <c r="HT86" s="309"/>
      <c r="HU86" s="449"/>
      <c r="HV86" s="309"/>
      <c r="HW86" s="309"/>
      <c r="HX86" s="309"/>
      <c r="HY86" s="309"/>
      <c r="HZ86" s="309"/>
      <c r="IA86" s="309"/>
      <c r="IB86" s="309"/>
      <c r="IC86" s="310"/>
      <c r="ID86" s="309"/>
      <c r="IE86" s="309"/>
      <c r="IF86" s="220"/>
      <c r="IG86" s="309"/>
      <c r="IH86" s="309"/>
      <c r="II86" s="420"/>
      <c r="IJ86" s="309"/>
      <c r="IK86" s="309"/>
      <c r="IL86" s="449"/>
      <c r="IM86" s="309"/>
      <c r="IN86" s="309"/>
      <c r="IO86" s="309"/>
      <c r="IP86" s="309"/>
      <c r="IQ86" s="309"/>
      <c r="IR86" s="309"/>
      <c r="IS86" s="309"/>
      <c r="IT86" s="310"/>
      <c r="IU86" s="309"/>
      <c r="IV86" s="309"/>
      <c r="IW86" s="220"/>
      <c r="IX86" s="309"/>
      <c r="IY86" s="309"/>
      <c r="IZ86" s="420"/>
      <c r="JA86" s="309"/>
      <c r="JB86" s="309"/>
      <c r="JC86" s="449"/>
      <c r="JD86" s="309"/>
      <c r="JE86" s="309"/>
      <c r="JF86" s="309"/>
      <c r="JG86" s="309"/>
      <c r="JH86" s="309"/>
      <c r="JI86" s="309"/>
      <c r="JJ86" s="309"/>
      <c r="JK86" s="310"/>
      <c r="JL86" s="309"/>
      <c r="JM86" s="309"/>
      <c r="JN86" s="220"/>
      <c r="JO86" s="309"/>
      <c r="JP86" s="309"/>
      <c r="JQ86" s="420"/>
      <c r="JR86" s="309"/>
      <c r="JS86" s="309"/>
      <c r="JT86" s="449"/>
      <c r="JU86" s="309"/>
      <c r="JV86" s="309"/>
      <c r="JW86" s="309"/>
      <c r="JX86" s="309"/>
      <c r="JY86" s="309"/>
      <c r="JZ86" s="309"/>
      <c r="KA86" s="309"/>
      <c r="KB86" s="310"/>
      <c r="KC86" s="309"/>
      <c r="KD86" s="309"/>
      <c r="KE86" s="220"/>
      <c r="KF86" s="309"/>
      <c r="KG86" s="309"/>
      <c r="KH86" s="420"/>
      <c r="KI86" s="309"/>
      <c r="KJ86" s="309"/>
      <c r="KK86" s="449"/>
      <c r="KL86" s="309"/>
      <c r="KM86" s="309"/>
      <c r="KN86" s="309"/>
      <c r="KO86" s="309"/>
      <c r="KP86" s="309"/>
      <c r="KQ86" s="309"/>
      <c r="KR86" s="309"/>
      <c r="KS86" s="310"/>
      <c r="KT86" s="309"/>
      <c r="KU86" s="309"/>
      <c r="KV86" s="220"/>
      <c r="KW86" s="309"/>
      <c r="KX86" s="309"/>
      <c r="KY86" s="420"/>
      <c r="KZ86" s="309"/>
      <c r="LA86" s="309"/>
      <c r="LB86" s="449"/>
      <c r="LC86" s="309"/>
      <c r="LD86" s="309"/>
      <c r="LE86" s="309"/>
      <c r="LF86" s="309"/>
      <c r="LG86" s="309"/>
      <c r="LH86" s="309"/>
      <c r="LI86" s="309"/>
      <c r="LJ86" s="310"/>
      <c r="LK86" s="309"/>
      <c r="LL86" s="309"/>
      <c r="LM86" s="220"/>
      <c r="LN86" s="309"/>
      <c r="LO86" s="309"/>
      <c r="LP86" s="420"/>
      <c r="LQ86" s="309"/>
      <c r="LR86" s="309"/>
      <c r="LS86" s="449"/>
      <c r="LT86" s="309"/>
      <c r="LU86" s="309"/>
      <c r="LV86" s="309"/>
      <c r="LW86" s="309"/>
      <c r="LX86" s="309"/>
      <c r="LY86" s="309"/>
      <c r="LZ86" s="309"/>
      <c r="MA86" s="310"/>
      <c r="MB86" s="309"/>
      <c r="MC86" s="309"/>
      <c r="MD86" s="220"/>
      <c r="ME86" s="309"/>
      <c r="MF86" s="309"/>
      <c r="MG86" s="420"/>
      <c r="MH86" s="309"/>
      <c r="MI86" s="309"/>
    </row>
    <row r="87" spans="1:347" ht="14" customHeight="1" outlineLevel="1">
      <c r="A87" s="220"/>
      <c r="B87" s="220"/>
      <c r="C87" s="219"/>
      <c r="D87" s="219"/>
      <c r="E87" s="212"/>
      <c r="F87" s="212"/>
      <c r="G87" s="449"/>
      <c r="H87" s="449"/>
      <c r="I87" s="219"/>
      <c r="J87" s="212"/>
      <c r="K87" s="257"/>
      <c r="L87" s="257"/>
      <c r="M87" s="257"/>
      <c r="N87" s="257"/>
      <c r="O87" s="219"/>
      <c r="P87" s="258"/>
      <c r="Q87" s="258"/>
      <c r="R87" s="258"/>
      <c r="S87" s="205"/>
      <c r="T87" s="205"/>
      <c r="U87" s="205"/>
      <c r="V87" s="202"/>
      <c r="W87" s="205"/>
      <c r="X87" s="212"/>
      <c r="Y87" s="447"/>
      <c r="Z87" s="219"/>
      <c r="AA87" s="212"/>
      <c r="AB87" s="257"/>
      <c r="AC87" s="257"/>
      <c r="AD87" s="257"/>
      <c r="AE87" s="257"/>
      <c r="AF87" s="219"/>
      <c r="AG87" s="258"/>
      <c r="AH87" s="258"/>
      <c r="AI87" s="258"/>
      <c r="AJ87" s="205"/>
      <c r="AK87" s="205"/>
      <c r="AL87" s="205"/>
      <c r="AM87" s="202"/>
      <c r="AN87" s="205"/>
      <c r="AO87" s="212"/>
      <c r="AP87" s="449"/>
      <c r="AQ87" s="219"/>
      <c r="AR87" s="212"/>
      <c r="AS87" s="257"/>
      <c r="AT87" s="257"/>
      <c r="AU87" s="257"/>
      <c r="AV87" s="257"/>
      <c r="AW87" s="219"/>
      <c r="AX87" s="258"/>
      <c r="AY87" s="258"/>
      <c r="AZ87" s="258"/>
      <c r="BA87" s="205"/>
      <c r="BB87" s="205"/>
      <c r="BC87" s="205"/>
      <c r="BD87" s="202"/>
      <c r="BE87" s="205"/>
      <c r="BF87" s="212"/>
      <c r="BG87" s="449"/>
      <c r="BH87" s="219"/>
      <c r="BI87" s="212"/>
      <c r="BJ87" s="257"/>
      <c r="BK87" s="257"/>
      <c r="BL87" s="257"/>
      <c r="BM87" s="257"/>
      <c r="BN87" s="219"/>
      <c r="BO87" s="258"/>
      <c r="BP87" s="258"/>
      <c r="BQ87" s="258"/>
      <c r="BR87" s="205"/>
      <c r="BS87" s="205"/>
      <c r="BT87" s="205"/>
      <c r="BU87" s="202"/>
      <c r="BV87" s="205"/>
      <c r="BW87" s="212"/>
      <c r="BX87" s="449"/>
      <c r="BY87" s="219"/>
      <c r="BZ87" s="212"/>
      <c r="CA87" s="257"/>
      <c r="CB87" s="257"/>
      <c r="CC87" s="257"/>
      <c r="CD87" s="257"/>
      <c r="CE87" s="219"/>
      <c r="CF87" s="258"/>
      <c r="CG87" s="258"/>
      <c r="CH87" s="258"/>
      <c r="CI87" s="205"/>
      <c r="CJ87" s="205"/>
      <c r="CK87" s="205"/>
      <c r="CL87" s="202"/>
      <c r="CM87" s="205"/>
      <c r="CN87" s="212"/>
      <c r="CO87" s="449"/>
      <c r="CP87" s="219"/>
      <c r="CQ87" s="212"/>
      <c r="CR87" s="257"/>
      <c r="CS87" s="257"/>
      <c r="CT87" s="257"/>
      <c r="CU87" s="257"/>
      <c r="CV87" s="219"/>
      <c r="CW87" s="258"/>
      <c r="CX87" s="258"/>
      <c r="CY87" s="258"/>
      <c r="CZ87" s="205"/>
      <c r="DA87" s="205"/>
      <c r="DB87" s="205"/>
      <c r="DC87" s="202"/>
      <c r="DD87" s="205"/>
      <c r="DE87" s="212"/>
      <c r="DF87" s="449"/>
      <c r="DG87" s="219"/>
      <c r="DH87" s="212"/>
      <c r="DI87" s="257"/>
      <c r="DJ87" s="257"/>
      <c r="DK87" s="257"/>
      <c r="DL87" s="257"/>
      <c r="DM87" s="219"/>
      <c r="DN87" s="258"/>
      <c r="DO87" s="258"/>
      <c r="DP87" s="258"/>
      <c r="DQ87" s="205"/>
      <c r="DR87" s="205"/>
      <c r="DS87" s="205"/>
      <c r="DT87" s="202"/>
      <c r="DU87" s="205"/>
      <c r="DV87" s="212"/>
      <c r="DW87" s="449"/>
      <c r="DX87" s="219"/>
      <c r="DY87" s="212"/>
      <c r="DZ87" s="257"/>
      <c r="EA87" s="257"/>
      <c r="EB87" s="257"/>
      <c r="EC87" s="257"/>
      <c r="ED87" s="219"/>
      <c r="EE87" s="258"/>
      <c r="EF87" s="258"/>
      <c r="EG87" s="258"/>
      <c r="EH87" s="205"/>
      <c r="EI87" s="205"/>
      <c r="EJ87" s="205"/>
      <c r="EK87" s="202"/>
      <c r="EL87" s="205"/>
      <c r="EM87" s="212"/>
      <c r="EN87" s="449"/>
      <c r="EO87" s="219"/>
      <c r="EP87" s="212"/>
      <c r="EQ87" s="257"/>
      <c r="ER87" s="257"/>
      <c r="ES87" s="257"/>
      <c r="ET87" s="257"/>
      <c r="EU87" s="219"/>
      <c r="EV87" s="258"/>
      <c r="EW87" s="258"/>
      <c r="EX87" s="258"/>
      <c r="EY87" s="205"/>
      <c r="EZ87" s="205"/>
      <c r="FA87" s="205"/>
      <c r="FB87" s="202"/>
      <c r="FC87" s="205"/>
      <c r="FD87" s="212"/>
      <c r="FE87" s="449"/>
      <c r="FF87" s="219"/>
      <c r="FG87" s="212"/>
      <c r="FH87" s="257"/>
      <c r="FI87" s="257"/>
      <c r="FJ87" s="257"/>
      <c r="FK87" s="257"/>
      <c r="FL87" s="219"/>
      <c r="FM87" s="258"/>
      <c r="FN87" s="258"/>
      <c r="FO87" s="258"/>
      <c r="FP87" s="205"/>
      <c r="FQ87" s="205"/>
      <c r="FR87" s="205"/>
      <c r="FS87" s="202"/>
      <c r="FT87" s="205"/>
      <c r="FU87" s="212"/>
      <c r="FV87" s="449"/>
      <c r="FW87" s="219"/>
      <c r="FX87" s="212"/>
      <c r="FY87" s="257"/>
      <c r="FZ87" s="257"/>
      <c r="GA87" s="257"/>
      <c r="GB87" s="257"/>
      <c r="GC87" s="219"/>
      <c r="GD87" s="258"/>
      <c r="GE87" s="258"/>
      <c r="GF87" s="258"/>
      <c r="GG87" s="205"/>
      <c r="GH87" s="205"/>
      <c r="GI87" s="205"/>
      <c r="GJ87" s="202"/>
      <c r="GK87" s="205"/>
      <c r="GL87" s="212"/>
      <c r="GM87" s="449"/>
      <c r="GN87" s="219"/>
      <c r="GO87" s="212"/>
      <c r="GP87" s="257"/>
      <c r="GQ87" s="257"/>
      <c r="GR87" s="257"/>
      <c r="GS87" s="257"/>
      <c r="GT87" s="219"/>
      <c r="GU87" s="258"/>
      <c r="GV87" s="258"/>
      <c r="GW87" s="258"/>
      <c r="GX87" s="205"/>
      <c r="GY87" s="205"/>
      <c r="GZ87" s="205"/>
      <c r="HA87" s="202"/>
      <c r="HB87" s="205"/>
      <c r="HC87" s="212"/>
      <c r="HD87" s="449"/>
      <c r="HE87" s="219"/>
      <c r="HF87" s="212"/>
      <c r="HG87" s="257"/>
      <c r="HH87" s="257"/>
      <c r="HI87" s="257"/>
      <c r="HJ87" s="257"/>
      <c r="HK87" s="219"/>
      <c r="HL87" s="258"/>
      <c r="HM87" s="258"/>
      <c r="HN87" s="258"/>
      <c r="HO87" s="205"/>
      <c r="HP87" s="205"/>
      <c r="HQ87" s="205"/>
      <c r="HR87" s="202"/>
      <c r="HS87" s="205"/>
      <c r="HT87" s="212"/>
      <c r="HU87" s="449"/>
      <c r="HV87" s="219"/>
      <c r="HW87" s="212"/>
      <c r="HX87" s="257"/>
      <c r="HY87" s="257"/>
      <c r="HZ87" s="257"/>
      <c r="IA87" s="257"/>
      <c r="IB87" s="219"/>
      <c r="IC87" s="258"/>
      <c r="ID87" s="258"/>
      <c r="IE87" s="258"/>
      <c r="IF87" s="205"/>
      <c r="IG87" s="205"/>
      <c r="IH87" s="205"/>
      <c r="II87" s="202"/>
      <c r="IJ87" s="205"/>
      <c r="IK87" s="212"/>
      <c r="IL87" s="449"/>
      <c r="IM87" s="219"/>
      <c r="IN87" s="212"/>
      <c r="IO87" s="257"/>
      <c r="IP87" s="257"/>
      <c r="IQ87" s="257"/>
      <c r="IR87" s="257"/>
      <c r="IS87" s="219"/>
      <c r="IT87" s="258"/>
      <c r="IU87" s="258"/>
      <c r="IV87" s="258"/>
      <c r="IW87" s="205"/>
      <c r="IX87" s="205"/>
      <c r="IY87" s="205"/>
      <c r="IZ87" s="202"/>
      <c r="JA87" s="205"/>
      <c r="JB87" s="212"/>
      <c r="JC87" s="449"/>
      <c r="JD87" s="219"/>
      <c r="JE87" s="212"/>
      <c r="JF87" s="257"/>
      <c r="JG87" s="257"/>
      <c r="JH87" s="257"/>
      <c r="JI87" s="257"/>
      <c r="JJ87" s="219"/>
      <c r="JK87" s="258"/>
      <c r="JL87" s="258"/>
      <c r="JM87" s="258"/>
      <c r="JN87" s="205"/>
      <c r="JO87" s="205"/>
      <c r="JP87" s="205"/>
      <c r="JQ87" s="202"/>
      <c r="JR87" s="205"/>
      <c r="JS87" s="212"/>
      <c r="JT87" s="449"/>
      <c r="JU87" s="219"/>
      <c r="JV87" s="212"/>
      <c r="JW87" s="257"/>
      <c r="JX87" s="257"/>
      <c r="JY87" s="257"/>
      <c r="JZ87" s="257"/>
      <c r="KA87" s="219"/>
      <c r="KB87" s="258"/>
      <c r="KC87" s="258"/>
      <c r="KD87" s="258"/>
      <c r="KE87" s="205"/>
      <c r="KF87" s="205"/>
      <c r="KG87" s="205"/>
      <c r="KH87" s="202"/>
      <c r="KI87" s="205"/>
      <c r="KJ87" s="212"/>
      <c r="KK87" s="449"/>
      <c r="KL87" s="219"/>
      <c r="KM87" s="212"/>
      <c r="KN87" s="257"/>
      <c r="KO87" s="257"/>
      <c r="KP87" s="257"/>
      <c r="KQ87" s="257"/>
      <c r="KR87" s="219"/>
      <c r="KS87" s="258"/>
      <c r="KT87" s="258"/>
      <c r="KU87" s="258"/>
      <c r="KV87" s="205"/>
      <c r="KW87" s="205"/>
      <c r="KX87" s="205"/>
      <c r="KY87" s="202"/>
      <c r="KZ87" s="205"/>
      <c r="LA87" s="212"/>
      <c r="LB87" s="449"/>
      <c r="LC87" s="219"/>
      <c r="LD87" s="212"/>
      <c r="LE87" s="257"/>
      <c r="LF87" s="257"/>
      <c r="LG87" s="257"/>
      <c r="LH87" s="257"/>
      <c r="LI87" s="219"/>
      <c r="LJ87" s="258"/>
      <c r="LK87" s="258"/>
      <c r="LL87" s="258"/>
      <c r="LM87" s="205"/>
      <c r="LN87" s="205"/>
      <c r="LO87" s="205"/>
      <c r="LP87" s="202"/>
      <c r="LQ87" s="205"/>
      <c r="LR87" s="212"/>
      <c r="LS87" s="449"/>
      <c r="LT87" s="219"/>
      <c r="LU87" s="212"/>
      <c r="LV87" s="257"/>
      <c r="LW87" s="257"/>
      <c r="LX87" s="257"/>
      <c r="LY87" s="257"/>
      <c r="LZ87" s="219"/>
      <c r="MA87" s="258"/>
      <c r="MB87" s="258"/>
      <c r="MC87" s="258"/>
      <c r="MD87" s="205"/>
      <c r="ME87" s="205"/>
      <c r="MF87" s="205"/>
      <c r="MG87" s="202"/>
      <c r="MH87" s="205"/>
      <c r="MI87" s="212"/>
    </row>
    <row r="88" spans="1:347" ht="14" customHeight="1" outlineLevel="1">
      <c r="A88" s="220"/>
      <c r="B88" s="220"/>
      <c r="C88" s="219"/>
      <c r="D88" s="219"/>
      <c r="E88" s="212"/>
      <c r="F88" s="212"/>
      <c r="G88" s="449"/>
      <c r="H88" s="449"/>
      <c r="I88" s="219"/>
      <c r="J88" s="212"/>
      <c r="K88" s="212"/>
      <c r="L88" s="212"/>
      <c r="M88" s="212"/>
      <c r="N88" s="212"/>
      <c r="O88" s="219"/>
      <c r="P88" s="205"/>
      <c r="Q88" s="205"/>
      <c r="R88" s="205"/>
      <c r="S88" s="205"/>
      <c r="T88" s="205"/>
      <c r="U88" s="205"/>
      <c r="V88" s="202"/>
      <c r="W88" s="205"/>
      <c r="X88" s="212"/>
      <c r="Y88" s="447"/>
      <c r="Z88" s="219"/>
      <c r="AA88" s="212"/>
      <c r="AB88" s="212"/>
      <c r="AC88" s="212"/>
      <c r="AD88" s="212"/>
      <c r="AE88" s="212"/>
      <c r="AF88" s="219"/>
      <c r="AG88" s="205"/>
      <c r="AH88" s="205"/>
      <c r="AI88" s="205"/>
      <c r="AJ88" s="205"/>
      <c r="AK88" s="205"/>
      <c r="AL88" s="205"/>
      <c r="AM88" s="202"/>
      <c r="AN88" s="205"/>
      <c r="AO88" s="212"/>
      <c r="AP88" s="449"/>
      <c r="AQ88" s="219"/>
      <c r="AR88" s="212"/>
      <c r="AS88" s="212"/>
      <c r="AT88" s="212"/>
      <c r="AU88" s="212"/>
      <c r="AV88" s="212"/>
      <c r="AW88" s="219"/>
      <c r="AX88" s="205"/>
      <c r="AY88" s="205"/>
      <c r="AZ88" s="205"/>
      <c r="BA88" s="205"/>
      <c r="BB88" s="205"/>
      <c r="BC88" s="205"/>
      <c r="BD88" s="202"/>
      <c r="BE88" s="205"/>
      <c r="BF88" s="212"/>
      <c r="BG88" s="449"/>
      <c r="BH88" s="219"/>
      <c r="BI88" s="212"/>
      <c r="BJ88" s="212"/>
      <c r="BK88" s="212"/>
      <c r="BL88" s="212"/>
      <c r="BM88" s="212"/>
      <c r="BN88" s="219"/>
      <c r="BO88" s="205"/>
      <c r="BP88" s="205"/>
      <c r="BQ88" s="205"/>
      <c r="BR88" s="205"/>
      <c r="BS88" s="205"/>
      <c r="BT88" s="205"/>
      <c r="BU88" s="202"/>
      <c r="BV88" s="205"/>
      <c r="BW88" s="212"/>
      <c r="BX88" s="449"/>
      <c r="BY88" s="219"/>
      <c r="BZ88" s="212"/>
      <c r="CA88" s="212"/>
      <c r="CB88" s="212"/>
      <c r="CC88" s="212"/>
      <c r="CD88" s="212"/>
      <c r="CE88" s="219"/>
      <c r="CF88" s="205"/>
      <c r="CG88" s="205"/>
      <c r="CH88" s="205"/>
      <c r="CI88" s="205"/>
      <c r="CJ88" s="205"/>
      <c r="CK88" s="205"/>
      <c r="CL88" s="202"/>
      <c r="CM88" s="205"/>
      <c r="CN88" s="212"/>
      <c r="CO88" s="449"/>
      <c r="CP88" s="219"/>
      <c r="CQ88" s="212"/>
      <c r="CR88" s="212"/>
      <c r="CS88" s="212"/>
      <c r="CT88" s="212"/>
      <c r="CU88" s="212"/>
      <c r="CV88" s="219"/>
      <c r="CW88" s="205"/>
      <c r="CX88" s="205"/>
      <c r="CY88" s="205"/>
      <c r="CZ88" s="205"/>
      <c r="DA88" s="205"/>
      <c r="DB88" s="205"/>
      <c r="DC88" s="202"/>
      <c r="DD88" s="205"/>
      <c r="DE88" s="212"/>
      <c r="DF88" s="449"/>
      <c r="DG88" s="219"/>
      <c r="DH88" s="212"/>
      <c r="DI88" s="212"/>
      <c r="DJ88" s="212"/>
      <c r="DK88" s="212"/>
      <c r="DL88" s="212"/>
      <c r="DM88" s="219"/>
      <c r="DN88" s="205"/>
      <c r="DO88" s="205"/>
      <c r="DP88" s="205"/>
      <c r="DQ88" s="205"/>
      <c r="DR88" s="205"/>
      <c r="DS88" s="205"/>
      <c r="DT88" s="202"/>
      <c r="DU88" s="205"/>
      <c r="DV88" s="212"/>
      <c r="DW88" s="449"/>
      <c r="DX88" s="219"/>
      <c r="DY88" s="212"/>
      <c r="DZ88" s="212"/>
      <c r="EA88" s="212"/>
      <c r="EB88" s="212"/>
      <c r="EC88" s="212"/>
      <c r="ED88" s="219"/>
      <c r="EE88" s="205"/>
      <c r="EF88" s="205"/>
      <c r="EG88" s="205"/>
      <c r="EH88" s="205"/>
      <c r="EI88" s="205"/>
      <c r="EJ88" s="205"/>
      <c r="EK88" s="202"/>
      <c r="EL88" s="205"/>
      <c r="EM88" s="212"/>
      <c r="EN88" s="449"/>
      <c r="EO88" s="219"/>
      <c r="EP88" s="212"/>
      <c r="EQ88" s="212"/>
      <c r="ER88" s="212"/>
      <c r="ES88" s="212"/>
      <c r="ET88" s="212"/>
      <c r="EU88" s="219"/>
      <c r="EV88" s="205"/>
      <c r="EW88" s="205"/>
      <c r="EX88" s="205"/>
      <c r="EY88" s="205"/>
      <c r="EZ88" s="205"/>
      <c r="FA88" s="205"/>
      <c r="FB88" s="202"/>
      <c r="FC88" s="205"/>
      <c r="FD88" s="212"/>
      <c r="FE88" s="449"/>
      <c r="FF88" s="219"/>
      <c r="FG88" s="212"/>
      <c r="FH88" s="212"/>
      <c r="FI88" s="212"/>
      <c r="FJ88" s="212"/>
      <c r="FK88" s="212"/>
      <c r="FL88" s="219"/>
      <c r="FM88" s="205"/>
      <c r="FN88" s="205"/>
      <c r="FO88" s="205"/>
      <c r="FP88" s="205"/>
      <c r="FQ88" s="205"/>
      <c r="FR88" s="205"/>
      <c r="FS88" s="202"/>
      <c r="FT88" s="205"/>
      <c r="FU88" s="212"/>
      <c r="FV88" s="449"/>
      <c r="FW88" s="219"/>
      <c r="FX88" s="212"/>
      <c r="FY88" s="212"/>
      <c r="FZ88" s="212"/>
      <c r="GA88" s="212"/>
      <c r="GB88" s="212"/>
      <c r="GC88" s="219"/>
      <c r="GD88" s="205"/>
      <c r="GE88" s="205"/>
      <c r="GF88" s="205"/>
      <c r="GG88" s="205"/>
      <c r="GH88" s="205"/>
      <c r="GI88" s="205"/>
      <c r="GJ88" s="202"/>
      <c r="GK88" s="205"/>
      <c r="GL88" s="212"/>
      <c r="GM88" s="449"/>
      <c r="GN88" s="219"/>
      <c r="GO88" s="212"/>
      <c r="GP88" s="212"/>
      <c r="GQ88" s="212"/>
      <c r="GR88" s="212"/>
      <c r="GS88" s="212"/>
      <c r="GT88" s="219"/>
      <c r="GU88" s="205"/>
      <c r="GV88" s="205"/>
      <c r="GW88" s="205"/>
      <c r="GX88" s="205"/>
      <c r="GY88" s="205"/>
      <c r="GZ88" s="205"/>
      <c r="HA88" s="202"/>
      <c r="HB88" s="205"/>
      <c r="HC88" s="212"/>
      <c r="HD88" s="449"/>
      <c r="HE88" s="219"/>
      <c r="HF88" s="212"/>
      <c r="HG88" s="212"/>
      <c r="HH88" s="212"/>
      <c r="HI88" s="212"/>
      <c r="HJ88" s="212"/>
      <c r="HK88" s="219"/>
      <c r="HL88" s="205"/>
      <c r="HM88" s="205"/>
      <c r="HN88" s="205"/>
      <c r="HO88" s="205"/>
      <c r="HP88" s="205"/>
      <c r="HQ88" s="205"/>
      <c r="HR88" s="202"/>
      <c r="HS88" s="205"/>
      <c r="HT88" s="212"/>
      <c r="HU88" s="449"/>
      <c r="HV88" s="219"/>
      <c r="HW88" s="212"/>
      <c r="HX88" s="212"/>
      <c r="HY88" s="212"/>
      <c r="HZ88" s="212"/>
      <c r="IA88" s="212"/>
      <c r="IB88" s="219"/>
      <c r="IC88" s="205"/>
      <c r="ID88" s="205"/>
      <c r="IE88" s="205"/>
      <c r="IF88" s="205"/>
      <c r="IG88" s="205"/>
      <c r="IH88" s="205"/>
      <c r="II88" s="202"/>
      <c r="IJ88" s="205"/>
      <c r="IK88" s="212"/>
      <c r="IL88" s="449"/>
      <c r="IM88" s="219"/>
      <c r="IN88" s="212"/>
      <c r="IO88" s="212"/>
      <c r="IP88" s="212"/>
      <c r="IQ88" s="212"/>
      <c r="IR88" s="212"/>
      <c r="IS88" s="219"/>
      <c r="IT88" s="205"/>
      <c r="IU88" s="205"/>
      <c r="IV88" s="205"/>
      <c r="IW88" s="205"/>
      <c r="IX88" s="205"/>
      <c r="IY88" s="205"/>
      <c r="IZ88" s="202"/>
      <c r="JA88" s="205"/>
      <c r="JB88" s="212"/>
      <c r="JC88" s="449"/>
      <c r="JD88" s="219"/>
      <c r="JE88" s="212"/>
      <c r="JF88" s="212"/>
      <c r="JG88" s="212"/>
      <c r="JH88" s="212"/>
      <c r="JI88" s="212"/>
      <c r="JJ88" s="219"/>
      <c r="JK88" s="205"/>
      <c r="JL88" s="205"/>
      <c r="JM88" s="205"/>
      <c r="JN88" s="205"/>
      <c r="JO88" s="205"/>
      <c r="JP88" s="205"/>
      <c r="JQ88" s="202"/>
      <c r="JR88" s="205"/>
      <c r="JS88" s="212"/>
      <c r="JT88" s="449"/>
      <c r="JU88" s="219"/>
      <c r="JV88" s="212"/>
      <c r="JW88" s="212"/>
      <c r="JX88" s="212"/>
      <c r="JY88" s="212"/>
      <c r="JZ88" s="212"/>
      <c r="KA88" s="219"/>
      <c r="KB88" s="205"/>
      <c r="KC88" s="205"/>
      <c r="KD88" s="205"/>
      <c r="KE88" s="205"/>
      <c r="KF88" s="205"/>
      <c r="KG88" s="205"/>
      <c r="KH88" s="202"/>
      <c r="KI88" s="205"/>
      <c r="KJ88" s="212"/>
      <c r="KK88" s="449"/>
      <c r="KL88" s="219"/>
      <c r="KM88" s="212"/>
      <c r="KN88" s="212"/>
      <c r="KO88" s="212"/>
      <c r="KP88" s="212"/>
      <c r="KQ88" s="212"/>
      <c r="KR88" s="219"/>
      <c r="KS88" s="205"/>
      <c r="KT88" s="205"/>
      <c r="KU88" s="205"/>
      <c r="KV88" s="205"/>
      <c r="KW88" s="205"/>
      <c r="KX88" s="205"/>
      <c r="KY88" s="202"/>
      <c r="KZ88" s="205"/>
      <c r="LA88" s="212"/>
      <c r="LB88" s="449"/>
      <c r="LC88" s="219"/>
      <c r="LD88" s="212"/>
      <c r="LE88" s="212"/>
      <c r="LF88" s="212"/>
      <c r="LG88" s="212"/>
      <c r="LH88" s="212"/>
      <c r="LI88" s="219"/>
      <c r="LJ88" s="205"/>
      <c r="LK88" s="205"/>
      <c r="LL88" s="205"/>
      <c r="LM88" s="205"/>
      <c r="LN88" s="205"/>
      <c r="LO88" s="205"/>
      <c r="LP88" s="202"/>
      <c r="LQ88" s="205"/>
      <c r="LR88" s="212"/>
      <c r="LS88" s="449"/>
      <c r="LT88" s="219"/>
      <c r="LU88" s="212"/>
      <c r="LV88" s="212"/>
      <c r="LW88" s="212"/>
      <c r="LX88" s="212"/>
      <c r="LY88" s="212"/>
      <c r="LZ88" s="219"/>
      <c r="MA88" s="205"/>
      <c r="MB88" s="205"/>
      <c r="MC88" s="205"/>
      <c r="MD88" s="205"/>
      <c r="ME88" s="205"/>
      <c r="MF88" s="205"/>
      <c r="MG88" s="202"/>
      <c r="MH88" s="205"/>
      <c r="MI88" s="212"/>
    </row>
    <row r="89" spans="1:347" ht="14" customHeight="1">
      <c r="A89" s="220"/>
      <c r="B89" s="220"/>
      <c r="C89" s="443"/>
      <c r="D89" s="443"/>
      <c r="E89" s="220"/>
      <c r="F89" s="212"/>
      <c r="G89" s="449"/>
      <c r="H89" s="449"/>
      <c r="I89" s="219"/>
      <c r="J89" s="212"/>
      <c r="K89" s="212"/>
      <c r="L89" s="212"/>
      <c r="M89" s="212"/>
      <c r="N89" s="212"/>
      <c r="O89" s="219"/>
      <c r="P89" s="205"/>
      <c r="Q89" s="205"/>
      <c r="R89" s="205"/>
      <c r="S89" s="205"/>
      <c r="T89" s="205"/>
      <c r="U89" s="205"/>
      <c r="V89" s="202"/>
      <c r="W89" s="205"/>
      <c r="X89" s="212"/>
      <c r="Y89" s="447"/>
      <c r="Z89" s="219"/>
      <c r="AA89" s="212"/>
      <c r="AB89" s="212"/>
      <c r="AC89" s="212"/>
      <c r="AD89" s="212"/>
      <c r="AE89" s="212"/>
      <c r="AF89" s="219"/>
      <c r="AG89" s="205"/>
      <c r="AH89" s="205"/>
      <c r="AI89" s="205"/>
      <c r="AJ89" s="205"/>
      <c r="AK89" s="205"/>
      <c r="AL89" s="205"/>
      <c r="AM89" s="202"/>
      <c r="AN89" s="205"/>
      <c r="AO89" s="212"/>
      <c r="AP89" s="449"/>
      <c r="AQ89" s="219"/>
      <c r="AR89" s="212"/>
      <c r="AS89" s="212"/>
      <c r="AT89" s="212"/>
      <c r="AU89" s="212"/>
      <c r="AV89" s="212"/>
      <c r="AW89" s="219"/>
      <c r="AX89" s="205"/>
      <c r="AY89" s="205"/>
      <c r="AZ89" s="205"/>
      <c r="BA89" s="205"/>
      <c r="BB89" s="205"/>
      <c r="BC89" s="205"/>
      <c r="BD89" s="202"/>
      <c r="BE89" s="205"/>
      <c r="BF89" s="212"/>
      <c r="BG89" s="449"/>
      <c r="BH89" s="219"/>
      <c r="BI89" s="212"/>
      <c r="BJ89" s="212"/>
      <c r="BK89" s="212"/>
      <c r="BL89" s="212"/>
      <c r="BM89" s="212"/>
      <c r="BN89" s="219"/>
      <c r="BO89" s="205"/>
      <c r="BP89" s="205"/>
      <c r="BQ89" s="205"/>
      <c r="BR89" s="205"/>
      <c r="BS89" s="205"/>
      <c r="BT89" s="205"/>
      <c r="BU89" s="202"/>
      <c r="BV89" s="205"/>
      <c r="BW89" s="212"/>
      <c r="BX89" s="449"/>
      <c r="BY89" s="219"/>
      <c r="BZ89" s="212"/>
      <c r="CA89" s="212"/>
      <c r="CB89" s="212"/>
      <c r="CC89" s="212"/>
      <c r="CD89" s="212"/>
      <c r="CE89" s="219"/>
      <c r="CF89" s="205"/>
      <c r="CG89" s="205"/>
      <c r="CH89" s="205"/>
      <c r="CI89" s="205"/>
      <c r="CJ89" s="205"/>
      <c r="CK89" s="205"/>
      <c r="CL89" s="202"/>
      <c r="CM89" s="205"/>
      <c r="CN89" s="212"/>
      <c r="CO89" s="449"/>
      <c r="CP89" s="219"/>
      <c r="CQ89" s="212"/>
      <c r="CR89" s="212"/>
      <c r="CS89" s="212"/>
      <c r="CT89" s="212"/>
      <c r="CU89" s="212"/>
      <c r="CV89" s="219"/>
      <c r="CW89" s="205"/>
      <c r="CX89" s="205"/>
      <c r="CY89" s="205"/>
      <c r="CZ89" s="205"/>
      <c r="DA89" s="205"/>
      <c r="DB89" s="205"/>
      <c r="DC89" s="202"/>
      <c r="DD89" s="205"/>
      <c r="DE89" s="212"/>
      <c r="DF89" s="449"/>
      <c r="DG89" s="219"/>
      <c r="DH89" s="212"/>
      <c r="DI89" s="212"/>
      <c r="DJ89" s="212"/>
      <c r="DK89" s="212"/>
      <c r="DL89" s="212"/>
      <c r="DM89" s="219"/>
      <c r="DN89" s="205"/>
      <c r="DO89" s="205"/>
      <c r="DP89" s="205"/>
      <c r="DQ89" s="205"/>
      <c r="DR89" s="205"/>
      <c r="DS89" s="205"/>
      <c r="DT89" s="202"/>
      <c r="DU89" s="205"/>
      <c r="DV89" s="212"/>
      <c r="DW89" s="449"/>
      <c r="DX89" s="219"/>
      <c r="DY89" s="212"/>
      <c r="DZ89" s="212"/>
      <c r="EA89" s="212"/>
      <c r="EB89" s="212"/>
      <c r="EC89" s="212"/>
      <c r="ED89" s="219"/>
      <c r="EE89" s="205"/>
      <c r="EF89" s="205"/>
      <c r="EG89" s="205"/>
      <c r="EH89" s="205"/>
      <c r="EI89" s="205"/>
      <c r="EJ89" s="205"/>
      <c r="EK89" s="202"/>
      <c r="EL89" s="205"/>
      <c r="EM89" s="212"/>
      <c r="EN89" s="449"/>
      <c r="EO89" s="219"/>
      <c r="EP89" s="212"/>
      <c r="EQ89" s="212"/>
      <c r="ER89" s="212"/>
      <c r="ES89" s="212"/>
      <c r="ET89" s="212"/>
      <c r="EU89" s="219"/>
      <c r="EV89" s="205"/>
      <c r="EW89" s="205"/>
      <c r="EX89" s="205"/>
      <c r="EY89" s="205"/>
      <c r="EZ89" s="205"/>
      <c r="FA89" s="205"/>
      <c r="FB89" s="202"/>
      <c r="FC89" s="205"/>
      <c r="FD89" s="212"/>
      <c r="FE89" s="449"/>
      <c r="FF89" s="219"/>
      <c r="FG89" s="212"/>
      <c r="FH89" s="212"/>
      <c r="FI89" s="212"/>
      <c r="FJ89" s="212"/>
      <c r="FK89" s="212"/>
      <c r="FL89" s="219"/>
      <c r="FM89" s="205"/>
      <c r="FN89" s="205"/>
      <c r="FO89" s="205"/>
      <c r="FP89" s="205"/>
      <c r="FQ89" s="205"/>
      <c r="FR89" s="205"/>
      <c r="FS89" s="202"/>
      <c r="FT89" s="205"/>
      <c r="FU89" s="212"/>
      <c r="FV89" s="449"/>
      <c r="FW89" s="219"/>
      <c r="FX89" s="212"/>
      <c r="FY89" s="212"/>
      <c r="FZ89" s="212"/>
      <c r="GA89" s="212"/>
      <c r="GB89" s="212"/>
      <c r="GC89" s="219"/>
      <c r="GD89" s="205"/>
      <c r="GE89" s="205"/>
      <c r="GF89" s="205"/>
      <c r="GG89" s="205"/>
      <c r="GH89" s="205"/>
      <c r="GI89" s="205"/>
      <c r="GJ89" s="202"/>
      <c r="GK89" s="205"/>
      <c r="GL89" s="212"/>
      <c r="GM89" s="449"/>
      <c r="GN89" s="219"/>
      <c r="GO89" s="212"/>
      <c r="GP89" s="212"/>
      <c r="GQ89" s="212"/>
      <c r="GR89" s="212"/>
      <c r="GS89" s="212"/>
      <c r="GT89" s="219"/>
      <c r="GU89" s="205"/>
      <c r="GV89" s="205"/>
      <c r="GW89" s="205"/>
      <c r="GX89" s="205"/>
      <c r="GY89" s="205"/>
      <c r="GZ89" s="205"/>
      <c r="HA89" s="202"/>
      <c r="HB89" s="205"/>
      <c r="HC89" s="212"/>
      <c r="HD89" s="449"/>
      <c r="HE89" s="219"/>
      <c r="HF89" s="212"/>
      <c r="HG89" s="212"/>
      <c r="HH89" s="212"/>
      <c r="HI89" s="212"/>
      <c r="HJ89" s="212"/>
      <c r="HK89" s="219"/>
      <c r="HL89" s="205"/>
      <c r="HM89" s="205"/>
      <c r="HN89" s="205"/>
      <c r="HO89" s="205"/>
      <c r="HP89" s="205"/>
      <c r="HQ89" s="205"/>
      <c r="HR89" s="202"/>
      <c r="HS89" s="205"/>
      <c r="HT89" s="212"/>
      <c r="HU89" s="449"/>
      <c r="HV89" s="219"/>
      <c r="HW89" s="212"/>
      <c r="HX89" s="212"/>
      <c r="HY89" s="212"/>
      <c r="HZ89" s="212"/>
      <c r="IA89" s="212"/>
      <c r="IB89" s="219"/>
      <c r="IC89" s="205"/>
      <c r="ID89" s="205"/>
      <c r="IE89" s="205"/>
      <c r="IF89" s="205"/>
      <c r="IG89" s="205"/>
      <c r="IH89" s="205"/>
      <c r="II89" s="202"/>
      <c r="IJ89" s="205"/>
      <c r="IK89" s="212"/>
      <c r="IL89" s="449"/>
      <c r="IM89" s="219"/>
      <c r="IN89" s="212"/>
      <c r="IO89" s="212"/>
      <c r="IP89" s="212"/>
      <c r="IQ89" s="212"/>
      <c r="IR89" s="212"/>
      <c r="IS89" s="219"/>
      <c r="IT89" s="205"/>
      <c r="IU89" s="205"/>
      <c r="IV89" s="205"/>
      <c r="IW89" s="205"/>
      <c r="IX89" s="205"/>
      <c r="IY89" s="205"/>
      <c r="IZ89" s="202"/>
      <c r="JA89" s="205"/>
      <c r="JB89" s="212"/>
      <c r="JC89" s="449"/>
      <c r="JD89" s="219"/>
      <c r="JE89" s="212"/>
      <c r="JF89" s="212"/>
      <c r="JG89" s="212"/>
      <c r="JH89" s="212"/>
      <c r="JI89" s="212"/>
      <c r="JJ89" s="219"/>
      <c r="JK89" s="205"/>
      <c r="JL89" s="205"/>
      <c r="JM89" s="205"/>
      <c r="JN89" s="205"/>
      <c r="JO89" s="205"/>
      <c r="JP89" s="205"/>
      <c r="JQ89" s="202"/>
      <c r="JR89" s="205"/>
      <c r="JS89" s="212"/>
      <c r="JT89" s="449"/>
      <c r="JU89" s="219"/>
      <c r="JV89" s="212"/>
      <c r="JW89" s="212"/>
      <c r="JX89" s="212"/>
      <c r="JY89" s="212"/>
      <c r="JZ89" s="212"/>
      <c r="KA89" s="219"/>
      <c r="KB89" s="205"/>
      <c r="KC89" s="205"/>
      <c r="KD89" s="205"/>
      <c r="KE89" s="205"/>
      <c r="KF89" s="205"/>
      <c r="KG89" s="205"/>
      <c r="KH89" s="202"/>
      <c r="KI89" s="205"/>
      <c r="KJ89" s="212"/>
      <c r="KK89" s="449"/>
      <c r="KL89" s="219"/>
      <c r="KM89" s="212"/>
      <c r="KN89" s="212"/>
      <c r="KO89" s="212"/>
      <c r="KP89" s="212"/>
      <c r="KQ89" s="212"/>
      <c r="KR89" s="219"/>
      <c r="KS89" s="205"/>
      <c r="KT89" s="205"/>
      <c r="KU89" s="205"/>
      <c r="KV89" s="205"/>
      <c r="KW89" s="205"/>
      <c r="KX89" s="205"/>
      <c r="KY89" s="202"/>
      <c r="KZ89" s="205"/>
      <c r="LA89" s="212"/>
      <c r="LB89" s="449"/>
      <c r="LC89" s="219"/>
      <c r="LD89" s="212"/>
      <c r="LE89" s="212"/>
      <c r="LF89" s="212"/>
      <c r="LG89" s="212"/>
      <c r="LH89" s="212"/>
      <c r="LI89" s="219"/>
      <c r="LJ89" s="205"/>
      <c r="LK89" s="205"/>
      <c r="LL89" s="205"/>
      <c r="LM89" s="205"/>
      <c r="LN89" s="205"/>
      <c r="LO89" s="205"/>
      <c r="LP89" s="202"/>
      <c r="LQ89" s="205"/>
      <c r="LR89" s="212"/>
      <c r="LS89" s="449"/>
      <c r="LT89" s="219"/>
      <c r="LU89" s="212"/>
      <c r="LV89" s="212"/>
      <c r="LW89" s="212"/>
      <c r="LX89" s="212"/>
      <c r="LY89" s="212"/>
      <c r="LZ89" s="219"/>
      <c r="MA89" s="205"/>
      <c r="MB89" s="205"/>
      <c r="MC89" s="205"/>
      <c r="MD89" s="205"/>
      <c r="ME89" s="205"/>
      <c r="MF89" s="205"/>
      <c r="MG89" s="202"/>
      <c r="MH89" s="205"/>
      <c r="MI89" s="212"/>
    </row>
    <row r="90" spans="1:347" ht="14" customHeight="1">
      <c r="A90" s="427"/>
      <c r="B90" s="453"/>
      <c r="C90" s="453"/>
      <c r="D90" s="453"/>
      <c r="E90" s="453"/>
      <c r="F90" s="453"/>
      <c r="G90" s="453"/>
      <c r="H90" s="453"/>
      <c r="I90" s="410"/>
      <c r="J90" s="212"/>
      <c r="K90" s="212"/>
      <c r="L90" s="212"/>
      <c r="M90" s="212"/>
      <c r="N90" s="212"/>
      <c r="O90" s="410"/>
      <c r="P90" s="205"/>
      <c r="Q90" s="205"/>
      <c r="R90" s="205"/>
      <c r="S90" s="205"/>
      <c r="T90" s="205"/>
      <c r="U90" s="205"/>
      <c r="V90" s="202"/>
      <c r="W90" s="205"/>
      <c r="X90" s="212"/>
      <c r="Y90" s="453"/>
      <c r="Z90" s="410"/>
      <c r="AA90" s="212"/>
      <c r="AB90" s="212"/>
      <c r="AC90" s="212"/>
      <c r="AD90" s="212"/>
      <c r="AE90" s="212"/>
      <c r="AF90" s="410"/>
      <c r="AG90" s="205"/>
      <c r="AH90" s="205"/>
      <c r="AI90" s="205"/>
      <c r="AJ90" s="205"/>
      <c r="AK90" s="205"/>
      <c r="AL90" s="205"/>
      <c r="AM90" s="202"/>
      <c r="AN90" s="205"/>
      <c r="AO90" s="212"/>
      <c r="AP90" s="449"/>
      <c r="AQ90" s="410"/>
      <c r="AR90" s="212"/>
      <c r="AS90" s="212"/>
      <c r="AT90" s="212"/>
      <c r="AU90" s="212"/>
      <c r="AV90" s="212"/>
      <c r="AW90" s="410"/>
      <c r="AX90" s="205"/>
      <c r="AY90" s="205"/>
      <c r="AZ90" s="205"/>
      <c r="BA90" s="205"/>
      <c r="BB90" s="205"/>
      <c r="BC90" s="205"/>
      <c r="BD90" s="202"/>
      <c r="BE90" s="205"/>
      <c r="BF90" s="212"/>
      <c r="BG90" s="449"/>
      <c r="BH90" s="410"/>
      <c r="BI90" s="212"/>
      <c r="BJ90" s="212"/>
      <c r="BK90" s="212"/>
      <c r="BL90" s="212"/>
      <c r="BM90" s="212"/>
      <c r="BN90" s="410"/>
      <c r="BO90" s="205"/>
      <c r="BP90" s="205"/>
      <c r="BQ90" s="205"/>
      <c r="BR90" s="205"/>
      <c r="BS90" s="205"/>
      <c r="BT90" s="205"/>
      <c r="BU90" s="202"/>
      <c r="BV90" s="205"/>
      <c r="BW90" s="212"/>
      <c r="BX90" s="449"/>
      <c r="BY90" s="410"/>
      <c r="BZ90" s="212"/>
      <c r="CA90" s="212"/>
      <c r="CB90" s="212"/>
      <c r="CC90" s="212"/>
      <c r="CD90" s="212"/>
      <c r="CE90" s="410"/>
      <c r="CF90" s="205"/>
      <c r="CG90" s="205"/>
      <c r="CH90" s="205"/>
      <c r="CI90" s="205"/>
      <c r="CJ90" s="205"/>
      <c r="CK90" s="205"/>
      <c r="CL90" s="202"/>
      <c r="CM90" s="205"/>
      <c r="CN90" s="212"/>
      <c r="CO90" s="449"/>
      <c r="CP90" s="410"/>
      <c r="CQ90" s="212"/>
      <c r="CR90" s="212"/>
      <c r="CS90" s="212"/>
      <c r="CT90" s="212"/>
      <c r="CU90" s="212"/>
      <c r="CV90" s="410"/>
      <c r="CW90" s="205"/>
      <c r="CX90" s="205"/>
      <c r="CY90" s="205"/>
      <c r="CZ90" s="205"/>
      <c r="DA90" s="205"/>
      <c r="DB90" s="205"/>
      <c r="DC90" s="202"/>
      <c r="DD90" s="205"/>
      <c r="DE90" s="212"/>
      <c r="DF90" s="449"/>
      <c r="DG90" s="410"/>
      <c r="DH90" s="212"/>
      <c r="DI90" s="212"/>
      <c r="DJ90" s="212"/>
      <c r="DK90" s="212"/>
      <c r="DL90" s="212"/>
      <c r="DM90" s="410"/>
      <c r="DN90" s="205"/>
      <c r="DO90" s="205"/>
      <c r="DP90" s="205"/>
      <c r="DQ90" s="205"/>
      <c r="DR90" s="205"/>
      <c r="DS90" s="205"/>
      <c r="DT90" s="202"/>
      <c r="DU90" s="205"/>
      <c r="DV90" s="212"/>
      <c r="DW90" s="449"/>
      <c r="DX90" s="410"/>
      <c r="DY90" s="212"/>
      <c r="DZ90" s="212"/>
      <c r="EA90" s="212"/>
      <c r="EB90" s="212"/>
      <c r="EC90" s="212"/>
      <c r="ED90" s="410"/>
      <c r="EE90" s="205"/>
      <c r="EF90" s="205"/>
      <c r="EG90" s="205"/>
      <c r="EH90" s="205"/>
      <c r="EI90" s="205"/>
      <c r="EJ90" s="205"/>
      <c r="EK90" s="202"/>
      <c r="EL90" s="205"/>
      <c r="EM90" s="212"/>
      <c r="EN90" s="449"/>
      <c r="EO90" s="410"/>
      <c r="EP90" s="212"/>
      <c r="EQ90" s="212"/>
      <c r="ER90" s="212"/>
      <c r="ES90" s="212"/>
      <c r="ET90" s="212"/>
      <c r="EU90" s="410"/>
      <c r="EV90" s="205"/>
      <c r="EW90" s="205"/>
      <c r="EX90" s="205"/>
      <c r="EY90" s="205"/>
      <c r="EZ90" s="205"/>
      <c r="FA90" s="205"/>
      <c r="FB90" s="202"/>
      <c r="FC90" s="205"/>
      <c r="FD90" s="212"/>
      <c r="FE90" s="449"/>
      <c r="FF90" s="410"/>
      <c r="FG90" s="212"/>
      <c r="FH90" s="212"/>
      <c r="FI90" s="212"/>
      <c r="FJ90" s="212"/>
      <c r="FK90" s="212"/>
      <c r="FL90" s="410"/>
      <c r="FM90" s="205"/>
      <c r="FN90" s="205"/>
      <c r="FO90" s="205"/>
      <c r="FP90" s="205"/>
      <c r="FQ90" s="205"/>
      <c r="FR90" s="205"/>
      <c r="FS90" s="202"/>
      <c r="FT90" s="205"/>
      <c r="FU90" s="212"/>
      <c r="FV90" s="449"/>
      <c r="FW90" s="410"/>
      <c r="FX90" s="212"/>
      <c r="FY90" s="212"/>
      <c r="FZ90" s="212"/>
      <c r="GA90" s="212"/>
      <c r="GB90" s="212"/>
      <c r="GC90" s="410"/>
      <c r="GD90" s="205"/>
      <c r="GE90" s="205"/>
      <c r="GF90" s="205"/>
      <c r="GG90" s="205"/>
      <c r="GH90" s="205"/>
      <c r="GI90" s="205"/>
      <c r="GJ90" s="202"/>
      <c r="GK90" s="205"/>
      <c r="GL90" s="212"/>
      <c r="GM90" s="449"/>
      <c r="GN90" s="410"/>
      <c r="GO90" s="212"/>
      <c r="GP90" s="212"/>
      <c r="GQ90" s="212"/>
      <c r="GR90" s="212"/>
      <c r="GS90" s="212"/>
      <c r="GT90" s="410"/>
      <c r="GU90" s="205"/>
      <c r="GV90" s="205"/>
      <c r="GW90" s="205"/>
      <c r="GX90" s="205"/>
      <c r="GY90" s="205"/>
      <c r="GZ90" s="205"/>
      <c r="HA90" s="202"/>
      <c r="HB90" s="205"/>
      <c r="HC90" s="212"/>
      <c r="HD90" s="449"/>
      <c r="HE90" s="410"/>
      <c r="HF90" s="212"/>
      <c r="HG90" s="212"/>
      <c r="HH90" s="212"/>
      <c r="HI90" s="212"/>
      <c r="HJ90" s="212"/>
      <c r="HK90" s="410"/>
      <c r="HL90" s="205"/>
      <c r="HM90" s="205"/>
      <c r="HN90" s="205"/>
      <c r="HO90" s="205"/>
      <c r="HP90" s="205"/>
      <c r="HQ90" s="205"/>
      <c r="HR90" s="202"/>
      <c r="HS90" s="205"/>
      <c r="HT90" s="212"/>
      <c r="HU90" s="449"/>
      <c r="HV90" s="410"/>
      <c r="HW90" s="212"/>
      <c r="HX90" s="212"/>
      <c r="HY90" s="212"/>
      <c r="HZ90" s="212"/>
      <c r="IA90" s="212"/>
      <c r="IB90" s="410"/>
      <c r="IC90" s="205"/>
      <c r="ID90" s="205"/>
      <c r="IE90" s="205"/>
      <c r="IF90" s="205"/>
      <c r="IG90" s="205"/>
      <c r="IH90" s="205"/>
      <c r="II90" s="202"/>
      <c r="IJ90" s="205"/>
      <c r="IK90" s="212"/>
      <c r="IL90" s="449"/>
      <c r="IM90" s="410"/>
      <c r="IN90" s="212"/>
      <c r="IO90" s="212"/>
      <c r="IP90" s="212"/>
      <c r="IQ90" s="212"/>
      <c r="IR90" s="212"/>
      <c r="IS90" s="410"/>
      <c r="IT90" s="205"/>
      <c r="IU90" s="205"/>
      <c r="IV90" s="205"/>
      <c r="IW90" s="205"/>
      <c r="IX90" s="205"/>
      <c r="IY90" s="205"/>
      <c r="IZ90" s="202"/>
      <c r="JA90" s="205"/>
      <c r="JB90" s="212"/>
      <c r="JC90" s="449"/>
      <c r="JD90" s="410"/>
      <c r="JE90" s="212"/>
      <c r="JF90" s="212"/>
      <c r="JG90" s="212"/>
      <c r="JH90" s="212"/>
      <c r="JI90" s="212"/>
      <c r="JJ90" s="410"/>
      <c r="JK90" s="205"/>
      <c r="JL90" s="205"/>
      <c r="JM90" s="205"/>
      <c r="JN90" s="205"/>
      <c r="JO90" s="205"/>
      <c r="JP90" s="205"/>
      <c r="JQ90" s="202"/>
      <c r="JR90" s="205"/>
      <c r="JS90" s="212"/>
      <c r="JT90" s="449"/>
      <c r="JU90" s="410"/>
      <c r="JV90" s="212"/>
      <c r="JW90" s="212"/>
      <c r="JX90" s="212"/>
      <c r="JY90" s="212"/>
      <c r="JZ90" s="212"/>
      <c r="KA90" s="410"/>
      <c r="KB90" s="205"/>
      <c r="KC90" s="205"/>
      <c r="KD90" s="205"/>
      <c r="KE90" s="205"/>
      <c r="KF90" s="205"/>
      <c r="KG90" s="205"/>
      <c r="KH90" s="202"/>
      <c r="KI90" s="205"/>
      <c r="KJ90" s="212"/>
      <c r="KK90" s="449"/>
      <c r="KL90" s="410"/>
      <c r="KM90" s="212"/>
      <c r="KN90" s="212"/>
      <c r="KO90" s="212"/>
      <c r="KP90" s="212"/>
      <c r="KQ90" s="212"/>
      <c r="KR90" s="410"/>
      <c r="KS90" s="205"/>
      <c r="KT90" s="205"/>
      <c r="KU90" s="205"/>
      <c r="KV90" s="205"/>
      <c r="KW90" s="205"/>
      <c r="KX90" s="205"/>
      <c r="KY90" s="202"/>
      <c r="KZ90" s="205"/>
      <c r="LA90" s="212"/>
      <c r="LB90" s="449"/>
      <c r="LC90" s="410"/>
      <c r="LD90" s="212"/>
      <c r="LE90" s="212"/>
      <c r="LF90" s="212"/>
      <c r="LG90" s="212"/>
      <c r="LH90" s="212"/>
      <c r="LI90" s="410"/>
      <c r="LJ90" s="205"/>
      <c r="LK90" s="205"/>
      <c r="LL90" s="205"/>
      <c r="LM90" s="205"/>
      <c r="LN90" s="205"/>
      <c r="LO90" s="205"/>
      <c r="LP90" s="202"/>
      <c r="LQ90" s="205"/>
      <c r="LR90" s="212"/>
      <c r="LS90" s="449"/>
      <c r="LT90" s="410"/>
      <c r="LU90" s="212"/>
      <c r="LV90" s="212"/>
      <c r="LW90" s="212"/>
      <c r="LX90" s="212"/>
      <c r="LY90" s="212"/>
      <c r="LZ90" s="410"/>
      <c r="MA90" s="205"/>
      <c r="MB90" s="205"/>
      <c r="MC90" s="205"/>
      <c r="MD90" s="205"/>
      <c r="ME90" s="205"/>
      <c r="MF90" s="205"/>
      <c r="MG90" s="202"/>
      <c r="MH90" s="205"/>
      <c r="MI90" s="212"/>
    </row>
    <row r="91" spans="1:347" ht="14" customHeight="1">
      <c r="A91" s="427"/>
      <c r="B91" s="453"/>
      <c r="C91" s="453"/>
      <c r="D91" s="453"/>
      <c r="E91" s="453"/>
      <c r="F91" s="453"/>
      <c r="G91" s="453"/>
      <c r="H91" s="453"/>
      <c r="I91" s="453"/>
      <c r="J91" s="225"/>
      <c r="K91" s="212"/>
      <c r="L91" s="212"/>
      <c r="M91" s="212"/>
      <c r="N91" s="212"/>
      <c r="O91" s="212"/>
      <c r="P91" s="205"/>
      <c r="Q91" s="205"/>
      <c r="R91" s="205"/>
      <c r="S91" s="205"/>
      <c r="T91" s="205"/>
      <c r="U91" s="205"/>
      <c r="V91" s="202"/>
      <c r="W91" s="205"/>
      <c r="X91" s="212"/>
      <c r="Y91" s="453"/>
      <c r="Z91" s="453"/>
      <c r="AA91" s="225"/>
      <c r="AB91" s="212"/>
      <c r="AC91" s="212"/>
      <c r="AD91" s="212"/>
      <c r="AE91" s="212"/>
      <c r="AF91" s="212"/>
      <c r="AG91" s="205"/>
      <c r="AH91" s="205"/>
      <c r="AI91" s="205"/>
      <c r="AJ91" s="205"/>
      <c r="AK91" s="205"/>
      <c r="AL91" s="205"/>
      <c r="AM91" s="202"/>
      <c r="AN91" s="205"/>
      <c r="AO91" s="212"/>
      <c r="AP91" s="449"/>
      <c r="AQ91" s="453"/>
      <c r="AR91" s="225"/>
      <c r="AS91" s="212"/>
      <c r="AT91" s="212"/>
      <c r="AU91" s="212"/>
      <c r="AV91" s="212"/>
      <c r="AW91" s="212"/>
      <c r="AX91" s="205"/>
      <c r="AY91" s="205"/>
      <c r="AZ91" s="205"/>
      <c r="BA91" s="205"/>
      <c r="BB91" s="205"/>
      <c r="BC91" s="205"/>
      <c r="BD91" s="202"/>
      <c r="BE91" s="205"/>
      <c r="BF91" s="212"/>
      <c r="BG91" s="449"/>
      <c r="BH91" s="453"/>
      <c r="BI91" s="225"/>
      <c r="BJ91" s="212"/>
      <c r="BK91" s="212"/>
      <c r="BL91" s="212"/>
      <c r="BM91" s="212"/>
      <c r="BN91" s="212"/>
      <c r="BO91" s="205"/>
      <c r="BP91" s="205"/>
      <c r="BQ91" s="205"/>
      <c r="BR91" s="205"/>
      <c r="BS91" s="205"/>
      <c r="BT91" s="205"/>
      <c r="BU91" s="202"/>
      <c r="BV91" s="205"/>
      <c r="BW91" s="212"/>
      <c r="BX91" s="449"/>
      <c r="BY91" s="453"/>
      <c r="BZ91" s="225"/>
      <c r="CA91" s="212"/>
      <c r="CB91" s="212"/>
      <c r="CC91" s="212"/>
      <c r="CD91" s="212"/>
      <c r="CE91" s="212"/>
      <c r="CF91" s="205"/>
      <c r="CG91" s="205"/>
      <c r="CH91" s="205"/>
      <c r="CI91" s="205"/>
      <c r="CJ91" s="205"/>
      <c r="CK91" s="205"/>
      <c r="CL91" s="202"/>
      <c r="CM91" s="205"/>
      <c r="CN91" s="212"/>
      <c r="CO91" s="449"/>
      <c r="CP91" s="453"/>
      <c r="CQ91" s="225"/>
      <c r="CR91" s="212"/>
      <c r="CS91" s="212"/>
      <c r="CT91" s="212"/>
      <c r="CU91" s="212"/>
      <c r="CV91" s="212"/>
      <c r="CW91" s="205"/>
      <c r="CX91" s="205"/>
      <c r="CY91" s="205"/>
      <c r="CZ91" s="205"/>
      <c r="DA91" s="205"/>
      <c r="DB91" s="205"/>
      <c r="DC91" s="202"/>
      <c r="DD91" s="205"/>
      <c r="DE91" s="212"/>
      <c r="DF91" s="449"/>
      <c r="DG91" s="453"/>
      <c r="DH91" s="225"/>
      <c r="DI91" s="212"/>
      <c r="DJ91" s="212"/>
      <c r="DK91" s="212"/>
      <c r="DL91" s="212"/>
      <c r="DM91" s="212"/>
      <c r="DN91" s="205"/>
      <c r="DO91" s="205"/>
      <c r="DP91" s="205"/>
      <c r="DQ91" s="205"/>
      <c r="DR91" s="205"/>
      <c r="DS91" s="205"/>
      <c r="DT91" s="202"/>
      <c r="DU91" s="205"/>
      <c r="DV91" s="212"/>
      <c r="DW91" s="449"/>
      <c r="DX91" s="453"/>
      <c r="DY91" s="225"/>
      <c r="DZ91" s="212"/>
      <c r="EA91" s="212"/>
      <c r="EB91" s="212"/>
      <c r="EC91" s="212"/>
      <c r="ED91" s="212"/>
      <c r="EE91" s="205"/>
      <c r="EF91" s="205"/>
      <c r="EG91" s="205"/>
      <c r="EH91" s="205"/>
      <c r="EI91" s="205"/>
      <c r="EJ91" s="205"/>
      <c r="EK91" s="202"/>
      <c r="EL91" s="205"/>
      <c r="EM91" s="212"/>
      <c r="EN91" s="449"/>
      <c r="EO91" s="453"/>
      <c r="EP91" s="225"/>
      <c r="EQ91" s="212"/>
      <c r="ER91" s="212"/>
      <c r="ES91" s="212"/>
      <c r="ET91" s="212"/>
      <c r="EU91" s="212"/>
      <c r="EV91" s="205"/>
      <c r="EW91" s="205"/>
      <c r="EX91" s="205"/>
      <c r="EY91" s="205"/>
      <c r="EZ91" s="205"/>
      <c r="FA91" s="205"/>
      <c r="FB91" s="202"/>
      <c r="FC91" s="205"/>
      <c r="FD91" s="212"/>
      <c r="FE91" s="449"/>
      <c r="FF91" s="453"/>
      <c r="FG91" s="225"/>
      <c r="FH91" s="212"/>
      <c r="FI91" s="212"/>
      <c r="FJ91" s="212"/>
      <c r="FK91" s="212"/>
      <c r="FL91" s="212"/>
      <c r="FM91" s="205"/>
      <c r="FN91" s="205"/>
      <c r="FO91" s="205"/>
      <c r="FP91" s="205"/>
      <c r="FQ91" s="205"/>
      <c r="FR91" s="205"/>
      <c r="FS91" s="202"/>
      <c r="FT91" s="205"/>
      <c r="FU91" s="212"/>
      <c r="FV91" s="449"/>
      <c r="FW91" s="453"/>
      <c r="FX91" s="225"/>
      <c r="FY91" s="212"/>
      <c r="FZ91" s="212"/>
      <c r="GA91" s="212"/>
      <c r="GB91" s="212"/>
      <c r="GC91" s="212"/>
      <c r="GD91" s="205"/>
      <c r="GE91" s="205"/>
      <c r="GF91" s="205"/>
      <c r="GG91" s="205"/>
      <c r="GH91" s="205"/>
      <c r="GI91" s="205"/>
      <c r="GJ91" s="202"/>
      <c r="GK91" s="205"/>
      <c r="GL91" s="212"/>
      <c r="GM91" s="449"/>
      <c r="GN91" s="453"/>
      <c r="GO91" s="225"/>
      <c r="GP91" s="212"/>
      <c r="GQ91" s="212"/>
      <c r="GR91" s="212"/>
      <c r="GS91" s="212"/>
      <c r="GT91" s="212"/>
      <c r="GU91" s="205"/>
      <c r="GV91" s="205"/>
      <c r="GW91" s="205"/>
      <c r="GX91" s="205"/>
      <c r="GY91" s="205"/>
      <c r="GZ91" s="205"/>
      <c r="HA91" s="202"/>
      <c r="HB91" s="205"/>
      <c r="HC91" s="212"/>
      <c r="HD91" s="449"/>
      <c r="HE91" s="453"/>
      <c r="HF91" s="225"/>
      <c r="HG91" s="212"/>
      <c r="HH91" s="212"/>
      <c r="HI91" s="212"/>
      <c r="HJ91" s="212"/>
      <c r="HK91" s="212"/>
      <c r="HL91" s="205"/>
      <c r="HM91" s="205"/>
      <c r="HN91" s="205"/>
      <c r="HO91" s="205"/>
      <c r="HP91" s="205"/>
      <c r="HQ91" s="205"/>
      <c r="HR91" s="202"/>
      <c r="HS91" s="205"/>
      <c r="HT91" s="212"/>
      <c r="HU91" s="449"/>
      <c r="HV91" s="453"/>
      <c r="HW91" s="225"/>
      <c r="HX91" s="212"/>
      <c r="HY91" s="212"/>
      <c r="HZ91" s="212"/>
      <c r="IA91" s="212"/>
      <c r="IB91" s="212"/>
      <c r="IC91" s="205"/>
      <c r="ID91" s="205"/>
      <c r="IE91" s="205"/>
      <c r="IF91" s="205"/>
      <c r="IG91" s="205"/>
      <c r="IH91" s="205"/>
      <c r="II91" s="202"/>
      <c r="IJ91" s="205"/>
      <c r="IK91" s="212"/>
      <c r="IL91" s="449"/>
      <c r="IM91" s="453"/>
      <c r="IN91" s="225"/>
      <c r="IO91" s="212"/>
      <c r="IP91" s="212"/>
      <c r="IQ91" s="212"/>
      <c r="IR91" s="212"/>
      <c r="IS91" s="212"/>
      <c r="IT91" s="205"/>
      <c r="IU91" s="205"/>
      <c r="IV91" s="205"/>
      <c r="IW91" s="205"/>
      <c r="IX91" s="205"/>
      <c r="IY91" s="205"/>
      <c r="IZ91" s="202"/>
      <c r="JA91" s="205"/>
      <c r="JB91" s="212"/>
      <c r="JC91" s="449"/>
      <c r="JD91" s="453"/>
      <c r="JE91" s="225"/>
      <c r="JF91" s="212"/>
      <c r="JG91" s="212"/>
      <c r="JH91" s="212"/>
      <c r="JI91" s="212"/>
      <c r="JJ91" s="212"/>
      <c r="JK91" s="205"/>
      <c r="JL91" s="205"/>
      <c r="JM91" s="205"/>
      <c r="JN91" s="205"/>
      <c r="JO91" s="205"/>
      <c r="JP91" s="205"/>
      <c r="JQ91" s="202"/>
      <c r="JR91" s="205"/>
      <c r="JS91" s="212"/>
      <c r="JT91" s="449"/>
      <c r="JU91" s="453"/>
      <c r="JV91" s="225"/>
      <c r="JW91" s="212"/>
      <c r="JX91" s="212"/>
      <c r="JY91" s="212"/>
      <c r="JZ91" s="212"/>
      <c r="KA91" s="212"/>
      <c r="KB91" s="205"/>
      <c r="KC91" s="205"/>
      <c r="KD91" s="205"/>
      <c r="KE91" s="205"/>
      <c r="KF91" s="205"/>
      <c r="KG91" s="205"/>
      <c r="KH91" s="202"/>
      <c r="KI91" s="205"/>
      <c r="KJ91" s="212"/>
      <c r="KK91" s="449"/>
      <c r="KL91" s="453"/>
      <c r="KM91" s="225"/>
      <c r="KN91" s="212"/>
      <c r="KO91" s="212"/>
      <c r="KP91" s="212"/>
      <c r="KQ91" s="212"/>
      <c r="KR91" s="212"/>
      <c r="KS91" s="205"/>
      <c r="KT91" s="205"/>
      <c r="KU91" s="205"/>
      <c r="KV91" s="205"/>
      <c r="KW91" s="205"/>
      <c r="KX91" s="205"/>
      <c r="KY91" s="202"/>
      <c r="KZ91" s="205"/>
      <c r="LA91" s="212"/>
      <c r="LB91" s="449"/>
      <c r="LC91" s="453"/>
      <c r="LD91" s="225"/>
      <c r="LE91" s="212"/>
      <c r="LF91" s="212"/>
      <c r="LG91" s="212"/>
      <c r="LH91" s="212"/>
      <c r="LI91" s="212"/>
      <c r="LJ91" s="205"/>
      <c r="LK91" s="205"/>
      <c r="LL91" s="205"/>
      <c r="LM91" s="205"/>
      <c r="LN91" s="205"/>
      <c r="LO91" s="205"/>
      <c r="LP91" s="202"/>
      <c r="LQ91" s="205"/>
      <c r="LR91" s="212"/>
      <c r="LS91" s="449"/>
      <c r="LT91" s="453"/>
      <c r="LU91" s="225"/>
      <c r="LV91" s="212"/>
      <c r="LW91" s="212"/>
      <c r="LX91" s="212"/>
      <c r="LY91" s="212"/>
      <c r="LZ91" s="212"/>
      <c r="MA91" s="205"/>
      <c r="MB91" s="205"/>
      <c r="MC91" s="205"/>
      <c r="MD91" s="205"/>
      <c r="ME91" s="205"/>
      <c r="MF91" s="205"/>
      <c r="MG91" s="202"/>
      <c r="MH91" s="205"/>
      <c r="MI91" s="212"/>
    </row>
    <row r="92" spans="1:347" ht="14" hidden="1" customHeight="1" outlineLevel="1">
      <c r="A92" s="12"/>
      <c r="B92" s="40" t="s">
        <v>27</v>
      </c>
      <c r="C92" s="12"/>
      <c r="D92" s="58" t="s">
        <v>117</v>
      </c>
      <c r="E92" s="12"/>
      <c r="F92" s="12"/>
      <c r="G92" s="30"/>
      <c r="H92" s="30"/>
      <c r="I92" s="40" t="s">
        <v>27</v>
      </c>
      <c r="J92" s="12"/>
      <c r="K92" s="60" t="str">
        <f>D92</f>
        <v>Fairfax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229" t="s">
        <v>27</v>
      </c>
      <c r="AA92" s="210"/>
      <c r="AB92" s="237" t="str">
        <f>K92</f>
        <v>Fairfax</v>
      </c>
      <c r="AC92" s="199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Q92" s="229" t="s">
        <v>27</v>
      </c>
      <c r="AR92" s="210"/>
      <c r="AS92" s="237" t="str">
        <f>AB92</f>
        <v>Fairfax</v>
      </c>
      <c r="AT92" s="199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H92" s="229" t="s">
        <v>27</v>
      </c>
      <c r="BI92" s="210"/>
      <c r="BJ92" s="237" t="str">
        <f>AS92</f>
        <v>Fairfax</v>
      </c>
      <c r="BK92" s="199"/>
      <c r="BL92" s="210"/>
      <c r="BM92" s="210"/>
      <c r="BN92" s="210"/>
      <c r="BO92" s="210"/>
      <c r="BP92" s="210"/>
      <c r="BQ92" s="210"/>
      <c r="BR92" s="210"/>
      <c r="BS92" s="210"/>
      <c r="BT92" s="210"/>
      <c r="BU92" s="210"/>
      <c r="BV92" s="210"/>
      <c r="BW92" s="210"/>
      <c r="BY92" s="229" t="s">
        <v>27</v>
      </c>
      <c r="BZ92" s="210"/>
      <c r="CA92" s="237" t="str">
        <f>BJ92</f>
        <v>Fairfax</v>
      </c>
      <c r="CB92" s="199"/>
      <c r="CC92" s="210"/>
      <c r="CD92" s="210"/>
      <c r="CE92" s="210"/>
      <c r="CF92" s="210"/>
      <c r="CG92" s="210"/>
      <c r="CH92" s="210"/>
      <c r="CI92" s="210"/>
      <c r="CJ92" s="210"/>
      <c r="CK92" s="210"/>
      <c r="CL92" s="210"/>
      <c r="CM92" s="210"/>
      <c r="CN92" s="210"/>
      <c r="CP92" s="229" t="s">
        <v>27</v>
      </c>
      <c r="CQ92" s="210"/>
      <c r="CR92" s="237" t="str">
        <f>CA92</f>
        <v>Fairfax</v>
      </c>
      <c r="CS92" s="199"/>
      <c r="CT92" s="210"/>
      <c r="CU92" s="210"/>
      <c r="CV92" s="210"/>
      <c r="CW92" s="210"/>
      <c r="CX92" s="210"/>
      <c r="CY92" s="210"/>
      <c r="CZ92" s="210"/>
      <c r="DA92" s="210"/>
      <c r="DB92" s="210"/>
      <c r="DC92" s="210"/>
      <c r="DD92" s="210"/>
      <c r="DE92" s="210"/>
      <c r="DG92" s="229" t="s">
        <v>27</v>
      </c>
      <c r="DH92" s="210"/>
      <c r="DI92" s="237" t="str">
        <f>CR92</f>
        <v>Fairfax</v>
      </c>
      <c r="DJ92" s="199"/>
      <c r="DK92" s="210"/>
      <c r="DL92" s="210"/>
      <c r="DM92" s="210"/>
      <c r="DN92" s="210"/>
      <c r="DO92" s="210"/>
      <c r="DP92" s="210"/>
      <c r="DQ92" s="210"/>
      <c r="DR92" s="210"/>
      <c r="DS92" s="210"/>
      <c r="DT92" s="210"/>
      <c r="DU92" s="210"/>
      <c r="DV92" s="210"/>
      <c r="DX92" s="229" t="s">
        <v>27</v>
      </c>
      <c r="DY92" s="210"/>
      <c r="DZ92" s="237" t="str">
        <f>DI92</f>
        <v>Fairfax</v>
      </c>
      <c r="EA92" s="199"/>
      <c r="EB92" s="210"/>
      <c r="EC92" s="210"/>
      <c r="ED92" s="210"/>
      <c r="EE92" s="210"/>
      <c r="EF92" s="210"/>
      <c r="EG92" s="210"/>
      <c r="EH92" s="210"/>
      <c r="EI92" s="210"/>
      <c r="EJ92" s="210"/>
      <c r="EK92" s="210"/>
      <c r="EL92" s="210"/>
      <c r="EM92" s="210"/>
      <c r="EO92" s="229" t="s">
        <v>27</v>
      </c>
      <c r="EP92" s="210"/>
      <c r="EQ92" s="237" t="str">
        <f>DZ92</f>
        <v>Fairfax</v>
      </c>
      <c r="ER92" s="199"/>
      <c r="ES92" s="210"/>
      <c r="ET92" s="210"/>
      <c r="EU92" s="210"/>
      <c r="EV92" s="210"/>
      <c r="EW92" s="210"/>
      <c r="EX92" s="210"/>
      <c r="EY92" s="210"/>
      <c r="EZ92" s="210"/>
      <c r="FA92" s="210"/>
      <c r="FB92" s="210"/>
      <c r="FC92" s="210"/>
      <c r="FD92" s="210"/>
      <c r="FF92" s="229" t="s">
        <v>27</v>
      </c>
      <c r="FG92" s="210"/>
      <c r="FH92" s="237" t="str">
        <f>EQ92</f>
        <v>Fairfax</v>
      </c>
      <c r="FI92" s="199"/>
      <c r="FJ92" s="210"/>
      <c r="FK92" s="210"/>
      <c r="FL92" s="210"/>
      <c r="FM92" s="210"/>
      <c r="FN92" s="210"/>
      <c r="FO92" s="210"/>
      <c r="FP92" s="210"/>
      <c r="FQ92" s="210"/>
      <c r="FR92" s="210"/>
      <c r="FS92" s="210"/>
      <c r="FT92" s="210"/>
      <c r="FU92" s="210"/>
      <c r="FW92" s="229" t="s">
        <v>27</v>
      </c>
      <c r="FX92" s="210"/>
      <c r="FY92" s="237" t="str">
        <f>FH92</f>
        <v>Fairfax</v>
      </c>
      <c r="FZ92" s="199"/>
      <c r="GA92" s="210"/>
      <c r="GB92" s="210"/>
      <c r="GC92" s="210"/>
      <c r="GD92" s="210"/>
      <c r="GE92" s="210"/>
      <c r="GF92" s="210"/>
      <c r="GG92" s="210"/>
      <c r="GH92" s="210"/>
      <c r="GI92" s="210"/>
      <c r="GJ92" s="210"/>
      <c r="GK92" s="210"/>
      <c r="GL92" s="210"/>
      <c r="GN92" s="229" t="s">
        <v>27</v>
      </c>
      <c r="GO92" s="210"/>
      <c r="GP92" s="237" t="str">
        <f>FY92</f>
        <v>Fairfax</v>
      </c>
      <c r="GQ92" s="199"/>
      <c r="GR92" s="210"/>
      <c r="GS92" s="210"/>
      <c r="GT92" s="210"/>
      <c r="GU92" s="210"/>
      <c r="GV92" s="210"/>
      <c r="GW92" s="210"/>
      <c r="GX92" s="210"/>
      <c r="GY92" s="210"/>
      <c r="GZ92" s="210"/>
      <c r="HA92" s="210"/>
      <c r="HB92" s="210"/>
      <c r="HC92" s="210"/>
      <c r="HE92" s="229" t="s">
        <v>27</v>
      </c>
      <c r="HF92" s="210"/>
      <c r="HG92" s="237" t="str">
        <f>GP92</f>
        <v>Fairfax</v>
      </c>
      <c r="HH92" s="199"/>
      <c r="HI92" s="210"/>
      <c r="HJ92" s="210"/>
      <c r="HK92" s="210"/>
      <c r="HL92" s="210"/>
      <c r="HM92" s="210"/>
      <c r="HN92" s="210"/>
      <c r="HO92" s="210"/>
      <c r="HP92" s="210"/>
      <c r="HQ92" s="210"/>
      <c r="HR92" s="210"/>
      <c r="HS92" s="210"/>
      <c r="HT92" s="210"/>
      <c r="HV92" s="229" t="s">
        <v>27</v>
      </c>
      <c r="HW92" s="210"/>
      <c r="HX92" s="237" t="str">
        <f>HG92</f>
        <v>Fairfax</v>
      </c>
      <c r="HY92" s="199"/>
      <c r="HZ92" s="210"/>
      <c r="IA92" s="210"/>
      <c r="IB92" s="210"/>
      <c r="IC92" s="210"/>
      <c r="ID92" s="210"/>
      <c r="IE92" s="210"/>
      <c r="IF92" s="210"/>
      <c r="IG92" s="210"/>
      <c r="IH92" s="210"/>
      <c r="II92" s="210"/>
      <c r="IJ92" s="210"/>
      <c r="IK92" s="210"/>
      <c r="IM92" s="229" t="s">
        <v>27</v>
      </c>
      <c r="IN92" s="210"/>
      <c r="IO92" s="237" t="str">
        <f>HX92</f>
        <v>Fairfax</v>
      </c>
      <c r="IP92" s="199"/>
      <c r="IQ92" s="210"/>
      <c r="IR92" s="210"/>
      <c r="IS92" s="210"/>
      <c r="IT92" s="210"/>
      <c r="IU92" s="210"/>
      <c r="IV92" s="210"/>
      <c r="IW92" s="210"/>
      <c r="IX92" s="210"/>
      <c r="IY92" s="210"/>
      <c r="IZ92" s="210"/>
      <c r="JA92" s="210"/>
      <c r="JB92" s="210"/>
      <c r="JD92" s="229" t="s">
        <v>27</v>
      </c>
      <c r="JE92" s="210"/>
      <c r="JF92" s="237" t="str">
        <f>IO92</f>
        <v>Fairfax</v>
      </c>
      <c r="JG92" s="199"/>
      <c r="JH92" s="210"/>
      <c r="JI92" s="210"/>
      <c r="JJ92" s="210"/>
      <c r="JK92" s="210"/>
      <c r="JL92" s="210"/>
      <c r="JM92" s="210"/>
      <c r="JN92" s="210"/>
      <c r="JO92" s="210"/>
      <c r="JP92" s="210"/>
      <c r="JQ92" s="210"/>
      <c r="JR92" s="210"/>
      <c r="JS92" s="210"/>
      <c r="JU92" s="229" t="s">
        <v>27</v>
      </c>
      <c r="JV92" s="210"/>
      <c r="JW92" s="237" t="str">
        <f>JF92</f>
        <v>Fairfax</v>
      </c>
      <c r="JX92" s="199"/>
      <c r="JY92" s="210"/>
      <c r="JZ92" s="210"/>
      <c r="KA92" s="210"/>
      <c r="KB92" s="210"/>
      <c r="KC92" s="210"/>
      <c r="KD92" s="210"/>
      <c r="KE92" s="210"/>
      <c r="KF92" s="210"/>
      <c r="KG92" s="210"/>
      <c r="KH92" s="210"/>
      <c r="KI92" s="210"/>
      <c r="KJ92" s="210"/>
      <c r="KL92" s="229" t="s">
        <v>27</v>
      </c>
      <c r="KM92" s="210"/>
      <c r="KN92" s="237" t="str">
        <f>JW92</f>
        <v>Fairfax</v>
      </c>
      <c r="KO92" s="199"/>
      <c r="KP92" s="210"/>
      <c r="KQ92" s="210"/>
      <c r="KR92" s="210"/>
      <c r="KS92" s="210"/>
      <c r="KT92" s="210"/>
      <c r="KU92" s="210"/>
      <c r="KV92" s="210"/>
      <c r="KW92" s="210"/>
      <c r="KX92" s="210"/>
      <c r="KY92" s="210"/>
      <c r="KZ92" s="210"/>
      <c r="LA92" s="210"/>
      <c r="LC92" s="229" t="s">
        <v>27</v>
      </c>
      <c r="LD92" s="210"/>
      <c r="LE92" s="237" t="str">
        <f>KN92</f>
        <v>Fairfax</v>
      </c>
      <c r="LF92" s="199"/>
      <c r="LG92" s="210"/>
      <c r="LH92" s="210"/>
      <c r="LI92" s="210"/>
      <c r="LJ92" s="210"/>
      <c r="LK92" s="210"/>
      <c r="LL92" s="210"/>
      <c r="LM92" s="210"/>
      <c r="LN92" s="210"/>
      <c r="LO92" s="210"/>
      <c r="LP92" s="210"/>
      <c r="LQ92" s="210"/>
      <c r="LR92" s="210"/>
      <c r="LT92" s="229" t="s">
        <v>27</v>
      </c>
      <c r="LU92" s="210"/>
      <c r="LV92" s="237" t="str">
        <f>LE92</f>
        <v>Fairfax</v>
      </c>
      <c r="LW92" s="199"/>
      <c r="LX92" s="210"/>
      <c r="LY92" s="210"/>
      <c r="LZ92" s="210"/>
      <c r="MA92" s="210"/>
      <c r="MB92" s="210"/>
      <c r="MC92" s="210"/>
      <c r="MD92" s="210"/>
      <c r="ME92" s="210"/>
      <c r="MF92" s="210"/>
      <c r="MG92" s="210"/>
      <c r="MH92" s="210"/>
      <c r="MI92" s="210"/>
    </row>
    <row r="93" spans="1:347" ht="14" hidden="1" customHeight="1" outlineLevel="1">
      <c r="A93" s="12"/>
      <c r="B93" s="39" t="s">
        <v>15</v>
      </c>
      <c r="C93" s="12"/>
      <c r="D93" s="12"/>
      <c r="E93" s="12"/>
      <c r="F93" s="12"/>
      <c r="G93" s="12"/>
      <c r="H93" s="12"/>
      <c r="I93" s="228" t="s">
        <v>72</v>
      </c>
      <c r="J93" s="237"/>
      <c r="K93" s="237"/>
      <c r="L93" s="218"/>
      <c r="M93" s="237"/>
      <c r="N93" s="237"/>
      <c r="O93" s="237"/>
      <c r="P93" s="237"/>
      <c r="Q93" s="242"/>
      <c r="R93" s="242"/>
      <c r="S93" s="237"/>
      <c r="T93" s="237"/>
      <c r="U93" s="237"/>
      <c r="V93" s="237"/>
      <c r="W93" s="237"/>
      <c r="X93" s="237"/>
      <c r="Y93" s="237"/>
      <c r="Z93" s="228" t="s">
        <v>74</v>
      </c>
      <c r="AA93" s="237"/>
      <c r="AB93" s="237"/>
      <c r="AC93" s="218"/>
      <c r="AD93" s="237"/>
      <c r="AE93" s="237"/>
      <c r="AF93" s="237"/>
      <c r="AG93" s="237"/>
      <c r="AH93" s="242"/>
      <c r="AI93" s="242"/>
      <c r="AJ93" s="237"/>
      <c r="AK93" s="237"/>
      <c r="AL93" s="237"/>
      <c r="AM93" s="237"/>
      <c r="AN93" s="237"/>
      <c r="AO93" s="237"/>
      <c r="AP93" s="241"/>
      <c r="AQ93" s="228" t="s">
        <v>75</v>
      </c>
      <c r="AR93" s="237"/>
      <c r="AS93" s="237"/>
      <c r="AT93" s="218"/>
      <c r="AU93" s="237"/>
      <c r="AV93" s="237"/>
      <c r="AW93" s="237"/>
      <c r="AX93" s="237"/>
      <c r="AY93" s="242"/>
      <c r="AZ93" s="242"/>
      <c r="BA93" s="237"/>
      <c r="BB93" s="237"/>
      <c r="BC93" s="237"/>
      <c r="BD93" s="237"/>
      <c r="BE93" s="237"/>
      <c r="BF93" s="237"/>
      <c r="BG93" s="241"/>
      <c r="BH93" s="228" t="s">
        <v>89</v>
      </c>
      <c r="BI93" s="237"/>
      <c r="BJ93" s="237"/>
      <c r="BK93" s="218"/>
      <c r="BL93" s="237"/>
      <c r="BM93" s="237"/>
      <c r="BN93" s="237"/>
      <c r="BO93" s="237"/>
      <c r="BP93" s="242"/>
      <c r="BQ93" s="242"/>
      <c r="BR93" s="237"/>
      <c r="BS93" s="237"/>
      <c r="BT93" s="237"/>
      <c r="BU93" s="237"/>
      <c r="BV93" s="237"/>
      <c r="BW93" s="237"/>
      <c r="BX93" s="241"/>
      <c r="BY93" s="228" t="s">
        <v>76</v>
      </c>
      <c r="BZ93" s="237"/>
      <c r="CA93" s="237"/>
      <c r="CB93" s="218"/>
      <c r="CC93" s="237"/>
      <c r="CD93" s="237"/>
      <c r="CE93" s="237"/>
      <c r="CF93" s="237"/>
      <c r="CG93" s="242"/>
      <c r="CH93" s="242"/>
      <c r="CI93" s="237"/>
      <c r="CJ93" s="237"/>
      <c r="CK93" s="237"/>
      <c r="CL93" s="237"/>
      <c r="CM93" s="237"/>
      <c r="CN93" s="237"/>
      <c r="CO93" s="241"/>
      <c r="CP93" s="228" t="s">
        <v>77</v>
      </c>
      <c r="CQ93" s="237"/>
      <c r="CR93" s="237"/>
      <c r="CS93" s="218"/>
      <c r="CT93" s="237"/>
      <c r="CU93" s="237"/>
      <c r="CV93" s="237"/>
      <c r="CW93" s="237"/>
      <c r="CX93" s="242"/>
      <c r="CY93" s="242"/>
      <c r="CZ93" s="237"/>
      <c r="DA93" s="237"/>
      <c r="DB93" s="237"/>
      <c r="DC93" s="237"/>
      <c r="DD93" s="237"/>
      <c r="DE93" s="237"/>
      <c r="DF93" s="241"/>
      <c r="DG93" s="228" t="s">
        <v>78</v>
      </c>
      <c r="DH93" s="237"/>
      <c r="DI93" s="237"/>
      <c r="DJ93" s="218"/>
      <c r="DK93" s="237"/>
      <c r="DL93" s="237"/>
      <c r="DM93" s="237"/>
      <c r="DN93" s="237"/>
      <c r="DO93" s="242"/>
      <c r="DP93" s="242"/>
      <c r="DQ93" s="237"/>
      <c r="DR93" s="237"/>
      <c r="DS93" s="237"/>
      <c r="DT93" s="237"/>
      <c r="DU93" s="237"/>
      <c r="DV93" s="237"/>
      <c r="DW93" s="241"/>
      <c r="DX93" s="228" t="s">
        <v>90</v>
      </c>
      <c r="DY93" s="237"/>
      <c r="DZ93" s="237"/>
      <c r="EA93" s="218"/>
      <c r="EB93" s="237"/>
      <c r="EC93" s="237"/>
      <c r="ED93" s="237"/>
      <c r="EE93" s="237"/>
      <c r="EF93" s="242"/>
      <c r="EG93" s="242"/>
      <c r="EH93" s="237"/>
      <c r="EI93" s="237"/>
      <c r="EJ93" s="237"/>
      <c r="EK93" s="237"/>
      <c r="EL93" s="237"/>
      <c r="EM93" s="237"/>
      <c r="EN93" s="241"/>
      <c r="EO93" s="228" t="s">
        <v>91</v>
      </c>
      <c r="EP93" s="237"/>
      <c r="EQ93" s="237"/>
      <c r="ER93" s="218"/>
      <c r="ES93" s="237"/>
      <c r="ET93" s="237"/>
      <c r="EU93" s="237"/>
      <c r="EV93" s="237"/>
      <c r="EW93" s="242"/>
      <c r="EX93" s="242"/>
      <c r="EY93" s="237"/>
      <c r="EZ93" s="237"/>
      <c r="FA93" s="237"/>
      <c r="FB93" s="237"/>
      <c r="FC93" s="237"/>
      <c r="FD93" s="237"/>
      <c r="FE93" s="241"/>
      <c r="FF93" s="228" t="s">
        <v>79</v>
      </c>
      <c r="FG93" s="237"/>
      <c r="FH93" s="237"/>
      <c r="FI93" s="218"/>
      <c r="FJ93" s="237"/>
      <c r="FK93" s="237"/>
      <c r="FL93" s="237"/>
      <c r="FM93" s="237"/>
      <c r="FN93" s="242"/>
      <c r="FO93" s="242"/>
      <c r="FP93" s="237"/>
      <c r="FQ93" s="237"/>
      <c r="FR93" s="237"/>
      <c r="FS93" s="237"/>
      <c r="FT93" s="237"/>
      <c r="FU93" s="237"/>
      <c r="FV93" s="241"/>
      <c r="FW93" s="228" t="s">
        <v>92</v>
      </c>
      <c r="FX93" s="237"/>
      <c r="FY93" s="237"/>
      <c r="FZ93" s="218"/>
      <c r="GA93" s="237"/>
      <c r="GB93" s="237"/>
      <c r="GC93" s="237"/>
      <c r="GD93" s="237"/>
      <c r="GE93" s="242"/>
      <c r="GF93" s="242"/>
      <c r="GG93" s="237"/>
      <c r="GH93" s="237"/>
      <c r="GI93" s="237"/>
      <c r="GJ93" s="237"/>
      <c r="GK93" s="237"/>
      <c r="GL93" s="237"/>
      <c r="GM93" s="241"/>
      <c r="GN93" s="228" t="s">
        <v>93</v>
      </c>
      <c r="GO93" s="237"/>
      <c r="GP93" s="237"/>
      <c r="GQ93" s="218"/>
      <c r="GR93" s="237"/>
      <c r="GS93" s="237"/>
      <c r="GT93" s="237"/>
      <c r="GU93" s="237"/>
      <c r="GV93" s="242"/>
      <c r="GW93" s="242"/>
      <c r="GX93" s="237"/>
      <c r="GY93" s="237"/>
      <c r="GZ93" s="237"/>
      <c r="HA93" s="237"/>
      <c r="HB93" s="237"/>
      <c r="HC93" s="237"/>
      <c r="HD93" s="241"/>
      <c r="HE93" s="228" t="s">
        <v>84</v>
      </c>
      <c r="HF93" s="237"/>
      <c r="HG93" s="237"/>
      <c r="HH93" s="218"/>
      <c r="HI93" s="237"/>
      <c r="HJ93" s="237"/>
      <c r="HK93" s="237"/>
      <c r="HL93" s="237"/>
      <c r="HM93" s="242"/>
      <c r="HN93" s="242"/>
      <c r="HO93" s="237"/>
      <c r="HP93" s="237"/>
      <c r="HQ93" s="237"/>
      <c r="HR93" s="237"/>
      <c r="HS93" s="237"/>
      <c r="HT93" s="237"/>
      <c r="HU93" s="241"/>
      <c r="HV93" s="228" t="s">
        <v>94</v>
      </c>
      <c r="HW93" s="237"/>
      <c r="HX93" s="237"/>
      <c r="HY93" s="218"/>
      <c r="HZ93" s="237"/>
      <c r="IA93" s="237"/>
      <c r="IB93" s="237"/>
      <c r="IC93" s="237"/>
      <c r="ID93" s="242"/>
      <c r="IE93" s="242"/>
      <c r="IF93" s="237"/>
      <c r="IG93" s="237"/>
      <c r="IH93" s="237"/>
      <c r="II93" s="237"/>
      <c r="IJ93" s="237"/>
      <c r="IK93" s="237"/>
      <c r="IL93" s="241"/>
      <c r="IM93" s="228" t="s">
        <v>83</v>
      </c>
      <c r="IN93" s="237"/>
      <c r="IO93" s="237"/>
      <c r="IP93" s="218"/>
      <c r="IQ93" s="237"/>
      <c r="IR93" s="237"/>
      <c r="IS93" s="237"/>
      <c r="IT93" s="237"/>
      <c r="IU93" s="242"/>
      <c r="IV93" s="242"/>
      <c r="IW93" s="237"/>
      <c r="IX93" s="237"/>
      <c r="IY93" s="237"/>
      <c r="IZ93" s="237"/>
      <c r="JA93" s="237"/>
      <c r="JB93" s="237"/>
      <c r="JC93" s="241"/>
      <c r="JD93" s="228" t="s">
        <v>82</v>
      </c>
      <c r="JE93" s="237"/>
      <c r="JF93" s="237"/>
      <c r="JG93" s="218"/>
      <c r="JH93" s="237"/>
      <c r="JI93" s="237"/>
      <c r="JJ93" s="237"/>
      <c r="JK93" s="237"/>
      <c r="JL93" s="242"/>
      <c r="JM93" s="242"/>
      <c r="JN93" s="237"/>
      <c r="JO93" s="237"/>
      <c r="JP93" s="237"/>
      <c r="JQ93" s="237"/>
      <c r="JR93" s="237"/>
      <c r="JS93" s="237"/>
      <c r="JT93" s="241"/>
      <c r="JU93" s="228" t="s">
        <v>81</v>
      </c>
      <c r="JV93" s="237"/>
      <c r="JW93" s="237"/>
      <c r="JX93" s="218"/>
      <c r="JY93" s="237"/>
      <c r="JZ93" s="237"/>
      <c r="KA93" s="237"/>
      <c r="KB93" s="237"/>
      <c r="KC93" s="242"/>
      <c r="KD93" s="242"/>
      <c r="KE93" s="237"/>
      <c r="KF93" s="237"/>
      <c r="KG93" s="237"/>
      <c r="KH93" s="237"/>
      <c r="KI93" s="237"/>
      <c r="KJ93" s="237"/>
      <c r="KK93" s="241"/>
      <c r="KL93" s="228" t="s">
        <v>95</v>
      </c>
      <c r="KM93" s="237"/>
      <c r="KN93" s="237"/>
      <c r="KO93" s="218"/>
      <c r="KP93" s="237"/>
      <c r="KQ93" s="237"/>
      <c r="KR93" s="237"/>
      <c r="KS93" s="237"/>
      <c r="KT93" s="242"/>
      <c r="KU93" s="242"/>
      <c r="KV93" s="237"/>
      <c r="KW93" s="237"/>
      <c r="KX93" s="237"/>
      <c r="KY93" s="237"/>
      <c r="KZ93" s="237"/>
      <c r="LA93" s="237"/>
      <c r="LB93" s="241"/>
      <c r="LC93" s="228" t="s">
        <v>80</v>
      </c>
      <c r="LD93" s="237"/>
      <c r="LE93" s="237"/>
      <c r="LF93" s="218"/>
      <c r="LG93" s="237"/>
      <c r="LH93" s="237"/>
      <c r="LI93" s="237"/>
      <c r="LJ93" s="237"/>
      <c r="LK93" s="242"/>
      <c r="LL93" s="242"/>
      <c r="LM93" s="237"/>
      <c r="LN93" s="237"/>
      <c r="LO93" s="237"/>
      <c r="LP93" s="237"/>
      <c r="LQ93" s="237"/>
      <c r="LR93" s="237"/>
      <c r="LS93" s="241"/>
      <c r="LT93" s="228" t="s">
        <v>96</v>
      </c>
      <c r="LU93" s="237"/>
      <c r="LV93" s="237"/>
      <c r="LW93" s="218"/>
      <c r="LX93" s="237"/>
      <c r="LY93" s="237"/>
      <c r="LZ93" s="237"/>
      <c r="MA93" s="237"/>
      <c r="MB93" s="242"/>
      <c r="MC93" s="242"/>
      <c r="MD93" s="237"/>
      <c r="ME93" s="237"/>
      <c r="MF93" s="237"/>
      <c r="MG93" s="237"/>
      <c r="MH93" s="237"/>
      <c r="MI93" s="237"/>
    </row>
    <row r="94" spans="1:347" ht="24" hidden="1" customHeight="1" outlineLevel="1">
      <c r="A94" s="198" t="s">
        <v>103</v>
      </c>
      <c r="B94" s="337" t="s">
        <v>29</v>
      </c>
      <c r="C94" s="338" t="s">
        <v>9</v>
      </c>
      <c r="D94" s="338" t="s">
        <v>8</v>
      </c>
      <c r="E94" s="339" t="s">
        <v>32</v>
      </c>
      <c r="F94" s="340" t="s">
        <v>33</v>
      </c>
      <c r="G94" s="340" t="s">
        <v>34</v>
      </c>
      <c r="H94" s="36"/>
      <c r="I94" s="341" t="s">
        <v>99</v>
      </c>
      <c r="J94" s="341" t="s">
        <v>7</v>
      </c>
      <c r="K94" s="342" t="s">
        <v>13</v>
      </c>
      <c r="L94" s="342" t="s">
        <v>12</v>
      </c>
      <c r="M94" s="342" t="s">
        <v>14</v>
      </c>
      <c r="N94" s="342" t="s">
        <v>10</v>
      </c>
      <c r="O94" s="342" t="s">
        <v>11</v>
      </c>
      <c r="P94" s="342" t="s">
        <v>30</v>
      </c>
      <c r="Q94" s="342" t="s">
        <v>120</v>
      </c>
      <c r="R94" s="342" t="s">
        <v>119</v>
      </c>
      <c r="S94" s="343" t="s">
        <v>35</v>
      </c>
      <c r="T94" s="343" t="s">
        <v>36</v>
      </c>
      <c r="U94" s="343" t="s">
        <v>37</v>
      </c>
      <c r="V94" s="344" t="s">
        <v>87</v>
      </c>
      <c r="W94" s="314" t="s">
        <v>23</v>
      </c>
      <c r="X94" s="314" t="s">
        <v>28</v>
      </c>
      <c r="Y94" s="42"/>
      <c r="Z94" s="341" t="s">
        <v>99</v>
      </c>
      <c r="AA94" s="341" t="s">
        <v>7</v>
      </c>
      <c r="AB94" s="342" t="s">
        <v>13</v>
      </c>
      <c r="AC94" s="342" t="s">
        <v>12</v>
      </c>
      <c r="AD94" s="342" t="s">
        <v>14</v>
      </c>
      <c r="AE94" s="342" t="s">
        <v>10</v>
      </c>
      <c r="AF94" s="342" t="s">
        <v>11</v>
      </c>
      <c r="AG94" s="342" t="s">
        <v>30</v>
      </c>
      <c r="AH94" s="342" t="s">
        <v>120</v>
      </c>
      <c r="AI94" s="342" t="s">
        <v>119</v>
      </c>
      <c r="AJ94" s="343" t="s">
        <v>35</v>
      </c>
      <c r="AK94" s="343" t="s">
        <v>36</v>
      </c>
      <c r="AL94" s="343" t="s">
        <v>37</v>
      </c>
      <c r="AM94" s="344" t="s">
        <v>87</v>
      </c>
      <c r="AN94" s="314" t="s">
        <v>23</v>
      </c>
      <c r="AO94" s="314" t="s">
        <v>28</v>
      </c>
      <c r="AQ94" s="341" t="s">
        <v>99</v>
      </c>
      <c r="AR94" s="341" t="s">
        <v>7</v>
      </c>
      <c r="AS94" s="342" t="s">
        <v>13</v>
      </c>
      <c r="AT94" s="342" t="s">
        <v>12</v>
      </c>
      <c r="AU94" s="342" t="s">
        <v>14</v>
      </c>
      <c r="AV94" s="342" t="s">
        <v>10</v>
      </c>
      <c r="AW94" s="342" t="s">
        <v>11</v>
      </c>
      <c r="AX94" s="342" t="s">
        <v>30</v>
      </c>
      <c r="AY94" s="342" t="s">
        <v>120</v>
      </c>
      <c r="AZ94" s="342" t="s">
        <v>119</v>
      </c>
      <c r="BA94" s="343" t="s">
        <v>35</v>
      </c>
      <c r="BB94" s="343" t="s">
        <v>36</v>
      </c>
      <c r="BC94" s="343" t="s">
        <v>37</v>
      </c>
      <c r="BD94" s="344" t="s">
        <v>87</v>
      </c>
      <c r="BE94" s="314" t="s">
        <v>23</v>
      </c>
      <c r="BF94" s="314" t="s">
        <v>28</v>
      </c>
      <c r="BH94" s="341" t="s">
        <v>99</v>
      </c>
      <c r="BI94" s="341" t="s">
        <v>7</v>
      </c>
      <c r="BJ94" s="342" t="s">
        <v>13</v>
      </c>
      <c r="BK94" s="342" t="s">
        <v>12</v>
      </c>
      <c r="BL94" s="342" t="s">
        <v>14</v>
      </c>
      <c r="BM94" s="342" t="s">
        <v>10</v>
      </c>
      <c r="BN94" s="342" t="s">
        <v>11</v>
      </c>
      <c r="BO94" s="342" t="s">
        <v>30</v>
      </c>
      <c r="BP94" s="342" t="s">
        <v>120</v>
      </c>
      <c r="BQ94" s="342" t="s">
        <v>119</v>
      </c>
      <c r="BR94" s="343" t="s">
        <v>35</v>
      </c>
      <c r="BS94" s="343" t="s">
        <v>36</v>
      </c>
      <c r="BT94" s="343" t="s">
        <v>37</v>
      </c>
      <c r="BU94" s="344" t="s">
        <v>87</v>
      </c>
      <c r="BV94" s="314" t="s">
        <v>23</v>
      </c>
      <c r="BW94" s="314" t="s">
        <v>28</v>
      </c>
      <c r="BY94" s="341" t="s">
        <v>99</v>
      </c>
      <c r="BZ94" s="341" t="s">
        <v>7</v>
      </c>
      <c r="CA94" s="342" t="s">
        <v>13</v>
      </c>
      <c r="CB94" s="342" t="s">
        <v>12</v>
      </c>
      <c r="CC94" s="342" t="s">
        <v>14</v>
      </c>
      <c r="CD94" s="342" t="s">
        <v>10</v>
      </c>
      <c r="CE94" s="342" t="s">
        <v>11</v>
      </c>
      <c r="CF94" s="342" t="s">
        <v>30</v>
      </c>
      <c r="CG94" s="342" t="s">
        <v>120</v>
      </c>
      <c r="CH94" s="342" t="s">
        <v>119</v>
      </c>
      <c r="CI94" s="343" t="s">
        <v>35</v>
      </c>
      <c r="CJ94" s="343" t="s">
        <v>36</v>
      </c>
      <c r="CK94" s="343" t="s">
        <v>37</v>
      </c>
      <c r="CL94" s="344" t="s">
        <v>87</v>
      </c>
      <c r="CM94" s="314" t="s">
        <v>23</v>
      </c>
      <c r="CN94" s="314" t="s">
        <v>28</v>
      </c>
      <c r="CP94" s="341" t="s">
        <v>99</v>
      </c>
      <c r="CQ94" s="341" t="s">
        <v>7</v>
      </c>
      <c r="CR94" s="342" t="s">
        <v>13</v>
      </c>
      <c r="CS94" s="342" t="s">
        <v>12</v>
      </c>
      <c r="CT94" s="342" t="s">
        <v>14</v>
      </c>
      <c r="CU94" s="342" t="s">
        <v>10</v>
      </c>
      <c r="CV94" s="342" t="s">
        <v>11</v>
      </c>
      <c r="CW94" s="342" t="s">
        <v>30</v>
      </c>
      <c r="CX94" s="342" t="s">
        <v>120</v>
      </c>
      <c r="CY94" s="342" t="s">
        <v>119</v>
      </c>
      <c r="CZ94" s="343" t="s">
        <v>35</v>
      </c>
      <c r="DA94" s="343" t="s">
        <v>36</v>
      </c>
      <c r="DB94" s="343" t="s">
        <v>37</v>
      </c>
      <c r="DC94" s="344" t="s">
        <v>87</v>
      </c>
      <c r="DD94" s="314" t="s">
        <v>23</v>
      </c>
      <c r="DE94" s="314" t="s">
        <v>28</v>
      </c>
      <c r="DG94" s="341" t="s">
        <v>99</v>
      </c>
      <c r="DH94" s="341" t="s">
        <v>7</v>
      </c>
      <c r="DI94" s="342" t="s">
        <v>13</v>
      </c>
      <c r="DJ94" s="342" t="s">
        <v>12</v>
      </c>
      <c r="DK94" s="342" t="s">
        <v>14</v>
      </c>
      <c r="DL94" s="342" t="s">
        <v>10</v>
      </c>
      <c r="DM94" s="342" t="s">
        <v>11</v>
      </c>
      <c r="DN94" s="342" t="s">
        <v>30</v>
      </c>
      <c r="DO94" s="342" t="s">
        <v>120</v>
      </c>
      <c r="DP94" s="342" t="s">
        <v>119</v>
      </c>
      <c r="DQ94" s="343" t="s">
        <v>35</v>
      </c>
      <c r="DR94" s="343" t="s">
        <v>36</v>
      </c>
      <c r="DS94" s="343" t="s">
        <v>37</v>
      </c>
      <c r="DT94" s="344" t="s">
        <v>87</v>
      </c>
      <c r="DU94" s="314" t="s">
        <v>23</v>
      </c>
      <c r="DV94" s="314" t="s">
        <v>28</v>
      </c>
      <c r="DX94" s="341" t="s">
        <v>99</v>
      </c>
      <c r="DY94" s="341" t="s">
        <v>7</v>
      </c>
      <c r="DZ94" s="342" t="s">
        <v>13</v>
      </c>
      <c r="EA94" s="342" t="s">
        <v>12</v>
      </c>
      <c r="EB94" s="342" t="s">
        <v>14</v>
      </c>
      <c r="EC94" s="342" t="s">
        <v>10</v>
      </c>
      <c r="ED94" s="342" t="s">
        <v>11</v>
      </c>
      <c r="EE94" s="342" t="s">
        <v>30</v>
      </c>
      <c r="EF94" s="342" t="s">
        <v>120</v>
      </c>
      <c r="EG94" s="342" t="s">
        <v>119</v>
      </c>
      <c r="EH94" s="343" t="s">
        <v>35</v>
      </c>
      <c r="EI94" s="343" t="s">
        <v>36</v>
      </c>
      <c r="EJ94" s="343" t="s">
        <v>37</v>
      </c>
      <c r="EK94" s="344" t="s">
        <v>87</v>
      </c>
      <c r="EL94" s="314" t="s">
        <v>23</v>
      </c>
      <c r="EM94" s="314" t="s">
        <v>28</v>
      </c>
      <c r="EO94" s="341" t="s">
        <v>99</v>
      </c>
      <c r="EP94" s="341" t="s">
        <v>7</v>
      </c>
      <c r="EQ94" s="342" t="s">
        <v>13</v>
      </c>
      <c r="ER94" s="342" t="s">
        <v>12</v>
      </c>
      <c r="ES94" s="342" t="s">
        <v>14</v>
      </c>
      <c r="ET94" s="342" t="s">
        <v>10</v>
      </c>
      <c r="EU94" s="342" t="s">
        <v>11</v>
      </c>
      <c r="EV94" s="342" t="s">
        <v>30</v>
      </c>
      <c r="EW94" s="342" t="s">
        <v>120</v>
      </c>
      <c r="EX94" s="342" t="s">
        <v>119</v>
      </c>
      <c r="EY94" s="343" t="s">
        <v>35</v>
      </c>
      <c r="EZ94" s="343" t="s">
        <v>36</v>
      </c>
      <c r="FA94" s="343" t="s">
        <v>37</v>
      </c>
      <c r="FB94" s="344" t="s">
        <v>87</v>
      </c>
      <c r="FC94" s="314" t="s">
        <v>23</v>
      </c>
      <c r="FD94" s="314" t="s">
        <v>28</v>
      </c>
      <c r="FF94" s="341" t="s">
        <v>99</v>
      </c>
      <c r="FG94" s="341" t="s">
        <v>7</v>
      </c>
      <c r="FH94" s="342" t="s">
        <v>13</v>
      </c>
      <c r="FI94" s="342" t="s">
        <v>12</v>
      </c>
      <c r="FJ94" s="342" t="s">
        <v>14</v>
      </c>
      <c r="FK94" s="342" t="s">
        <v>10</v>
      </c>
      <c r="FL94" s="342" t="s">
        <v>11</v>
      </c>
      <c r="FM94" s="342" t="s">
        <v>30</v>
      </c>
      <c r="FN94" s="342" t="s">
        <v>120</v>
      </c>
      <c r="FO94" s="342" t="s">
        <v>119</v>
      </c>
      <c r="FP94" s="343" t="s">
        <v>35</v>
      </c>
      <c r="FQ94" s="343" t="s">
        <v>36</v>
      </c>
      <c r="FR94" s="343" t="s">
        <v>37</v>
      </c>
      <c r="FS94" s="344" t="s">
        <v>87</v>
      </c>
      <c r="FT94" s="314" t="s">
        <v>23</v>
      </c>
      <c r="FU94" s="314" t="s">
        <v>28</v>
      </c>
      <c r="FW94" s="341" t="s">
        <v>99</v>
      </c>
      <c r="FX94" s="341" t="s">
        <v>7</v>
      </c>
      <c r="FY94" s="342" t="s">
        <v>13</v>
      </c>
      <c r="FZ94" s="342" t="s">
        <v>12</v>
      </c>
      <c r="GA94" s="342" t="s">
        <v>14</v>
      </c>
      <c r="GB94" s="342" t="s">
        <v>10</v>
      </c>
      <c r="GC94" s="342" t="s">
        <v>11</v>
      </c>
      <c r="GD94" s="342" t="s">
        <v>30</v>
      </c>
      <c r="GE94" s="342" t="s">
        <v>120</v>
      </c>
      <c r="GF94" s="342" t="s">
        <v>119</v>
      </c>
      <c r="GG94" s="343" t="s">
        <v>35</v>
      </c>
      <c r="GH94" s="343" t="s">
        <v>36</v>
      </c>
      <c r="GI94" s="343" t="s">
        <v>37</v>
      </c>
      <c r="GJ94" s="344" t="s">
        <v>87</v>
      </c>
      <c r="GK94" s="314" t="s">
        <v>23</v>
      </c>
      <c r="GL94" s="314" t="s">
        <v>28</v>
      </c>
      <c r="GN94" s="341" t="s">
        <v>99</v>
      </c>
      <c r="GO94" s="341" t="s">
        <v>7</v>
      </c>
      <c r="GP94" s="342" t="s">
        <v>13</v>
      </c>
      <c r="GQ94" s="342" t="s">
        <v>12</v>
      </c>
      <c r="GR94" s="342" t="s">
        <v>14</v>
      </c>
      <c r="GS94" s="342" t="s">
        <v>10</v>
      </c>
      <c r="GT94" s="342" t="s">
        <v>11</v>
      </c>
      <c r="GU94" s="342" t="s">
        <v>30</v>
      </c>
      <c r="GV94" s="342" t="s">
        <v>120</v>
      </c>
      <c r="GW94" s="342" t="s">
        <v>119</v>
      </c>
      <c r="GX94" s="343" t="s">
        <v>35</v>
      </c>
      <c r="GY94" s="343" t="s">
        <v>36</v>
      </c>
      <c r="GZ94" s="343" t="s">
        <v>37</v>
      </c>
      <c r="HA94" s="344" t="s">
        <v>87</v>
      </c>
      <c r="HB94" s="314" t="s">
        <v>23</v>
      </c>
      <c r="HC94" s="314" t="s">
        <v>28</v>
      </c>
      <c r="HE94" s="341" t="s">
        <v>99</v>
      </c>
      <c r="HF94" s="341" t="s">
        <v>7</v>
      </c>
      <c r="HG94" s="342" t="s">
        <v>13</v>
      </c>
      <c r="HH94" s="342" t="s">
        <v>12</v>
      </c>
      <c r="HI94" s="342" t="s">
        <v>14</v>
      </c>
      <c r="HJ94" s="342" t="s">
        <v>10</v>
      </c>
      <c r="HK94" s="342" t="s">
        <v>11</v>
      </c>
      <c r="HL94" s="342" t="s">
        <v>30</v>
      </c>
      <c r="HM94" s="342" t="s">
        <v>120</v>
      </c>
      <c r="HN94" s="342" t="s">
        <v>119</v>
      </c>
      <c r="HO94" s="343" t="s">
        <v>35</v>
      </c>
      <c r="HP94" s="343" t="s">
        <v>36</v>
      </c>
      <c r="HQ94" s="343" t="s">
        <v>37</v>
      </c>
      <c r="HR94" s="344" t="s">
        <v>87</v>
      </c>
      <c r="HS94" s="314" t="s">
        <v>23</v>
      </c>
      <c r="HT94" s="314" t="s">
        <v>28</v>
      </c>
      <c r="HV94" s="341" t="s">
        <v>99</v>
      </c>
      <c r="HW94" s="341" t="s">
        <v>7</v>
      </c>
      <c r="HX94" s="342" t="s">
        <v>13</v>
      </c>
      <c r="HY94" s="342" t="s">
        <v>12</v>
      </c>
      <c r="HZ94" s="342" t="s">
        <v>14</v>
      </c>
      <c r="IA94" s="342" t="s">
        <v>10</v>
      </c>
      <c r="IB94" s="342" t="s">
        <v>11</v>
      </c>
      <c r="IC94" s="342" t="s">
        <v>30</v>
      </c>
      <c r="ID94" s="342" t="s">
        <v>120</v>
      </c>
      <c r="IE94" s="342" t="s">
        <v>119</v>
      </c>
      <c r="IF94" s="343" t="s">
        <v>35</v>
      </c>
      <c r="IG94" s="343" t="s">
        <v>36</v>
      </c>
      <c r="IH94" s="343" t="s">
        <v>37</v>
      </c>
      <c r="II94" s="344" t="s">
        <v>87</v>
      </c>
      <c r="IJ94" s="314" t="s">
        <v>23</v>
      </c>
      <c r="IK94" s="314" t="s">
        <v>28</v>
      </c>
      <c r="IM94" s="341" t="s">
        <v>99</v>
      </c>
      <c r="IN94" s="341" t="s">
        <v>7</v>
      </c>
      <c r="IO94" s="342" t="s">
        <v>13</v>
      </c>
      <c r="IP94" s="342" t="s">
        <v>12</v>
      </c>
      <c r="IQ94" s="342" t="s">
        <v>14</v>
      </c>
      <c r="IR94" s="342" t="s">
        <v>10</v>
      </c>
      <c r="IS94" s="342" t="s">
        <v>11</v>
      </c>
      <c r="IT94" s="342" t="s">
        <v>30</v>
      </c>
      <c r="IU94" s="342" t="s">
        <v>120</v>
      </c>
      <c r="IV94" s="342" t="s">
        <v>119</v>
      </c>
      <c r="IW94" s="343" t="s">
        <v>35</v>
      </c>
      <c r="IX94" s="343" t="s">
        <v>36</v>
      </c>
      <c r="IY94" s="343" t="s">
        <v>37</v>
      </c>
      <c r="IZ94" s="344" t="s">
        <v>87</v>
      </c>
      <c r="JA94" s="314" t="s">
        <v>23</v>
      </c>
      <c r="JB94" s="314" t="s">
        <v>28</v>
      </c>
      <c r="JD94" s="341" t="s">
        <v>99</v>
      </c>
      <c r="JE94" s="341" t="s">
        <v>7</v>
      </c>
      <c r="JF94" s="342" t="s">
        <v>13</v>
      </c>
      <c r="JG94" s="342" t="s">
        <v>12</v>
      </c>
      <c r="JH94" s="342" t="s">
        <v>14</v>
      </c>
      <c r="JI94" s="342" t="s">
        <v>10</v>
      </c>
      <c r="JJ94" s="342" t="s">
        <v>11</v>
      </c>
      <c r="JK94" s="342" t="s">
        <v>30</v>
      </c>
      <c r="JL94" s="342" t="s">
        <v>120</v>
      </c>
      <c r="JM94" s="342" t="s">
        <v>119</v>
      </c>
      <c r="JN94" s="343" t="s">
        <v>35</v>
      </c>
      <c r="JO94" s="343" t="s">
        <v>36</v>
      </c>
      <c r="JP94" s="343" t="s">
        <v>37</v>
      </c>
      <c r="JQ94" s="344" t="s">
        <v>87</v>
      </c>
      <c r="JR94" s="314" t="s">
        <v>23</v>
      </c>
      <c r="JS94" s="314" t="s">
        <v>28</v>
      </c>
      <c r="JU94" s="341" t="s">
        <v>99</v>
      </c>
      <c r="JV94" s="341" t="s">
        <v>7</v>
      </c>
      <c r="JW94" s="342" t="s">
        <v>13</v>
      </c>
      <c r="JX94" s="342" t="s">
        <v>12</v>
      </c>
      <c r="JY94" s="342" t="s">
        <v>14</v>
      </c>
      <c r="JZ94" s="342" t="s">
        <v>10</v>
      </c>
      <c r="KA94" s="342" t="s">
        <v>11</v>
      </c>
      <c r="KB94" s="342" t="s">
        <v>30</v>
      </c>
      <c r="KC94" s="342" t="s">
        <v>120</v>
      </c>
      <c r="KD94" s="342" t="s">
        <v>119</v>
      </c>
      <c r="KE94" s="343" t="s">
        <v>35</v>
      </c>
      <c r="KF94" s="343" t="s">
        <v>36</v>
      </c>
      <c r="KG94" s="343" t="s">
        <v>37</v>
      </c>
      <c r="KH94" s="344" t="s">
        <v>87</v>
      </c>
      <c r="KI94" s="314" t="s">
        <v>23</v>
      </c>
      <c r="KJ94" s="314" t="s">
        <v>28</v>
      </c>
      <c r="KL94" s="341" t="s">
        <v>99</v>
      </c>
      <c r="KM94" s="341" t="s">
        <v>7</v>
      </c>
      <c r="KN94" s="342" t="s">
        <v>13</v>
      </c>
      <c r="KO94" s="342" t="s">
        <v>12</v>
      </c>
      <c r="KP94" s="342" t="s">
        <v>14</v>
      </c>
      <c r="KQ94" s="342" t="s">
        <v>10</v>
      </c>
      <c r="KR94" s="342" t="s">
        <v>11</v>
      </c>
      <c r="KS94" s="342" t="s">
        <v>30</v>
      </c>
      <c r="KT94" s="342" t="s">
        <v>120</v>
      </c>
      <c r="KU94" s="342" t="s">
        <v>119</v>
      </c>
      <c r="KV94" s="343" t="s">
        <v>35</v>
      </c>
      <c r="KW94" s="343" t="s">
        <v>36</v>
      </c>
      <c r="KX94" s="343" t="s">
        <v>37</v>
      </c>
      <c r="KY94" s="344" t="s">
        <v>87</v>
      </c>
      <c r="KZ94" s="314" t="s">
        <v>23</v>
      </c>
      <c r="LA94" s="314" t="s">
        <v>28</v>
      </c>
      <c r="LC94" s="341" t="s">
        <v>99</v>
      </c>
      <c r="LD94" s="341" t="s">
        <v>7</v>
      </c>
      <c r="LE94" s="342" t="s">
        <v>13</v>
      </c>
      <c r="LF94" s="342" t="s">
        <v>12</v>
      </c>
      <c r="LG94" s="342" t="s">
        <v>14</v>
      </c>
      <c r="LH94" s="342" t="s">
        <v>10</v>
      </c>
      <c r="LI94" s="342" t="s">
        <v>11</v>
      </c>
      <c r="LJ94" s="342" t="s">
        <v>30</v>
      </c>
      <c r="LK94" s="342" t="s">
        <v>120</v>
      </c>
      <c r="LL94" s="342" t="s">
        <v>119</v>
      </c>
      <c r="LM94" s="343" t="s">
        <v>35</v>
      </c>
      <c r="LN94" s="343" t="s">
        <v>36</v>
      </c>
      <c r="LO94" s="343" t="s">
        <v>37</v>
      </c>
      <c r="LP94" s="344" t="s">
        <v>87</v>
      </c>
      <c r="LQ94" s="314" t="s">
        <v>23</v>
      </c>
      <c r="LR94" s="314" t="s">
        <v>28</v>
      </c>
      <c r="LT94" s="341" t="s">
        <v>99</v>
      </c>
      <c r="LU94" s="341" t="s">
        <v>7</v>
      </c>
      <c r="LV94" s="342" t="s">
        <v>13</v>
      </c>
      <c r="LW94" s="342" t="s">
        <v>12</v>
      </c>
      <c r="LX94" s="342" t="s">
        <v>14</v>
      </c>
      <c r="LY94" s="342" t="s">
        <v>10</v>
      </c>
      <c r="LZ94" s="342" t="s">
        <v>11</v>
      </c>
      <c r="MA94" s="342" t="s">
        <v>30</v>
      </c>
      <c r="MB94" s="342" t="s">
        <v>120</v>
      </c>
      <c r="MC94" s="342" t="s">
        <v>119</v>
      </c>
      <c r="MD94" s="343" t="s">
        <v>35</v>
      </c>
      <c r="ME94" s="343" t="s">
        <v>36</v>
      </c>
      <c r="MF94" s="343" t="s">
        <v>37</v>
      </c>
      <c r="MG94" s="344" t="s">
        <v>87</v>
      </c>
      <c r="MH94" s="314" t="s">
        <v>23</v>
      </c>
      <c r="MI94" s="314" t="s">
        <v>28</v>
      </c>
    </row>
    <row r="95" spans="1:347" ht="14" hidden="1" customHeight="1" outlineLevel="1">
      <c r="A95" s="13" t="s">
        <v>22</v>
      </c>
      <c r="B95" s="348">
        <v>0</v>
      </c>
      <c r="C95" s="349">
        <v>30</v>
      </c>
      <c r="D95" s="350">
        <v>0</v>
      </c>
      <c r="E95" s="21">
        <f>D95/C95</f>
        <v>0</v>
      </c>
      <c r="F95" s="12" t="s">
        <v>4</v>
      </c>
      <c r="G95" s="12" t="s">
        <v>4</v>
      </c>
      <c r="H95" s="12"/>
      <c r="I95" s="12"/>
      <c r="J95" s="54" t="s">
        <v>4</v>
      </c>
      <c r="K95" s="12"/>
      <c r="L95" s="15"/>
      <c r="M95" s="15"/>
      <c r="N95" s="15"/>
      <c r="O95" s="15"/>
      <c r="P95" s="32"/>
      <c r="Q95" s="14"/>
      <c r="R95" s="14"/>
      <c r="S95" s="15"/>
      <c r="T95" s="32"/>
      <c r="U95" s="32"/>
      <c r="V95" s="32"/>
      <c r="W95" s="32"/>
      <c r="X95" s="32"/>
      <c r="Y95" s="42"/>
      <c r="Z95" s="210"/>
      <c r="AA95" s="220" t="s">
        <v>4</v>
      </c>
      <c r="AB95" s="210"/>
      <c r="AC95" s="211"/>
      <c r="AD95" s="211"/>
      <c r="AE95" s="211"/>
      <c r="AF95" s="211"/>
      <c r="AG95" s="209"/>
      <c r="AH95" s="200"/>
      <c r="AI95" s="200"/>
      <c r="AJ95" s="211"/>
      <c r="AK95" s="209"/>
      <c r="AL95" s="209"/>
      <c r="AM95" s="209"/>
      <c r="AN95" s="209"/>
      <c r="AO95" s="209"/>
      <c r="AQ95" s="210"/>
      <c r="AR95" s="220" t="s">
        <v>4</v>
      </c>
      <c r="AS95" s="210"/>
      <c r="AT95" s="211"/>
      <c r="AU95" s="211"/>
      <c r="AV95" s="211"/>
      <c r="AW95" s="211"/>
      <c r="AX95" s="209"/>
      <c r="AY95" s="200"/>
      <c r="AZ95" s="200"/>
      <c r="BA95" s="211"/>
      <c r="BB95" s="209"/>
      <c r="BC95" s="209"/>
      <c r="BD95" s="209"/>
      <c r="BE95" s="209"/>
      <c r="BF95" s="209"/>
      <c r="BH95" s="210"/>
      <c r="BI95" s="220" t="s">
        <v>4</v>
      </c>
      <c r="BJ95" s="210"/>
      <c r="BK95" s="211"/>
      <c r="BL95" s="211"/>
      <c r="BM95" s="211"/>
      <c r="BN95" s="211"/>
      <c r="BO95" s="209"/>
      <c r="BP95" s="200"/>
      <c r="BQ95" s="200"/>
      <c r="BR95" s="211"/>
      <c r="BS95" s="209"/>
      <c r="BT95" s="209"/>
      <c r="BU95" s="209"/>
      <c r="BV95" s="209"/>
      <c r="BW95" s="209"/>
      <c r="BY95" s="210"/>
      <c r="BZ95" s="220" t="s">
        <v>4</v>
      </c>
      <c r="CA95" s="210"/>
      <c r="CB95" s="211"/>
      <c r="CC95" s="211"/>
      <c r="CD95" s="211"/>
      <c r="CE95" s="211"/>
      <c r="CF95" s="209"/>
      <c r="CG95" s="200"/>
      <c r="CH95" s="200"/>
      <c r="CI95" s="211"/>
      <c r="CJ95" s="209"/>
      <c r="CK95" s="209"/>
      <c r="CL95" s="209"/>
      <c r="CM95" s="209"/>
      <c r="CN95" s="209"/>
      <c r="CP95" s="210"/>
      <c r="CQ95" s="220" t="s">
        <v>4</v>
      </c>
      <c r="CR95" s="210"/>
      <c r="CS95" s="211"/>
      <c r="CT95" s="211"/>
      <c r="CU95" s="211"/>
      <c r="CV95" s="211"/>
      <c r="CW95" s="209"/>
      <c r="CX95" s="200"/>
      <c r="CY95" s="200"/>
      <c r="CZ95" s="211"/>
      <c r="DA95" s="209"/>
      <c r="DB95" s="209"/>
      <c r="DC95" s="209"/>
      <c r="DD95" s="209"/>
      <c r="DE95" s="209"/>
      <c r="DG95" s="210"/>
      <c r="DH95" s="220" t="s">
        <v>4</v>
      </c>
      <c r="DI95" s="210"/>
      <c r="DJ95" s="211"/>
      <c r="DK95" s="211"/>
      <c r="DL95" s="211"/>
      <c r="DM95" s="211"/>
      <c r="DN95" s="209"/>
      <c r="DO95" s="200"/>
      <c r="DP95" s="200"/>
      <c r="DQ95" s="211"/>
      <c r="DR95" s="209"/>
      <c r="DS95" s="209"/>
      <c r="DT95" s="209"/>
      <c r="DU95" s="209"/>
      <c r="DV95" s="209"/>
      <c r="DX95" s="210"/>
      <c r="DY95" s="220" t="s">
        <v>4</v>
      </c>
      <c r="DZ95" s="210"/>
      <c r="EA95" s="211"/>
      <c r="EB95" s="211"/>
      <c r="EC95" s="211"/>
      <c r="ED95" s="211"/>
      <c r="EE95" s="209"/>
      <c r="EF95" s="200"/>
      <c r="EG95" s="200"/>
      <c r="EH95" s="211"/>
      <c r="EI95" s="209"/>
      <c r="EJ95" s="209"/>
      <c r="EK95" s="209"/>
      <c r="EL95" s="209"/>
      <c r="EM95" s="209"/>
      <c r="EO95" s="210"/>
      <c r="EP95" s="220" t="s">
        <v>4</v>
      </c>
      <c r="EQ95" s="210"/>
      <c r="ER95" s="211"/>
      <c r="ES95" s="211"/>
      <c r="ET95" s="211"/>
      <c r="EU95" s="211"/>
      <c r="EV95" s="209"/>
      <c r="EW95" s="200"/>
      <c r="EX95" s="200"/>
      <c r="EY95" s="211"/>
      <c r="EZ95" s="209"/>
      <c r="FA95" s="209"/>
      <c r="FB95" s="209"/>
      <c r="FC95" s="209"/>
      <c r="FD95" s="209"/>
      <c r="FF95" s="210"/>
      <c r="FG95" s="220" t="s">
        <v>4</v>
      </c>
      <c r="FH95" s="210"/>
      <c r="FI95" s="211"/>
      <c r="FJ95" s="211"/>
      <c r="FK95" s="211"/>
      <c r="FL95" s="211"/>
      <c r="FM95" s="209"/>
      <c r="FN95" s="200"/>
      <c r="FO95" s="200"/>
      <c r="FP95" s="211"/>
      <c r="FQ95" s="209"/>
      <c r="FR95" s="209"/>
      <c r="FS95" s="209"/>
      <c r="FT95" s="209"/>
      <c r="FU95" s="209"/>
      <c r="FW95" s="210"/>
      <c r="FX95" s="220" t="s">
        <v>4</v>
      </c>
      <c r="FY95" s="210"/>
      <c r="FZ95" s="211"/>
      <c r="GA95" s="211"/>
      <c r="GB95" s="211"/>
      <c r="GC95" s="211"/>
      <c r="GD95" s="209"/>
      <c r="GE95" s="200"/>
      <c r="GF95" s="200"/>
      <c r="GG95" s="211"/>
      <c r="GH95" s="209"/>
      <c r="GI95" s="209"/>
      <c r="GJ95" s="209"/>
      <c r="GK95" s="209"/>
      <c r="GL95" s="209"/>
      <c r="GN95" s="210"/>
      <c r="GO95" s="220" t="s">
        <v>4</v>
      </c>
      <c r="GP95" s="210"/>
      <c r="GQ95" s="211"/>
      <c r="GR95" s="211"/>
      <c r="GS95" s="211"/>
      <c r="GT95" s="211"/>
      <c r="GU95" s="209"/>
      <c r="GV95" s="200"/>
      <c r="GW95" s="200"/>
      <c r="GX95" s="211"/>
      <c r="GY95" s="209"/>
      <c r="GZ95" s="209"/>
      <c r="HA95" s="209"/>
      <c r="HB95" s="209"/>
      <c r="HC95" s="209"/>
      <c r="HE95" s="210"/>
      <c r="HF95" s="220" t="s">
        <v>4</v>
      </c>
      <c r="HG95" s="210"/>
      <c r="HH95" s="211"/>
      <c r="HI95" s="211"/>
      <c r="HJ95" s="211"/>
      <c r="HK95" s="211"/>
      <c r="HL95" s="209"/>
      <c r="HM95" s="200"/>
      <c r="HN95" s="200"/>
      <c r="HO95" s="211"/>
      <c r="HP95" s="209"/>
      <c r="HQ95" s="209"/>
      <c r="HR95" s="209"/>
      <c r="HS95" s="209"/>
      <c r="HT95" s="209"/>
      <c r="HV95" s="210"/>
      <c r="HW95" s="220" t="s">
        <v>4</v>
      </c>
      <c r="HX95" s="210"/>
      <c r="HY95" s="211"/>
      <c r="HZ95" s="211"/>
      <c r="IA95" s="211"/>
      <c r="IB95" s="211"/>
      <c r="IC95" s="209"/>
      <c r="ID95" s="200"/>
      <c r="IE95" s="200"/>
      <c r="IF95" s="211"/>
      <c r="IG95" s="209"/>
      <c r="IH95" s="209"/>
      <c r="II95" s="209"/>
      <c r="IJ95" s="209"/>
      <c r="IK95" s="209"/>
      <c r="IM95" s="210"/>
      <c r="IN95" s="220" t="s">
        <v>4</v>
      </c>
      <c r="IO95" s="210"/>
      <c r="IP95" s="211"/>
      <c r="IQ95" s="211"/>
      <c r="IR95" s="211"/>
      <c r="IS95" s="211"/>
      <c r="IT95" s="209"/>
      <c r="IU95" s="200"/>
      <c r="IV95" s="200"/>
      <c r="IW95" s="211"/>
      <c r="IX95" s="209"/>
      <c r="IY95" s="209"/>
      <c r="IZ95" s="209"/>
      <c r="JA95" s="209"/>
      <c r="JB95" s="209"/>
      <c r="JD95" s="210"/>
      <c r="JE95" s="220" t="s">
        <v>4</v>
      </c>
      <c r="JF95" s="210"/>
      <c r="JG95" s="211"/>
      <c r="JH95" s="211"/>
      <c r="JI95" s="211"/>
      <c r="JJ95" s="211"/>
      <c r="JK95" s="209"/>
      <c r="JL95" s="200"/>
      <c r="JM95" s="200"/>
      <c r="JN95" s="211"/>
      <c r="JO95" s="209"/>
      <c r="JP95" s="209"/>
      <c r="JQ95" s="209"/>
      <c r="JR95" s="209"/>
      <c r="JS95" s="209"/>
      <c r="JU95" s="210"/>
      <c r="JV95" s="220" t="s">
        <v>4</v>
      </c>
      <c r="JW95" s="210"/>
      <c r="JX95" s="211"/>
      <c r="JY95" s="211"/>
      <c r="JZ95" s="211"/>
      <c r="KA95" s="211"/>
      <c r="KB95" s="209"/>
      <c r="KC95" s="200"/>
      <c r="KD95" s="200"/>
      <c r="KE95" s="211"/>
      <c r="KF95" s="209"/>
      <c r="KG95" s="209"/>
      <c r="KH95" s="209"/>
      <c r="KI95" s="209"/>
      <c r="KJ95" s="209"/>
      <c r="KL95" s="210"/>
      <c r="KM95" s="220" t="s">
        <v>4</v>
      </c>
      <c r="KN95" s="210"/>
      <c r="KO95" s="211"/>
      <c r="KP95" s="211"/>
      <c r="KQ95" s="211"/>
      <c r="KR95" s="211"/>
      <c r="KS95" s="209"/>
      <c r="KT95" s="200"/>
      <c r="KU95" s="200"/>
      <c r="KV95" s="211"/>
      <c r="KW95" s="209"/>
      <c r="KX95" s="209"/>
      <c r="KY95" s="209"/>
      <c r="KZ95" s="209"/>
      <c r="LA95" s="209"/>
      <c r="LC95" s="210"/>
      <c r="LD95" s="220" t="s">
        <v>4</v>
      </c>
      <c r="LE95" s="210"/>
      <c r="LF95" s="211"/>
      <c r="LG95" s="211"/>
      <c r="LH95" s="211"/>
      <c r="LI95" s="211"/>
      <c r="LJ95" s="209"/>
      <c r="LK95" s="200"/>
      <c r="LL95" s="200"/>
      <c r="LM95" s="211"/>
      <c r="LN95" s="209"/>
      <c r="LO95" s="209"/>
      <c r="LP95" s="209"/>
      <c r="LQ95" s="209"/>
      <c r="LR95" s="209"/>
      <c r="LT95" s="210"/>
      <c r="LU95" s="220" t="s">
        <v>4</v>
      </c>
      <c r="LV95" s="210"/>
      <c r="LW95" s="211"/>
      <c r="LX95" s="211"/>
      <c r="LY95" s="211"/>
      <c r="LZ95" s="211"/>
      <c r="MA95" s="209"/>
      <c r="MB95" s="200"/>
      <c r="MC95" s="200"/>
      <c r="MD95" s="211"/>
      <c r="ME95" s="209"/>
      <c r="MF95" s="209"/>
      <c r="MG95" s="209"/>
      <c r="MH95" s="209"/>
      <c r="MI95" s="209"/>
    </row>
    <row r="96" spans="1:347" ht="14" hidden="1" customHeight="1" outlineLevel="1">
      <c r="A96" s="12">
        <v>1</v>
      </c>
      <c r="B96" s="369">
        <v>2</v>
      </c>
      <c r="C96" s="351">
        <v>48</v>
      </c>
      <c r="D96" s="352">
        <v>12</v>
      </c>
      <c r="E96" s="15">
        <f t="shared" ref="E96:E105" si="681">IFERROR(D96/C96,"")</f>
        <v>0.25</v>
      </c>
      <c r="F96" s="32">
        <f>IFERROR((E96-E95)/(1-E95),"")</f>
        <v>0.25</v>
      </c>
      <c r="G96" s="15">
        <f t="shared" ref="G96:G105" si="682">IFERROR(_xlfn.NORM.S.INV(F96),"")</f>
        <v>-0.67448975019608193</v>
      </c>
      <c r="H96" s="15"/>
      <c r="I96" s="32"/>
      <c r="J96" s="16">
        <f>IFERROR(LOG10($B96),"")</f>
        <v>0.3010299956639812</v>
      </c>
      <c r="K96" s="15">
        <f>IFERROR(C110+B110*J96,"")</f>
        <v>-0.8155277757558661</v>
      </c>
      <c r="L96" s="35">
        <f>IFERROR((_xlfn.NORM.S.DIST(K96,TRUE))*(1-$E$95)+$E$95,"")</f>
        <v>0.20738513608798539</v>
      </c>
      <c r="M96" s="35">
        <f t="shared" ref="M96:M105" si="683">IFERROR(1/SQRT(2*PI())*EXP(-0.5*(K96)^2),"")</f>
        <v>0.28608070870047075</v>
      </c>
      <c r="N96" s="35">
        <f>IFERROR(K96-L96/M96+$F96/M96,"")</f>
        <v>-0.66656679161403509</v>
      </c>
      <c r="O96" s="35">
        <f>IFERROR(M96^2/((1-L96)*(L96+$E$95/(1-$E$95))),"")</f>
        <v>0.49789447560261413</v>
      </c>
      <c r="P96" s="15">
        <f>IFERROR($C96*O96,"")</f>
        <v>23.898934828925476</v>
      </c>
      <c r="Q96" s="15">
        <f t="shared" ref="Q96:Q105" si="684">IFERROR(P96*J96,"")</f>
        <v>7.1942962479252053</v>
      </c>
      <c r="R96" s="15">
        <f>IFERROR(P96*N96,"")</f>
        <v>-15.930236311909773</v>
      </c>
      <c r="S96" s="32">
        <f t="shared" ref="S96:S105" si="685">IFERROR(P96*(J96-J$107)^2,"")</f>
        <v>3.1767867526356164</v>
      </c>
      <c r="T96" s="32">
        <f>IFERROR(P96*(N96-N107)^2,"")</f>
        <v>15.029920404545539</v>
      </c>
      <c r="U96" s="32">
        <f>IFERROR(P96*(J96-E107)*(N96-N107),"")</f>
        <v>-5.7052855418489576</v>
      </c>
      <c r="V96" s="32">
        <f>IFERROR($C96*($F96-L96)^2/(L96*(1-L96)),"")</f>
        <v>0.53030242215622281</v>
      </c>
      <c r="W96" s="37">
        <f>IFERROR($D96-$C96*L96,"")</f>
        <v>2.0455134677767006</v>
      </c>
      <c r="X96" s="32">
        <f>IFERROR(W96/SQRT($C96*L96*(1-L96)),"")</f>
        <v>0.72821866369671029</v>
      </c>
      <c r="Y96" s="42"/>
      <c r="Z96" s="209"/>
      <c r="AA96" s="201">
        <f>IFERROR(LOG10($B96),"")</f>
        <v>0.3010299956639812</v>
      </c>
      <c r="AB96" s="211">
        <f>IFERROR(J110+I110*AA96,"")</f>
        <v>-0.8206904683794416</v>
      </c>
      <c r="AC96" s="202">
        <f>IFERROR((_xlfn.NORM.S.DIST(AB96,TRUE))*(1-$E$95)+$E$95,"")</f>
        <v>0.20591130071334809</v>
      </c>
      <c r="AD96" s="202">
        <f t="shared" ref="AD96:AD105" si="686">IFERROR(1/SQRT(2*PI())*EXP(-0.5*(AB96)^2),"")</f>
        <v>0.28487495321417994</v>
      </c>
      <c r="AE96" s="202">
        <f>IFERROR(AB96-AC96/AD96+$F96/AD96,"")</f>
        <v>-0.66592537306583455</v>
      </c>
      <c r="AF96" s="202">
        <f>IFERROR(AD96^2/((1-AC96)*(AC96+$E$95/(1-$E$95))),"")</f>
        <v>0.49631721153411906</v>
      </c>
      <c r="AG96" s="211">
        <f>IFERROR($C96*AF96,"")</f>
        <v>23.823226153637716</v>
      </c>
      <c r="AH96" s="211">
        <f t="shared" ref="AH96:AH105" si="687">IFERROR(AG96*AA96,"")</f>
        <v>7.1715056657316048</v>
      </c>
      <c r="AI96" s="211">
        <f>IFERROR(AG96*AE96,"")</f>
        <v>-15.864490763992942</v>
      </c>
      <c r="AJ96" s="209">
        <f t="shared" ref="AJ96:AJ105" si="688">IFERROR(AG96*(AA96-AA$107)^2,"")</f>
        <v>3.1852447963027553</v>
      </c>
      <c r="AK96" s="209">
        <f>IFERROR(AG96*(AE96-AE107)^2,"")</f>
        <v>15.062483639132086</v>
      </c>
      <c r="AL96" s="209">
        <f>IFERROR(AG96*(AA96-L107)*(AE96-AE107),"")</f>
        <v>-5.7024088652418321</v>
      </c>
      <c r="AM96" s="209">
        <f>IFERROR($C96*($F96-AC96)^2/(AC96*(1-AC96)),"")</f>
        <v>0.57061950479657686</v>
      </c>
      <c r="AN96" s="227">
        <f>IFERROR($D96-$C96*AC96,"")</f>
        <v>2.116257565759291</v>
      </c>
      <c r="AO96" s="209">
        <f>IFERROR(AN96/SQRT($C96*AC96*(1-AC96)),"")</f>
        <v>0.75539360918436194</v>
      </c>
      <c r="AQ96" s="209"/>
      <c r="AR96" s="201">
        <f>IFERROR(LOG10($B96),"")</f>
        <v>0.3010299956639812</v>
      </c>
      <c r="AS96" s="211">
        <f>IFERROR(AA110+Z110*AR96,"")</f>
        <v>-0.82058854030305983</v>
      </c>
      <c r="AT96" s="202">
        <f>IFERROR((_xlfn.NORM.S.DIST(AS96,TRUE))*(1-$E$95)+$E$95,"")</f>
        <v>0.20594033868380485</v>
      </c>
      <c r="AU96" s="202">
        <f t="shared" ref="AU96:AU105" si="689">IFERROR(1/SQRT(2*PI())*EXP(-0.5*(AS96)^2),"")</f>
        <v>0.284898782919842</v>
      </c>
      <c r="AV96" s="202">
        <f>IFERROR(AS96-AT96/AU96+$F96/AU96,"")</f>
        <v>-0.66593831377474366</v>
      </c>
      <c r="AW96" s="202">
        <f>IFERROR(AU96^2/((1-AT96)*(AT96+$E$95/(1-$E$95))),"")</f>
        <v>0.49634840552844722</v>
      </c>
      <c r="AX96" s="211">
        <f>IFERROR($C96*AW96,"")</f>
        <v>23.824723465365466</v>
      </c>
      <c r="AY96" s="211">
        <f t="shared" ref="AY96:AY105" si="690">IFERROR(AX96*AR96,"")</f>
        <v>7.1719564014745174</v>
      </c>
      <c r="AZ96" s="211">
        <f>IFERROR(AX96*AV96,"")</f>
        <v>-15.865796170675045</v>
      </c>
      <c r="BA96" s="209">
        <f t="shared" ref="BA96:BA105" si="691">IFERROR(AX96*(AR96-AR$107)^2,"")</f>
        <v>3.1854672287230792</v>
      </c>
      <c r="BB96" s="209">
        <f>IFERROR(AX96*(AV96-AV107)^2,"")</f>
        <v>15.064016646871785</v>
      </c>
      <c r="BC96" s="209">
        <f>IFERROR(AX96*(AR96-AC107)*(AV96-AV107),"")</f>
        <v>-5.7028782507624625</v>
      </c>
      <c r="BD96" s="209">
        <f>IFERROR($C96*($F96-AT96)^2/(AT96*(1-AT96)),"")</f>
        <v>0.56980858657347033</v>
      </c>
      <c r="BE96" s="227">
        <f>IFERROR($D96-$C96*AT96,"")</f>
        <v>2.1148637431773665</v>
      </c>
      <c r="BF96" s="209">
        <f>IFERROR(BE96/SQRT($C96*AT96*(1-AT96)),"")</f>
        <v>0.75485666624430758</v>
      </c>
      <c r="BH96" s="209"/>
      <c r="BI96" s="201">
        <f>IFERROR(LOG10($B96),"")</f>
        <v>0.3010299956639812</v>
      </c>
      <c r="BJ96" s="211">
        <f>IFERROR(AR110+AQ110*BI96,"")</f>
        <v>-0.82058921608534774</v>
      </c>
      <c r="BK96" s="202">
        <f>IFERROR((_xlfn.NORM.S.DIST(BJ96,TRUE))*(1-$E$95)+$E$95,"")</f>
        <v>0.20594014615430686</v>
      </c>
      <c r="BL96" s="202">
        <f t="shared" ref="BL96:BL105" si="692">IFERROR(1/SQRT(2*PI())*EXP(-0.5*(BJ96)^2),"")</f>
        <v>0.28489862493227719</v>
      </c>
      <c r="BM96" s="202">
        <f>IFERROR(BJ96-BK96/BL96+$F96/BL96,"")</f>
        <v>-0.665938228014884</v>
      </c>
      <c r="BN96" s="202">
        <f>IFERROR(BL96^2/((1-BK96)*(BK96+$E$95/(1-$E$95))),"")</f>
        <v>0.49634819871962682</v>
      </c>
      <c r="BO96" s="211">
        <f>IFERROR($C96*BN96,"")</f>
        <v>23.824713538542088</v>
      </c>
      <c r="BP96" s="211">
        <f t="shared" ref="BP96:BP105" si="693">IFERROR(BO96*BI96,"")</f>
        <v>7.1719534132029192</v>
      </c>
      <c r="BQ96" s="211">
        <f>IFERROR(BO96*BM96,"")</f>
        <v>-15.865787516818935</v>
      </c>
      <c r="BR96" s="209">
        <f t="shared" ref="BR96:BR105" si="694">IFERROR(BO96*(BI96-BI$107)^2,"")</f>
        <v>3.1854674603302016</v>
      </c>
      <c r="BS96" s="209">
        <f>IFERROR(BO96*(BM96-BM107)^2,"")</f>
        <v>15.06401590632648</v>
      </c>
      <c r="BT96" s="209">
        <f>IFERROR(BO96*(BI96-AT107)*(BM96-BM107),"")</f>
        <v>-5.7028769225036378</v>
      </c>
      <c r="BU96" s="209">
        <f>IFERROR($C96*($F96-BK96)^2/(BK96*(1-BK96)),"")</f>
        <v>0.56981396097054726</v>
      </c>
      <c r="BV96" s="227">
        <f>IFERROR($D96-$C96*BK96,"")</f>
        <v>2.114872984593271</v>
      </c>
      <c r="BW96" s="209">
        <f>IFERROR(BV96/SQRT($C96*BK96*(1-BK96)),"")</f>
        <v>0.75486022611510506</v>
      </c>
      <c r="BY96" s="209"/>
      <c r="BZ96" s="201">
        <f>IFERROR(LOG10($B96),"")</f>
        <v>0.3010299956639812</v>
      </c>
      <c r="CA96" s="211">
        <f>IFERROR(BI110+BH110*BZ96,"")</f>
        <v>-0.82058920349697673</v>
      </c>
      <c r="CB96" s="202">
        <f>IFERROR((_xlfn.NORM.S.DIST(CA96,TRUE))*(1-$E$95)+$E$95,"")</f>
        <v>0.20594014974071648</v>
      </c>
      <c r="CC96" s="202">
        <f t="shared" ref="CC96:CC105" si="695">IFERROR(1/SQRT(2*PI())*EXP(-0.5*(CA96)^2),"")</f>
        <v>0.28489862787524622</v>
      </c>
      <c r="CD96" s="202">
        <f>IFERROR(CA96-CB96/CC96+$F96/CC96,"")</f>
        <v>-0.66593822961241023</v>
      </c>
      <c r="CE96" s="202">
        <f>IFERROR(CC96^2/((1-CB96)*(CB96+$E$95/(1-$E$95))),"")</f>
        <v>0.49634820257203138</v>
      </c>
      <c r="CF96" s="211">
        <f>IFERROR($C96*CE96,"")</f>
        <v>23.824713723457506</v>
      </c>
      <c r="CG96" s="211">
        <f t="shared" ref="CG96:CG105" si="696">IFERROR(CF96*BZ96,"")</f>
        <v>7.1719534688680069</v>
      </c>
      <c r="CH96" s="211">
        <f>IFERROR(CF96*CD96,"")</f>
        <v>-15.865787678021785</v>
      </c>
      <c r="CI96" s="209">
        <f t="shared" ref="CI96:CI105" si="697">IFERROR(CF96*(BZ96-BZ$107)^2,"")</f>
        <v>3.1854674875333595</v>
      </c>
      <c r="CJ96" s="209">
        <f>IFERROR(CF96*(CD96-CD107)^2,"")</f>
        <v>15.064016094155509</v>
      </c>
      <c r="CK96" s="209">
        <f>IFERROR(CF96*(BZ96-BK107)*(CD96-CD107),"")</f>
        <v>-5.7028769801888597</v>
      </c>
      <c r="CL96" s="209">
        <f>IFERROR($C96*($F96-CB96)^2/(CB96*(1-CB96)),"")</f>
        <v>0.56981386085684305</v>
      </c>
      <c r="CM96" s="227">
        <f>IFERROR($D96-$C96*CB96,"")</f>
        <v>2.1148728124456095</v>
      </c>
      <c r="CN96" s="209">
        <f>IFERROR(CM96/SQRT($C96*CB96*(1-CB96)),"")</f>
        <v>0.75486015980235932</v>
      </c>
      <c r="CP96" s="209"/>
      <c r="CQ96" s="201">
        <f>IFERROR(LOG10($B96),"")</f>
        <v>0.3010299956639812</v>
      </c>
      <c r="CR96" s="211">
        <f>IFERROR(BZ110+BY110*CQ96,"")</f>
        <v>-0.82058920358124299</v>
      </c>
      <c r="CS96" s="202">
        <f>IFERROR((_xlfn.NORM.S.DIST(CR96,TRUE))*(1-$E$95)+$E$95,"")</f>
        <v>0.20594014971670913</v>
      </c>
      <c r="CT96" s="202">
        <f t="shared" ref="CT96:CT105" si="698">IFERROR(1/SQRT(2*PI())*EXP(-0.5*(CR96)^2),"")</f>
        <v>0.28489862785554609</v>
      </c>
      <c r="CU96" s="202">
        <f>IFERROR(CR96-CS96/CT96+$F96/CT96,"")</f>
        <v>-0.66593822960171645</v>
      </c>
      <c r="CV96" s="202">
        <f>IFERROR(CT96^2/((1-CS96)*(CS96+$E$95/(1-$E$95))),"")</f>
        <v>0.49634820254624357</v>
      </c>
      <c r="CW96" s="211">
        <f>IFERROR($C96*CV96,"")</f>
        <v>23.824713722219691</v>
      </c>
      <c r="CX96" s="211">
        <f t="shared" ref="CX96:CX105" si="699">IFERROR(CW96*CQ96,"")</f>
        <v>7.1719534684953867</v>
      </c>
      <c r="CY96" s="211">
        <f>IFERROR(CW96*CU96,"")</f>
        <v>-15.865787676942702</v>
      </c>
      <c r="CZ96" s="209">
        <f t="shared" ref="CZ96:CZ105" si="700">IFERROR(CW96*(CQ96-CQ$107)^2,"")</f>
        <v>3.1854674875585078</v>
      </c>
      <c r="DA96" s="209">
        <f>IFERROR(CW96*(CU96-CU107)^2,"")</f>
        <v>15.064016094042557</v>
      </c>
      <c r="DB96" s="209">
        <f>IFERROR(CW96*(CQ96-CB107)*(CU96-CU107),"")</f>
        <v>-5.7028769800193322</v>
      </c>
      <c r="DC96" s="209">
        <f>IFERROR($C96*($F96-CS96)^2/(CS96*(1-CS96)),"")</f>
        <v>0.5698138615270022</v>
      </c>
      <c r="DD96" s="227">
        <f>IFERROR($D96-$C96*CS96,"")</f>
        <v>2.1148728135979624</v>
      </c>
      <c r="DE96" s="209">
        <f>IFERROR(DD96/SQRT($C96*CS96*(1-CS96)),"")</f>
        <v>0.75486016024625546</v>
      </c>
      <c r="DG96" s="209"/>
      <c r="DH96" s="201">
        <f>IFERROR(LOG10($B96),"")</f>
        <v>0.3010299956639812</v>
      </c>
      <c r="DI96" s="211">
        <f>IFERROR(CQ110+CP110*DH96,"")</f>
        <v>-0.82058920357969134</v>
      </c>
      <c r="DJ96" s="202">
        <f>IFERROR((_xlfn.NORM.S.DIST(DI96,TRUE))*(1-$E$95)+$E$95,"")</f>
        <v>0.20594014971715122</v>
      </c>
      <c r="DK96" s="202">
        <f t="shared" ref="DK96:DK105" si="701">IFERROR(1/SQRT(2*PI())*EXP(-0.5*(DI96)^2),"")</f>
        <v>0.28489862785590886</v>
      </c>
      <c r="DL96" s="202">
        <f>IFERROR(DI96-DJ96/DK96+$F96/DK96,"")</f>
        <v>-0.6659382296019134</v>
      </c>
      <c r="DM96" s="202">
        <f>IFERROR(DK96^2/((1-DJ96)*(DJ96+$E$95/(1-$E$95))),"")</f>
        <v>0.49634820254671852</v>
      </c>
      <c r="DN96" s="211">
        <f>IFERROR($C96*DM96,"")</f>
        <v>23.824713722242489</v>
      </c>
      <c r="DO96" s="211">
        <f t="shared" ref="DO96:DO105" si="702">IFERROR(DN96*DH96,"")</f>
        <v>7.1719534685022497</v>
      </c>
      <c r="DP96" s="211">
        <f>IFERROR(DN96*DL96,"")</f>
        <v>-15.865787676962576</v>
      </c>
      <c r="DQ96" s="209">
        <f t="shared" ref="DQ96:DQ105" si="703">IFERROR(DN96*(DH96-DH$107)^2,"")</f>
        <v>3.1854674875618385</v>
      </c>
      <c r="DR96" s="209">
        <f>IFERROR(DN96*(DL96-DL107)^2,"")</f>
        <v>15.064016094065588</v>
      </c>
      <c r="DS96" s="209">
        <f>IFERROR(DN96*(DH96-CS107)*(DL96-DL107),"")</f>
        <v>-5.7028769800264199</v>
      </c>
      <c r="DT96" s="209">
        <f>IFERROR($C96*($F96-DJ96)^2/(DJ96*(1-DJ96)),"")</f>
        <v>0.56981386151466129</v>
      </c>
      <c r="DU96" s="227">
        <f>IFERROR($D96-$C96*DJ96,"")</f>
        <v>2.1148728135767421</v>
      </c>
      <c r="DV96" s="209">
        <f>IFERROR(DU96/SQRT($C96*DJ96*(1-DJ96)),"")</f>
        <v>0.75486016023808122</v>
      </c>
      <c r="DX96" s="209"/>
      <c r="DY96" s="201">
        <f>IFERROR(LOG10($B96),"")</f>
        <v>0.3010299956639812</v>
      </c>
      <c r="DZ96" s="211">
        <f>IFERROR(DH110+DG110*DY96,"")</f>
        <v>-0.82058920357970178</v>
      </c>
      <c r="EA96" s="202">
        <f>IFERROR((_xlfn.NORM.S.DIST(DZ96,TRUE))*(1-$E$95)+$E$95,"")</f>
        <v>0.20594014971714825</v>
      </c>
      <c r="EB96" s="202">
        <f t="shared" ref="EB96:EB105" si="704">IFERROR(1/SQRT(2*PI())*EXP(-0.5*(DZ96)^2),"")</f>
        <v>0.28489862785590642</v>
      </c>
      <c r="EC96" s="202">
        <f>IFERROR(DZ96-EA96/EB96+$F96/EB96,"")</f>
        <v>-0.66593822960191207</v>
      </c>
      <c r="ED96" s="202">
        <f>IFERROR(EB96^2/((1-EA96)*(EA96+$E$95/(1-$E$95))),"")</f>
        <v>0.49634820254671524</v>
      </c>
      <c r="EE96" s="211">
        <f>IFERROR($C96*ED96,"")</f>
        <v>23.824713722242333</v>
      </c>
      <c r="EF96" s="211">
        <f t="shared" ref="EF96:EF105" si="705">IFERROR(EE96*DY96,"")</f>
        <v>7.1719534685022026</v>
      </c>
      <c r="EG96" s="211">
        <f>IFERROR(EE96*EC96,"")</f>
        <v>-15.865787676962439</v>
      </c>
      <c r="EH96" s="209">
        <f t="shared" ref="EH96:EH105" si="706">IFERROR(EE96*(DY96-DY$107)^2,"")</f>
        <v>3.1854674875618394</v>
      </c>
      <c r="EI96" s="209">
        <f>IFERROR(EE96*(EC96-EC107)^2,"")</f>
        <v>15.064016094065568</v>
      </c>
      <c r="EJ96" s="209">
        <f>IFERROR(EE96*(DY96-DJ107)*(EC96-EC107),"")</f>
        <v>-5.7028769800263976</v>
      </c>
      <c r="EK96" s="209">
        <f>IFERROR($C96*($F96-EA96)^2/(EA96*(1-EA96)),"")</f>
        <v>0.56981386151474411</v>
      </c>
      <c r="EL96" s="227">
        <f>IFERROR($D96-$C96*EA96,"")</f>
        <v>2.1148728135768842</v>
      </c>
      <c r="EM96" s="209">
        <f>IFERROR(EL96/SQRT($C96*EA96*(1-EA96)),"")</f>
        <v>0.75486016023813585</v>
      </c>
      <c r="EO96" s="209"/>
      <c r="EP96" s="201">
        <f>IFERROR(LOG10($B96),"")</f>
        <v>0.3010299956639812</v>
      </c>
      <c r="EQ96" s="211">
        <f>IFERROR(DY110+DX110*EP96,"")</f>
        <v>-0.82058920357970133</v>
      </c>
      <c r="ER96" s="202">
        <f>IFERROR((_xlfn.NORM.S.DIST(EQ96,TRUE))*(1-$E$95)+$E$95,"")</f>
        <v>0.20594014971714839</v>
      </c>
      <c r="ES96" s="202">
        <f t="shared" ref="ES96:ES105" si="707">IFERROR(1/SQRT(2*PI())*EXP(-0.5*(EQ96)^2),"")</f>
        <v>0.28489862785590647</v>
      </c>
      <c r="ET96" s="202">
        <f>IFERROR(EQ96-ER96/ES96+$F96/ES96,"")</f>
        <v>-0.66593822960191229</v>
      </c>
      <c r="EU96" s="202">
        <f>IFERROR(ES96^2/((1-ER96)*(ER96+$E$95/(1-$E$95))),"")</f>
        <v>0.49634820254671519</v>
      </c>
      <c r="EV96" s="211">
        <f>IFERROR($C96*EU96,"")</f>
        <v>23.824713722242329</v>
      </c>
      <c r="EW96" s="211">
        <f t="shared" ref="EW96:EW105" si="708">IFERROR(EV96*EP96,"")</f>
        <v>7.1719534685022017</v>
      </c>
      <c r="EX96" s="211">
        <f>IFERROR(EV96*ET96,"")</f>
        <v>-15.865787676962443</v>
      </c>
      <c r="EY96" s="209">
        <f t="shared" ref="EY96:EY105" si="709">IFERROR(EV96*(EP96-EP$107)^2,"")</f>
        <v>3.1854674875618367</v>
      </c>
      <c r="EZ96" s="209">
        <f>IFERROR(EV96*(ET96-ET107)^2,"")</f>
        <v>15.064016094065572</v>
      </c>
      <c r="FA96" s="209">
        <f>IFERROR(EV96*(EP96-EA107)*(ET96-ET107),"")</f>
        <v>-5.7028769800263976</v>
      </c>
      <c r="FB96" s="209">
        <f>IFERROR($C96*($F96-ER96)^2/(ER96*(1-ER96)),"")</f>
        <v>0.56981386151474034</v>
      </c>
      <c r="FC96" s="227">
        <f>IFERROR($D96-$C96*ER96,"")</f>
        <v>2.1148728135768771</v>
      </c>
      <c r="FD96" s="209">
        <f>IFERROR(FC96/SQRT($C96*ER96*(1-ER96)),"")</f>
        <v>0.75486016023813307</v>
      </c>
      <c r="FF96" s="209"/>
      <c r="FG96" s="201">
        <f>IFERROR(LOG10($B96),"")</f>
        <v>0.3010299956639812</v>
      </c>
      <c r="FH96" s="211">
        <f>IFERROR(EP110+EO110*FG96,"")</f>
        <v>-0.82058920357970133</v>
      </c>
      <c r="FI96" s="202">
        <f>IFERROR((_xlfn.NORM.S.DIST(FH96,TRUE))*(1-$E$95)+$E$95,"")</f>
        <v>0.20594014971714839</v>
      </c>
      <c r="FJ96" s="202">
        <f t="shared" ref="FJ96:FJ105" si="710">IFERROR(1/SQRT(2*PI())*EXP(-0.5*(FH96)^2),"")</f>
        <v>0.28489862785590647</v>
      </c>
      <c r="FK96" s="202">
        <f>IFERROR(FH96-FI96/FJ96+$F96/FJ96,"")</f>
        <v>-0.66593822960191229</v>
      </c>
      <c r="FL96" s="202">
        <f>IFERROR(FJ96^2/((1-FI96)*(FI96+$E$95/(1-$E$95))),"")</f>
        <v>0.49634820254671519</v>
      </c>
      <c r="FM96" s="211">
        <f>IFERROR($C96*FL96,"")</f>
        <v>23.824713722242329</v>
      </c>
      <c r="FN96" s="211">
        <f t="shared" ref="FN96:FN105" si="711">IFERROR(FM96*FG96,"")</f>
        <v>7.1719534685022017</v>
      </c>
      <c r="FO96" s="211">
        <f>IFERROR(FM96*FK96,"")</f>
        <v>-15.865787676962443</v>
      </c>
      <c r="FP96" s="209">
        <f t="shared" ref="FP96:FP105" si="712">IFERROR(FM96*(FG96-FG$107)^2,"")</f>
        <v>3.1854674875618367</v>
      </c>
      <c r="FQ96" s="209">
        <f>IFERROR(FM96*(FK96-FK107)^2,"")</f>
        <v>15.064016094065572</v>
      </c>
      <c r="FR96" s="209">
        <f>IFERROR(FM96*(FG96-ER107)*(FK96-FK107),"")</f>
        <v>-5.7028769800263976</v>
      </c>
      <c r="FS96" s="209">
        <f>IFERROR($C96*($F96-FI96)^2/(FI96*(1-FI96)),"")</f>
        <v>0.56981386151474034</v>
      </c>
      <c r="FT96" s="227">
        <f>IFERROR($D96-$C96*FI96,"")</f>
        <v>2.1148728135768771</v>
      </c>
      <c r="FU96" s="209">
        <f>IFERROR(FT96/SQRT($C96*FI96*(1-FI96)),"")</f>
        <v>0.75486016023813307</v>
      </c>
      <c r="FW96" s="209"/>
      <c r="FX96" s="201">
        <f>IFERROR(LOG10($B96),"")</f>
        <v>0.3010299956639812</v>
      </c>
      <c r="FY96" s="211">
        <f>IFERROR(FG110+FF110*FX96,"")</f>
        <v>-0.82058920357970133</v>
      </c>
      <c r="FZ96" s="202">
        <f>IFERROR((_xlfn.NORM.S.DIST(FY96,TRUE))*(1-$E$95)+$E$95,"")</f>
        <v>0.20594014971714839</v>
      </c>
      <c r="GA96" s="202">
        <f t="shared" ref="GA96:GA105" si="713">IFERROR(1/SQRT(2*PI())*EXP(-0.5*(FY96)^2),"")</f>
        <v>0.28489862785590647</v>
      </c>
      <c r="GB96" s="202">
        <f>IFERROR(FY96-FZ96/GA96+$F96/GA96,"")</f>
        <v>-0.66593822960191229</v>
      </c>
      <c r="GC96" s="202">
        <f>IFERROR(GA96^2/((1-FZ96)*(FZ96+$E$95/(1-$E$95))),"")</f>
        <v>0.49634820254671519</v>
      </c>
      <c r="GD96" s="211">
        <f>IFERROR($C96*GC96,"")</f>
        <v>23.824713722242329</v>
      </c>
      <c r="GE96" s="211">
        <f t="shared" ref="GE96:GE105" si="714">IFERROR(GD96*FX96,"")</f>
        <v>7.1719534685022017</v>
      </c>
      <c r="GF96" s="211">
        <f>IFERROR(GD96*GB96,"")</f>
        <v>-15.865787676962443</v>
      </c>
      <c r="GG96" s="209">
        <f t="shared" ref="GG96:GG105" si="715">IFERROR(GD96*(FX96-FX$107)^2,"")</f>
        <v>3.1854674875618367</v>
      </c>
      <c r="GH96" s="209">
        <f>IFERROR(GD96*(GB96-GB107)^2,"")</f>
        <v>15.064016094065572</v>
      </c>
      <c r="GI96" s="209">
        <f>IFERROR(GD96*(FX96-FI107)*(GB96-GB107),"")</f>
        <v>-5.7028769800263976</v>
      </c>
      <c r="GJ96" s="209">
        <f>IFERROR($C96*($F96-FZ96)^2/(FZ96*(1-FZ96)),"")</f>
        <v>0.56981386151474034</v>
      </c>
      <c r="GK96" s="227">
        <f>IFERROR($D96-$C96*FZ96,"")</f>
        <v>2.1148728135768771</v>
      </c>
      <c r="GL96" s="209">
        <f>IFERROR(GK96/SQRT($C96*FZ96*(1-FZ96)),"")</f>
        <v>0.75486016023813307</v>
      </c>
      <c r="GN96" s="209"/>
      <c r="GO96" s="201">
        <f>IFERROR(LOG10($B96),"")</f>
        <v>0.3010299956639812</v>
      </c>
      <c r="GP96" s="211">
        <f>IFERROR(FX110+FW110*GO96,"")</f>
        <v>-0.82058920357970133</v>
      </c>
      <c r="GQ96" s="202">
        <f>IFERROR((_xlfn.NORM.S.DIST(GP96,TRUE))*(1-$E$95)+$E$95,"")</f>
        <v>0.20594014971714839</v>
      </c>
      <c r="GR96" s="202">
        <f t="shared" ref="GR96:GR105" si="716">IFERROR(1/SQRT(2*PI())*EXP(-0.5*(GP96)^2),"")</f>
        <v>0.28489862785590647</v>
      </c>
      <c r="GS96" s="202">
        <f>IFERROR(GP96-GQ96/GR96+$F96/GR96,"")</f>
        <v>-0.66593822960191229</v>
      </c>
      <c r="GT96" s="202">
        <f>IFERROR(GR96^2/((1-GQ96)*(GQ96+$E$95/(1-$E$95))),"")</f>
        <v>0.49634820254671519</v>
      </c>
      <c r="GU96" s="211">
        <f>IFERROR($C96*GT96,"")</f>
        <v>23.824713722242329</v>
      </c>
      <c r="GV96" s="211">
        <f t="shared" ref="GV96:GV105" si="717">IFERROR(GU96*GO96,"")</f>
        <v>7.1719534685022017</v>
      </c>
      <c r="GW96" s="211">
        <f>IFERROR(GU96*GS96,"")</f>
        <v>-15.865787676962443</v>
      </c>
      <c r="GX96" s="209">
        <f t="shared" ref="GX96:GX105" si="718">IFERROR(GU96*(GO96-GO$107)^2,"")</f>
        <v>3.1854674875618367</v>
      </c>
      <c r="GY96" s="209">
        <f>IFERROR(GU96*(GS96-GS107)^2,"")</f>
        <v>15.064016094065572</v>
      </c>
      <c r="GZ96" s="209">
        <f>IFERROR(GU96*(GO96-FZ107)*(GS96-GS107),"")</f>
        <v>-5.7028769800263976</v>
      </c>
      <c r="HA96" s="209">
        <f>IFERROR($C96*($F96-GQ96)^2/(GQ96*(1-GQ96)),"")</f>
        <v>0.56981386151474034</v>
      </c>
      <c r="HB96" s="227">
        <f>IFERROR($D96-$C96*GQ96,"")</f>
        <v>2.1148728135768771</v>
      </c>
      <c r="HC96" s="209">
        <f>IFERROR(HB96/SQRT($C96*GQ96*(1-GQ96)),"")</f>
        <v>0.75486016023813307</v>
      </c>
      <c r="HE96" s="209"/>
      <c r="HF96" s="201">
        <f>IFERROR(LOG10($B96),"")</f>
        <v>0.3010299956639812</v>
      </c>
      <c r="HG96" s="211">
        <f>IFERROR(GO110+GN110*HF96,"")</f>
        <v>-0.82058920357970133</v>
      </c>
      <c r="HH96" s="202">
        <f>IFERROR((_xlfn.NORM.S.DIST(HG96,TRUE))*(1-$E$95)+$E$95,"")</f>
        <v>0.20594014971714839</v>
      </c>
      <c r="HI96" s="202">
        <f t="shared" ref="HI96:HI105" si="719">IFERROR(1/SQRT(2*PI())*EXP(-0.5*(HG96)^2),"")</f>
        <v>0.28489862785590647</v>
      </c>
      <c r="HJ96" s="202">
        <f>IFERROR(HG96-HH96/HI96+$F96/HI96,"")</f>
        <v>-0.66593822960191229</v>
      </c>
      <c r="HK96" s="202">
        <f>IFERROR(HI96^2/((1-HH96)*(HH96+$E$95/(1-$E$95))),"")</f>
        <v>0.49634820254671519</v>
      </c>
      <c r="HL96" s="211">
        <f>IFERROR($C96*HK96,"")</f>
        <v>23.824713722242329</v>
      </c>
      <c r="HM96" s="211">
        <f t="shared" ref="HM96:HM105" si="720">IFERROR(HL96*HF96,"")</f>
        <v>7.1719534685022017</v>
      </c>
      <c r="HN96" s="211">
        <f>IFERROR(HL96*HJ96,"")</f>
        <v>-15.865787676962443</v>
      </c>
      <c r="HO96" s="209">
        <f t="shared" ref="HO96:HO105" si="721">IFERROR(HL96*(HF96-HF$107)^2,"")</f>
        <v>3.1854674875618367</v>
      </c>
      <c r="HP96" s="209">
        <f>IFERROR(HL96*(HJ96-HJ107)^2,"")</f>
        <v>15.064016094065572</v>
      </c>
      <c r="HQ96" s="209">
        <f>IFERROR(HL96*(HF96-GQ107)*(HJ96-HJ107),"")</f>
        <v>-5.7028769800263976</v>
      </c>
      <c r="HR96" s="209">
        <f>IFERROR($C96*($F96-HH96)^2/(HH96*(1-HH96)),"")</f>
        <v>0.56981386151474034</v>
      </c>
      <c r="HS96" s="227">
        <f>IFERROR($D96-$C96*HH96,"")</f>
        <v>2.1148728135768771</v>
      </c>
      <c r="HT96" s="209">
        <f>IFERROR(HS96/SQRT($C96*HH96*(1-HH96)),"")</f>
        <v>0.75486016023813307</v>
      </c>
      <c r="HV96" s="209"/>
      <c r="HW96" s="201">
        <f>IFERROR(LOG10($B96),"")</f>
        <v>0.3010299956639812</v>
      </c>
      <c r="HX96" s="211">
        <f>IFERROR(HF110+HE110*HW96,"")</f>
        <v>-0.82058920357970133</v>
      </c>
      <c r="HY96" s="202">
        <f>IFERROR((_xlfn.NORM.S.DIST(HX96,TRUE))*(1-$E$95)+$E$95,"")</f>
        <v>0.20594014971714839</v>
      </c>
      <c r="HZ96" s="202">
        <f t="shared" ref="HZ96:HZ105" si="722">IFERROR(1/SQRT(2*PI())*EXP(-0.5*(HX96)^2),"")</f>
        <v>0.28489862785590647</v>
      </c>
      <c r="IA96" s="202">
        <f>IFERROR(HX96-HY96/HZ96+$F96/HZ96,"")</f>
        <v>-0.66593822960191229</v>
      </c>
      <c r="IB96" s="202">
        <f>IFERROR(HZ96^2/((1-HY96)*(HY96+$E$95/(1-$E$95))),"")</f>
        <v>0.49634820254671519</v>
      </c>
      <c r="IC96" s="211">
        <f>IFERROR($C96*IB96,"")</f>
        <v>23.824713722242329</v>
      </c>
      <c r="ID96" s="211">
        <f t="shared" ref="ID96:ID105" si="723">IFERROR(IC96*HW96,"")</f>
        <v>7.1719534685022017</v>
      </c>
      <c r="IE96" s="211">
        <f>IFERROR(IC96*IA96,"")</f>
        <v>-15.865787676962443</v>
      </c>
      <c r="IF96" s="209">
        <f t="shared" ref="IF96:IF105" si="724">IFERROR(IC96*(HW96-HW$107)^2,"")</f>
        <v>3.1854674875618367</v>
      </c>
      <c r="IG96" s="209">
        <f>IFERROR(IC96*(IA96-IA107)^2,"")</f>
        <v>15.064016094065572</v>
      </c>
      <c r="IH96" s="209">
        <f>IFERROR(IC96*(HW96-HH107)*(IA96-IA107),"")</f>
        <v>-5.7028769800263976</v>
      </c>
      <c r="II96" s="209">
        <f>IFERROR($C96*($F96-HY96)^2/(HY96*(1-HY96)),"")</f>
        <v>0.56981386151474034</v>
      </c>
      <c r="IJ96" s="227">
        <f>IFERROR($D96-$C96*HY96,"")</f>
        <v>2.1148728135768771</v>
      </c>
      <c r="IK96" s="209">
        <f>IFERROR(IJ96/SQRT($C96*HY96*(1-HY96)),"")</f>
        <v>0.75486016023813307</v>
      </c>
      <c r="IM96" s="209"/>
      <c r="IN96" s="201">
        <f>IFERROR(LOG10($B96),"")</f>
        <v>0.3010299956639812</v>
      </c>
      <c r="IO96" s="211">
        <f>IFERROR(HW110+HV110*IN96,"")</f>
        <v>-0.82058920357970133</v>
      </c>
      <c r="IP96" s="202">
        <f>IFERROR((_xlfn.NORM.S.DIST(IO96,TRUE))*(1-$E$95)+$E$95,"")</f>
        <v>0.20594014971714839</v>
      </c>
      <c r="IQ96" s="202">
        <f t="shared" ref="IQ96:IQ105" si="725">IFERROR(1/SQRT(2*PI())*EXP(-0.5*(IO96)^2),"")</f>
        <v>0.28489862785590647</v>
      </c>
      <c r="IR96" s="202">
        <f>IFERROR(IO96-IP96/IQ96+$F96/IQ96,"")</f>
        <v>-0.66593822960191229</v>
      </c>
      <c r="IS96" s="202">
        <f>IFERROR(IQ96^2/((1-IP96)*(IP96+$E$95/(1-$E$95))),"")</f>
        <v>0.49634820254671519</v>
      </c>
      <c r="IT96" s="211">
        <f>IFERROR($C96*IS96,"")</f>
        <v>23.824713722242329</v>
      </c>
      <c r="IU96" s="211">
        <f t="shared" ref="IU96:IU105" si="726">IFERROR(IT96*IN96,"")</f>
        <v>7.1719534685022017</v>
      </c>
      <c r="IV96" s="211">
        <f>IFERROR(IT96*IR96,"")</f>
        <v>-15.865787676962443</v>
      </c>
      <c r="IW96" s="209">
        <f t="shared" ref="IW96:IW105" si="727">IFERROR(IT96*(IN96-IN$107)^2,"")</f>
        <v>3.1854674875618367</v>
      </c>
      <c r="IX96" s="209">
        <f>IFERROR(IT96*(IR96-IR107)^2,"")</f>
        <v>15.064016094065572</v>
      </c>
      <c r="IY96" s="209">
        <f>IFERROR(IT96*(IN96-HY107)*(IR96-IR107),"")</f>
        <v>-5.7028769800263976</v>
      </c>
      <c r="IZ96" s="209">
        <f>IFERROR($C96*($F96-IP96)^2/(IP96*(1-IP96)),"")</f>
        <v>0.56981386151474034</v>
      </c>
      <c r="JA96" s="227">
        <f>IFERROR($D96-$C96*IP96,"")</f>
        <v>2.1148728135768771</v>
      </c>
      <c r="JB96" s="209">
        <f>IFERROR(JA96/SQRT($C96*IP96*(1-IP96)),"")</f>
        <v>0.75486016023813307</v>
      </c>
      <c r="JD96" s="209"/>
      <c r="JE96" s="201">
        <f>IFERROR(LOG10($B96),"")</f>
        <v>0.3010299956639812</v>
      </c>
      <c r="JF96" s="211">
        <f>IFERROR(IN110+IM110*JE96,"")</f>
        <v>-0.82058920357970133</v>
      </c>
      <c r="JG96" s="202">
        <f>IFERROR((_xlfn.NORM.S.DIST(JF96,TRUE))*(1-$E$95)+$E$95,"")</f>
        <v>0.20594014971714839</v>
      </c>
      <c r="JH96" s="202">
        <f t="shared" ref="JH96:JH105" si="728">IFERROR(1/SQRT(2*PI())*EXP(-0.5*(JF96)^2),"")</f>
        <v>0.28489862785590647</v>
      </c>
      <c r="JI96" s="202">
        <f>IFERROR(JF96-JG96/JH96+$F96/JH96,"")</f>
        <v>-0.66593822960191229</v>
      </c>
      <c r="JJ96" s="202">
        <f>IFERROR(JH96^2/((1-JG96)*(JG96+$E$95/(1-$E$95))),"")</f>
        <v>0.49634820254671519</v>
      </c>
      <c r="JK96" s="211">
        <f>IFERROR($C96*JJ96,"")</f>
        <v>23.824713722242329</v>
      </c>
      <c r="JL96" s="211">
        <f t="shared" ref="JL96:JL105" si="729">IFERROR(JK96*JE96,"")</f>
        <v>7.1719534685022017</v>
      </c>
      <c r="JM96" s="211">
        <f>IFERROR(JK96*JI96,"")</f>
        <v>-15.865787676962443</v>
      </c>
      <c r="JN96" s="209">
        <f t="shared" ref="JN96:JN105" si="730">IFERROR(JK96*(JE96-JE$107)^2,"")</f>
        <v>3.1854674875618367</v>
      </c>
      <c r="JO96" s="209">
        <f>IFERROR(JK96*(JI96-JI107)^2,"")</f>
        <v>15.064016094065572</v>
      </c>
      <c r="JP96" s="209">
        <f>IFERROR(JK96*(JE96-IP107)*(JI96-JI107),"")</f>
        <v>-5.7028769800263976</v>
      </c>
      <c r="JQ96" s="209">
        <f>IFERROR($C96*($F96-JG96)^2/(JG96*(1-JG96)),"")</f>
        <v>0.56981386151474034</v>
      </c>
      <c r="JR96" s="227">
        <f>IFERROR($D96-$C96*JG96,"")</f>
        <v>2.1148728135768771</v>
      </c>
      <c r="JS96" s="209">
        <f>IFERROR(JR96/SQRT($C96*JG96*(1-JG96)),"")</f>
        <v>0.75486016023813307</v>
      </c>
      <c r="JU96" s="209"/>
      <c r="JV96" s="201">
        <f>IFERROR(LOG10($B96),"")</f>
        <v>0.3010299956639812</v>
      </c>
      <c r="JW96" s="211">
        <f>IFERROR(JE110+JD110*JV96,"")</f>
        <v>-0.82058920357970133</v>
      </c>
      <c r="JX96" s="202">
        <f>IFERROR((_xlfn.NORM.S.DIST(JW96,TRUE))*(1-$E$95)+$E$95,"")</f>
        <v>0.20594014971714839</v>
      </c>
      <c r="JY96" s="202">
        <f t="shared" ref="JY96:JY105" si="731">IFERROR(1/SQRT(2*PI())*EXP(-0.5*(JW96)^2),"")</f>
        <v>0.28489862785590647</v>
      </c>
      <c r="JZ96" s="202">
        <f>IFERROR(JW96-JX96/JY96+$F96/JY96,"")</f>
        <v>-0.66593822960191229</v>
      </c>
      <c r="KA96" s="202">
        <f>IFERROR(JY96^2/((1-JX96)*(JX96+$E$95/(1-$E$95))),"")</f>
        <v>0.49634820254671519</v>
      </c>
      <c r="KB96" s="211">
        <f>IFERROR($C96*KA96,"")</f>
        <v>23.824713722242329</v>
      </c>
      <c r="KC96" s="211">
        <f t="shared" ref="KC96:KC105" si="732">IFERROR(KB96*JV96,"")</f>
        <v>7.1719534685022017</v>
      </c>
      <c r="KD96" s="211">
        <f>IFERROR(KB96*JZ96,"")</f>
        <v>-15.865787676962443</v>
      </c>
      <c r="KE96" s="209">
        <f t="shared" ref="KE96:KE105" si="733">IFERROR(KB96*(JV96-JV$107)^2,"")</f>
        <v>3.1854674875618367</v>
      </c>
      <c r="KF96" s="209">
        <f>IFERROR(KB96*(JZ96-JZ107)^2,"")</f>
        <v>15.064016094065572</v>
      </c>
      <c r="KG96" s="209">
        <f>IFERROR(KB96*(JV96-JG107)*(JZ96-JZ107),"")</f>
        <v>-5.7028769800263976</v>
      </c>
      <c r="KH96" s="209">
        <f>IFERROR($C96*($F96-JX96)^2/(JX96*(1-JX96)),"")</f>
        <v>0.56981386151474034</v>
      </c>
      <c r="KI96" s="227">
        <f>IFERROR($D96-$C96*JX96,"")</f>
        <v>2.1148728135768771</v>
      </c>
      <c r="KJ96" s="209">
        <f>IFERROR(KI96/SQRT($C96*JX96*(1-JX96)),"")</f>
        <v>0.75486016023813307</v>
      </c>
      <c r="KL96" s="209"/>
      <c r="KM96" s="201">
        <f>IFERROR(LOG10($B96),"")</f>
        <v>0.3010299956639812</v>
      </c>
      <c r="KN96" s="211">
        <f>IFERROR(JV110+JU110*KM96,"")</f>
        <v>-0.82058920357970133</v>
      </c>
      <c r="KO96" s="202">
        <f>IFERROR((_xlfn.NORM.S.DIST(KN96,TRUE))*(1-$E$95)+$E$95,"")</f>
        <v>0.20594014971714839</v>
      </c>
      <c r="KP96" s="202">
        <f t="shared" ref="KP96:KP105" si="734">IFERROR(1/SQRT(2*PI())*EXP(-0.5*(KN96)^2),"")</f>
        <v>0.28489862785590647</v>
      </c>
      <c r="KQ96" s="202">
        <f>IFERROR(KN96-KO96/KP96+$F96/KP96,"")</f>
        <v>-0.66593822960191229</v>
      </c>
      <c r="KR96" s="202">
        <f>IFERROR(KP96^2/((1-KO96)*(KO96+$E$95/(1-$E$95))),"")</f>
        <v>0.49634820254671519</v>
      </c>
      <c r="KS96" s="211">
        <f>IFERROR($C96*KR96,"")</f>
        <v>23.824713722242329</v>
      </c>
      <c r="KT96" s="211">
        <f t="shared" ref="KT96:KT105" si="735">IFERROR(KS96*KM96,"")</f>
        <v>7.1719534685022017</v>
      </c>
      <c r="KU96" s="211">
        <f>IFERROR(KS96*KQ96,"")</f>
        <v>-15.865787676962443</v>
      </c>
      <c r="KV96" s="209">
        <f t="shared" ref="KV96:KV105" si="736">IFERROR(KS96*(KM96-KM$107)^2,"")</f>
        <v>3.1854674875618367</v>
      </c>
      <c r="KW96" s="209">
        <f>IFERROR(KS96*(KQ96-KQ107)^2,"")</f>
        <v>15.064016094065572</v>
      </c>
      <c r="KX96" s="209">
        <f>IFERROR(KS96*(KM96-JX107)*(KQ96-KQ107),"")</f>
        <v>-5.7028769800263976</v>
      </c>
      <c r="KY96" s="209">
        <f>IFERROR($C96*($F96-KO96)^2/(KO96*(1-KO96)),"")</f>
        <v>0.56981386151474034</v>
      </c>
      <c r="KZ96" s="227">
        <f>IFERROR($D96-$C96*KO96,"")</f>
        <v>2.1148728135768771</v>
      </c>
      <c r="LA96" s="209">
        <f>IFERROR(KZ96/SQRT($C96*KO96*(1-KO96)),"")</f>
        <v>0.75486016023813307</v>
      </c>
      <c r="LC96" s="209"/>
      <c r="LD96" s="201">
        <f>IFERROR(LOG10($B96),"")</f>
        <v>0.3010299956639812</v>
      </c>
      <c r="LE96" s="211">
        <f>IFERROR(KM110+KL110*LD96,"")</f>
        <v>-0.82058920357970133</v>
      </c>
      <c r="LF96" s="202">
        <f>IFERROR((_xlfn.NORM.S.DIST(LE96,TRUE))*(1-$E$95)+$E$95,"")</f>
        <v>0.20594014971714839</v>
      </c>
      <c r="LG96" s="202">
        <f t="shared" ref="LG96:LG105" si="737">IFERROR(1/SQRT(2*PI())*EXP(-0.5*(LE96)^2),"")</f>
        <v>0.28489862785590647</v>
      </c>
      <c r="LH96" s="202">
        <f>IFERROR(LE96-LF96/LG96+$F96/LG96,"")</f>
        <v>-0.66593822960191229</v>
      </c>
      <c r="LI96" s="202">
        <f>IFERROR(LG96^2/((1-LF96)*(LF96+$E$95/(1-$E$95))),"")</f>
        <v>0.49634820254671519</v>
      </c>
      <c r="LJ96" s="211">
        <f>IFERROR($C96*LI96,"")</f>
        <v>23.824713722242329</v>
      </c>
      <c r="LK96" s="211">
        <f t="shared" ref="LK96:LK105" si="738">IFERROR(LJ96*LD96,"")</f>
        <v>7.1719534685022017</v>
      </c>
      <c r="LL96" s="211">
        <f>IFERROR(LJ96*LH96,"")</f>
        <v>-15.865787676962443</v>
      </c>
      <c r="LM96" s="209">
        <f t="shared" ref="LM96:LM105" si="739">IFERROR(LJ96*(LD96-LD$107)^2,"")</f>
        <v>3.1854674875618367</v>
      </c>
      <c r="LN96" s="209">
        <f>IFERROR(LJ96*(LH96-LH107)^2,"")</f>
        <v>15.064016094065572</v>
      </c>
      <c r="LO96" s="209">
        <f>IFERROR(LJ96*(LD96-KO107)*(LH96-LH107),"")</f>
        <v>-5.7028769800263976</v>
      </c>
      <c r="LP96" s="209">
        <f>IFERROR($C96*($F96-LF96)^2/(LF96*(1-LF96)),"")</f>
        <v>0.56981386151474034</v>
      </c>
      <c r="LQ96" s="227">
        <f>IFERROR($D96-$C96*LF96,"")</f>
        <v>2.1148728135768771</v>
      </c>
      <c r="LR96" s="209">
        <f>IFERROR(LQ96/SQRT($C96*LF96*(1-LF96)),"")</f>
        <v>0.75486016023813307</v>
      </c>
      <c r="LT96" s="209"/>
      <c r="LU96" s="371">
        <f>IFERROR(LOG10($B96),"")</f>
        <v>0.3010299956639812</v>
      </c>
      <c r="LV96" s="370">
        <f>IFERROR(LD110+LC110*LU96,"")</f>
        <v>-0.82058920357970133</v>
      </c>
      <c r="LW96" s="373">
        <f>IFERROR((_xlfn.NORM.S.DIST(LV96,TRUE))*(1-$E$95)+$E$95,"")</f>
        <v>0.20594014971714839</v>
      </c>
      <c r="LX96" s="202">
        <f t="shared" ref="LX96:LX105" si="740">IFERROR(1/SQRT(2*PI())*EXP(-0.5*(LV96)^2),"")</f>
        <v>0.28489862785590647</v>
      </c>
      <c r="LY96" s="202">
        <f>IFERROR(LV96-LW96/LX96+$F96/LX96,"")</f>
        <v>-0.66593822960191229</v>
      </c>
      <c r="LZ96" s="202">
        <f>IFERROR(LX96^2/((1-LW96)*(LW96+$E$95/(1-$E$95))),"")</f>
        <v>0.49634820254671519</v>
      </c>
      <c r="MA96" s="211">
        <f>IFERROR($C96*LZ96,"")</f>
        <v>23.824713722242329</v>
      </c>
      <c r="MB96" s="211">
        <f t="shared" ref="MB96:MB105" si="741">IFERROR(MA96*LU96,"")</f>
        <v>7.1719534685022017</v>
      </c>
      <c r="MC96" s="211">
        <f>IFERROR(MA96*LY96,"")</f>
        <v>-15.865787676962443</v>
      </c>
      <c r="MD96" s="209">
        <f t="shared" ref="MD96:MD105" si="742">IFERROR(MA96*(LU96-LU$107)^2,"")</f>
        <v>3.1854674875618367</v>
      </c>
      <c r="ME96" s="209">
        <f>IFERROR(MA96*(LY96-LY107)^2,"")</f>
        <v>15.064016094065572</v>
      </c>
      <c r="MF96" s="209">
        <f>IFERROR(MA96*(LU96-LF107)*(LY96-LY107),"")</f>
        <v>-5.7028769800263976</v>
      </c>
      <c r="MG96" s="209">
        <f>IFERROR($C96*($F96-LW96)^2/(LW96*(1-LW96)),"")</f>
        <v>0.56981386151474034</v>
      </c>
      <c r="MH96" s="227">
        <f>IFERROR($D96-$C96*LW96,"")</f>
        <v>2.1148728135768771</v>
      </c>
      <c r="MI96" s="372">
        <f>IFERROR(MH96/SQRT($C96*LW96*(1-LW96)),"")</f>
        <v>0.75486016023813307</v>
      </c>
    </row>
    <row r="97" spans="1:347" ht="14" hidden="1" customHeight="1" outlineLevel="1">
      <c r="A97" s="12">
        <v>2</v>
      </c>
      <c r="B97" s="369">
        <v>3</v>
      </c>
      <c r="C97" s="351">
        <v>50</v>
      </c>
      <c r="D97" s="352">
        <v>15</v>
      </c>
      <c r="E97" s="15">
        <f t="shared" si="681"/>
        <v>0.3</v>
      </c>
      <c r="F97" s="32">
        <f>IFERROR((E97-E95)/(1-E95),"")</f>
        <v>0.3</v>
      </c>
      <c r="G97" s="15">
        <f t="shared" si="682"/>
        <v>-0.52440051270804089</v>
      </c>
      <c r="H97" s="15"/>
      <c r="I97" s="32"/>
      <c r="J97" s="16">
        <f t="shared" ref="J97:J105" si="743">IFERROR(LOG10($B97),"")</f>
        <v>0.47712125471966244</v>
      </c>
      <c r="K97" s="15">
        <f>IFERROR(C110+B110*J97,"")</f>
        <v>-0.35616545097015373</v>
      </c>
      <c r="L97" s="35">
        <f t="shared" ref="L97:L105" si="744">IFERROR((_xlfn.NORM.S.DIST(K97,TRUE))*(1-$E$95)+$E$95,"")</f>
        <v>0.36085833189027516</v>
      </c>
      <c r="M97" s="35">
        <f t="shared" si="683"/>
        <v>0.3744243693440048</v>
      </c>
      <c r="N97" s="35">
        <f t="shared" ref="N97:N105" si="745">IFERROR(K97-L97/M97+$F97/M97,"")</f>
        <v>-0.51870383488170191</v>
      </c>
      <c r="O97" s="35">
        <f t="shared" ref="O97:O105" si="746">IFERROR(M97^2/((1-L97)*(L97+$E$95/(1-$E$95))),"")</f>
        <v>0.60784709421592376</v>
      </c>
      <c r="P97" s="15">
        <f t="shared" ref="P97:P105" si="747">IFERROR($C97*O97,"")</f>
        <v>30.392354710796187</v>
      </c>
      <c r="Q97" s="15">
        <f t="shared" si="684"/>
        <v>14.500838413500119</v>
      </c>
      <c r="R97" s="15">
        <f t="shared" ref="R97:R105" si="748">IFERROR(P97*N97,"")</f>
        <v>-15.764630939574941</v>
      </c>
      <c r="S97" s="32">
        <f t="shared" si="685"/>
        <v>1.0798943812603283</v>
      </c>
      <c r="T97" s="32">
        <f>IFERROR(P97*(N97-N107)^2,"")</f>
        <v>12.650490027124858</v>
      </c>
      <c r="U97" s="32">
        <f>IFERROR(P97*(J97-E107)*(N97-N107),"")</f>
        <v>-9.3554485083371741</v>
      </c>
      <c r="V97" s="32">
        <f t="shared" ref="V97:V105" si="749">IFERROR($C97*($F97-L97)^2/(L97*(1-L97)),"")</f>
        <v>0.80292729903262994</v>
      </c>
      <c r="W97" s="37">
        <f t="shared" ref="W97:W105" si="750">IFERROR($D97-$C97*L97,"")</f>
        <v>-3.0429165945137591</v>
      </c>
      <c r="X97" s="32">
        <f t="shared" ref="X97:X105" si="751">IFERROR(W97/SQRT($C97*L97*(1-L97)),"")</f>
        <v>-0.89606210668269537</v>
      </c>
      <c r="Y97" s="42"/>
      <c r="Z97" s="209"/>
      <c r="AA97" s="201">
        <f t="shared" ref="AA97:AA105" si="752">IFERROR(LOG10($B97),"")</f>
        <v>0.47712125471966244</v>
      </c>
      <c r="AB97" s="211">
        <f>IFERROR(J110+I110*AA97,"")</f>
        <v>-0.36323056963907741</v>
      </c>
      <c r="AC97" s="202">
        <f t="shared" ref="AC97:AC105" si="753">IFERROR((_xlfn.NORM.S.DIST(AB97,TRUE))*(1-$E$95)+$E$95,"")</f>
        <v>0.358216326782276</v>
      </c>
      <c r="AD97" s="202">
        <f t="shared" si="686"/>
        <v>0.373474049316459</v>
      </c>
      <c r="AE97" s="202">
        <f t="shared" ref="AE97:AE105" si="754">IFERROR(AB97-AC97/AD97+$F97/AD97,"")</f>
        <v>-0.51910840610140963</v>
      </c>
      <c r="AF97" s="202">
        <f t="shared" ref="AF97:AF105" si="755">IFERROR(AD97^2/((1-AC97)*(AC97+$E$95/(1-$E$95))),"")</f>
        <v>0.60671791666464481</v>
      </c>
      <c r="AG97" s="211">
        <f t="shared" ref="AG97:AG105" si="756">IFERROR($C97*AF97,"")</f>
        <v>30.335895833232239</v>
      </c>
      <c r="AH97" s="211">
        <f t="shared" si="687"/>
        <v>14.473900682996746</v>
      </c>
      <c r="AI97" s="211">
        <f t="shared" ref="AI97:AI105" si="757">IFERROR(AG97*AE97,"")</f>
        <v>-15.747618533647582</v>
      </c>
      <c r="AJ97" s="209">
        <f t="shared" si="688"/>
        <v>1.0900987439206717</v>
      </c>
      <c r="AK97" s="209">
        <f>IFERROR(AG97*(AE97-AE107)^2,"")</f>
        <v>12.751184620921745</v>
      </c>
      <c r="AL97" s="209">
        <f>IFERROR(AG97*(AA97-L107)*(AE97-AE107),"")</f>
        <v>-9.3838799468817555</v>
      </c>
      <c r="AM97" s="209">
        <f t="shared" ref="AM97:AM105" si="758">IFERROR($C97*($F97-AC97)^2/(AC97*(1-AC97)),"")</f>
        <v>0.73709856033809162</v>
      </c>
      <c r="AN97" s="227">
        <f t="shared" ref="AN97:AN105" si="759">IFERROR($D97-$C97*AC97,"")</f>
        <v>-2.9108163391138007</v>
      </c>
      <c r="AO97" s="209">
        <f t="shared" ref="AO97:AO105" si="760">IFERROR(AN97/SQRT($C97*AC97*(1-AC97)),"")</f>
        <v>-0.85854444284387033</v>
      </c>
      <c r="AQ97" s="209"/>
      <c r="AR97" s="201">
        <f t="shared" ref="AR97:AR105" si="761">IFERROR(LOG10($B97),"")</f>
        <v>0.47712125471966244</v>
      </c>
      <c r="AS97" s="211">
        <f>IFERROR(AA110+Z110*AR97,"")</f>
        <v>-0.36318030457674366</v>
      </c>
      <c r="AT97" s="202">
        <f t="shared" ref="AT97:AT105" si="762">IFERROR((_xlfn.NORM.S.DIST(AS97,TRUE))*(1-$E$95)+$E$95,"")</f>
        <v>0.3582350996500121</v>
      </c>
      <c r="AU97" s="202">
        <f t="shared" si="689"/>
        <v>0.3734808677240895</v>
      </c>
      <c r="AV97" s="202">
        <f t="shared" ref="AV97:AV105" si="763">IFERROR(AS97-AT97/AU97+$F97/AU97,"")</f>
        <v>-0.51910555987799645</v>
      </c>
      <c r="AW97" s="202">
        <f t="shared" ref="AW97:AW105" si="764">IFERROR(AU97^2/((1-AT97)*(AT97+$E$95/(1-$E$95))),"")</f>
        <v>0.60672602214350824</v>
      </c>
      <c r="AX97" s="211">
        <f t="shared" ref="AX97:AX105" si="765">IFERROR($C97*AW97,"")</f>
        <v>30.336301107175412</v>
      </c>
      <c r="AY97" s="211">
        <f t="shared" si="690"/>
        <v>14.474094047809018</v>
      </c>
      <c r="AZ97" s="211">
        <f t="shared" ref="AZ97:AZ105" si="766">IFERROR(AX97*AV97,"")</f>
        <v>-15.747742570867777</v>
      </c>
      <c r="BA97" s="209">
        <f t="shared" si="691"/>
        <v>1.090127986001896</v>
      </c>
      <c r="BB97" s="209">
        <f>IFERROR(AX97*(AV97-AV107)^2,"")</f>
        <v>12.751342689031844</v>
      </c>
      <c r="BC97" s="209">
        <f>IFERROR(AX97*(AR97-AC107)*(AV97-AV107),"")</f>
        <v>-9.3840007920076953</v>
      </c>
      <c r="BD97" s="209">
        <f t="shared" ref="BD97:BD105" si="767">IFERROR($C97*($F97-AT97)^2/(AT97*(1-AT97)),"")</f>
        <v>0.73755694018770179</v>
      </c>
      <c r="BE97" s="227">
        <f t="shared" ref="BE97:BE105" si="768">IFERROR($D97-$C97*AT97,"")</f>
        <v>-2.9117549825006037</v>
      </c>
      <c r="BF97" s="209">
        <f t="shared" ref="BF97:BF105" si="769">IFERROR(BE97/SQRT($C97*AT97*(1-AT97)),"")</f>
        <v>-0.85881135308500722</v>
      </c>
      <c r="BH97" s="209"/>
      <c r="BI97" s="201">
        <f t="shared" ref="BI97:BI105" si="770">IFERROR(LOG10($B97),"")</f>
        <v>0.47712125471966244</v>
      </c>
      <c r="BJ97" s="211">
        <f>IFERROR(AR110+AQ110*BI97,"")</f>
        <v>-0.36318103113028055</v>
      </c>
      <c r="BK97" s="202">
        <f t="shared" ref="BK97:BK105" si="771">IFERROR((_xlfn.NORM.S.DIST(BJ97,TRUE))*(1-$E$95)+$E$95,"")</f>
        <v>0.35823482829620257</v>
      </c>
      <c r="BL97" s="202">
        <f t="shared" si="692"/>
        <v>0.37348076917363171</v>
      </c>
      <c r="BM97" s="202">
        <f t="shared" ref="BM97:BM105" si="772">IFERROR(BJ97-BK97/BL97+$F97/BL97,"")</f>
        <v>-0.51910560102193448</v>
      </c>
      <c r="BN97" s="202">
        <f t="shared" ref="BN97:BN105" si="773">IFERROR(BL97^2/((1-BK97)*(BK97+$E$95/(1-$E$95))),"")</f>
        <v>0.60672590499064338</v>
      </c>
      <c r="BO97" s="211">
        <f t="shared" ref="BO97:BO105" si="774">IFERROR($C97*BN97,"")</f>
        <v>30.336295249532171</v>
      </c>
      <c r="BP97" s="211">
        <f t="shared" si="693"/>
        <v>14.474091253002925</v>
      </c>
      <c r="BQ97" s="211">
        <f t="shared" ref="BQ97:BQ105" si="775">IFERROR(BO97*BM97,"")</f>
        <v>-15.747740778287254</v>
      </c>
      <c r="BR97" s="209">
        <f t="shared" si="694"/>
        <v>1.0901288045397546</v>
      </c>
      <c r="BS97" s="209">
        <f>IFERROR(BO97*(BM97-BM107)^2,"")</f>
        <v>12.751350966184303</v>
      </c>
      <c r="BT97" s="209">
        <f>IFERROR(BO97*(BI97-AT107)*(BM97-BM107),"")</f>
        <v>-9.3840029316990723</v>
      </c>
      <c r="BU97" s="209">
        <f t="shared" ref="BU97:BU105" si="776">IFERROR($C97*($F97-BK97)^2/(BK97*(1-BK97)),"")</f>
        <v>0.73755031354537393</v>
      </c>
      <c r="BV97" s="227">
        <f t="shared" ref="BV97:BV105" si="777">IFERROR($D97-$C97*BK97,"")</f>
        <v>-2.9117414148101268</v>
      </c>
      <c r="BW97" s="209">
        <f t="shared" ref="BW97:BW105" si="778">IFERROR(BV97/SQRT($C97*BK97*(1-BK97)),"")</f>
        <v>-0.85880749504494491</v>
      </c>
      <c r="BY97" s="209"/>
      <c r="BZ97" s="201">
        <f t="shared" ref="BZ97:BZ105" si="779">IFERROR(LOG10($B97),"")</f>
        <v>0.47712125471966244</v>
      </c>
      <c r="CA97" s="211">
        <f>IFERROR(BI110+BH110*BZ97,"")</f>
        <v>-0.36318102486084269</v>
      </c>
      <c r="CB97" s="202">
        <f t="shared" ref="CB97:CB105" si="780">IFERROR((_xlfn.NORM.S.DIST(CA97,TRUE))*(1-$E$95)+$E$95,"")</f>
        <v>0.35823483063771699</v>
      </c>
      <c r="CC97" s="202">
        <f t="shared" si="695"/>
        <v>0.37348077002402535</v>
      </c>
      <c r="CD97" s="202">
        <f t="shared" ref="CD97:CD105" si="781">IFERROR(CA97-CB97/CC97+$F97/CC97,"")</f>
        <v>-0.51910560066690326</v>
      </c>
      <c r="CE97" s="202">
        <f t="shared" ref="CE97:CE105" si="782">IFERROR(CC97^2/((1-CB97)*(CB97+$E$95/(1-$E$95))),"")</f>
        <v>0.60672590600155774</v>
      </c>
      <c r="CF97" s="211">
        <f t="shared" ref="CF97:CF105" si="783">IFERROR($C97*CE97,"")</f>
        <v>30.336295300077886</v>
      </c>
      <c r="CG97" s="211">
        <f t="shared" si="696"/>
        <v>14.47409127711936</v>
      </c>
      <c r="CH97" s="211">
        <f t="shared" ref="CH97:CH105" si="784">IFERROR(CF97*CD97,"")</f>
        <v>-15.747740793755485</v>
      </c>
      <c r="CI97" s="209">
        <f t="shared" si="697"/>
        <v>1.0901288079926392</v>
      </c>
      <c r="CJ97" s="209">
        <f>IFERROR(CF97*(CD97-CD107)^2,"")</f>
        <v>12.751350984242173</v>
      </c>
      <c r="CK97" s="209">
        <f>IFERROR(CF97*(BZ97-BK107)*(CD97-CD107),"")</f>
        <v>-9.3840029461613828</v>
      </c>
      <c r="CL97" s="209">
        <f t="shared" ref="CL97:CL105" si="785">IFERROR($C97*($F97-CB97)^2/(CB97*(1-CB97)),"")</f>
        <v>0.73755037072660934</v>
      </c>
      <c r="CM97" s="227">
        <f t="shared" ref="CM97:CM105" si="786">IFERROR($D97-$C97*CB97,"")</f>
        <v>-2.9117415318858484</v>
      </c>
      <c r="CN97" s="209">
        <f t="shared" ref="CN97:CN105" si="787">IFERROR(CM97/SQRT($C97*CB97*(1-CB97)),"")</f>
        <v>-0.85880752833601115</v>
      </c>
      <c r="CP97" s="209"/>
      <c r="CQ97" s="201">
        <f t="shared" ref="CQ97:CQ105" si="788">IFERROR(LOG10($B97),"")</f>
        <v>0.47712125471966244</v>
      </c>
      <c r="CR97" s="211">
        <f>IFERROR(BZ110+BY110*CQ97,"")</f>
        <v>-0.3631810249505798</v>
      </c>
      <c r="CS97" s="202">
        <f t="shared" ref="CS97:CS105" si="789">IFERROR((_xlfn.NORM.S.DIST(CR97,TRUE))*(1-$E$95)+$E$95,"")</f>
        <v>0.35823483060420197</v>
      </c>
      <c r="CT97" s="202">
        <f t="shared" si="698"/>
        <v>0.37348077001185331</v>
      </c>
      <c r="CU97" s="202">
        <f t="shared" ref="CU97:CU105" si="790">IFERROR(CR97-CS97/CT97+$F97/CT97,"")</f>
        <v>-0.51910560067198508</v>
      </c>
      <c r="CV97" s="202">
        <f t="shared" ref="CV97:CV105" si="791">IFERROR(CT97^2/((1-CS97)*(CS97+$E$95/(1-$E$95))),"")</f>
        <v>0.60672590598708798</v>
      </c>
      <c r="CW97" s="211">
        <f t="shared" ref="CW97:CW105" si="792">IFERROR($C97*CV97,"")</f>
        <v>30.336295299354397</v>
      </c>
      <c r="CX97" s="211">
        <f t="shared" si="699"/>
        <v>14.474091276774168</v>
      </c>
      <c r="CY97" s="211">
        <f t="shared" ref="CY97:CY105" si="793">IFERROR(CW97*CU97,"")</f>
        <v>-15.747740793534081</v>
      </c>
      <c r="CZ97" s="209">
        <f t="shared" si="700"/>
        <v>1.0901288080924918</v>
      </c>
      <c r="DA97" s="209">
        <f>IFERROR(CW97*(CU97-CU107)^2,"")</f>
        <v>12.751350985253893</v>
      </c>
      <c r="DB97" s="209">
        <f>IFERROR(CW97*(CQ97-CB107)*(CU97-CU107),"")</f>
        <v>-9.3840029464217576</v>
      </c>
      <c r="DC97" s="209">
        <f t="shared" ref="DC97:DC105" si="794">IFERROR($C97*($F97-CS97)^2/(CS97*(1-CS97)),"")</f>
        <v>0.7375503699081517</v>
      </c>
      <c r="DD97" s="227">
        <f t="shared" ref="DD97:DD105" si="795">IFERROR($D97-$C97*CS97,"")</f>
        <v>-2.9117415302100973</v>
      </c>
      <c r="DE97" s="209">
        <f t="shared" ref="DE97:DE105" si="796">IFERROR(DD97/SQRT($C97*CS97*(1-CS97)),"")</f>
        <v>-0.85880752785950287</v>
      </c>
      <c r="DG97" s="209"/>
      <c r="DH97" s="201">
        <f t="shared" ref="DH97:DH105" si="797">IFERROR(LOG10($B97),"")</f>
        <v>0.47712125471966244</v>
      </c>
      <c r="DI97" s="211">
        <f>IFERROR(CQ110+CP110*DH97,"")</f>
        <v>-0.36318102494980153</v>
      </c>
      <c r="DJ97" s="202">
        <f t="shared" ref="DJ97:DJ105" si="798">IFERROR((_xlfn.NORM.S.DIST(DI97,TRUE))*(1-$E$95)+$E$95,"")</f>
        <v>0.35823483060449257</v>
      </c>
      <c r="DK97" s="202">
        <f t="shared" si="701"/>
        <v>0.37348077001195884</v>
      </c>
      <c r="DL97" s="202">
        <f t="shared" ref="DL97:DL105" si="799">IFERROR(DI97-DJ97/DK97+$F97/DK97,"")</f>
        <v>-0.51910560067194089</v>
      </c>
      <c r="DM97" s="202">
        <f t="shared" ref="DM97:DM105" si="800">IFERROR(DK97^2/((1-DJ97)*(DJ97+$E$95/(1-$E$95))),"")</f>
        <v>0.60672590598721343</v>
      </c>
      <c r="DN97" s="211">
        <f t="shared" ref="DN97:DN105" si="801">IFERROR($C97*DM97,"")</f>
        <v>30.336295299360671</v>
      </c>
      <c r="DO97" s="211">
        <f t="shared" si="702"/>
        <v>14.474091276777161</v>
      </c>
      <c r="DP97" s="211">
        <f t="shared" ref="DP97:DP105" si="802">IFERROR(DN97*DL97,"")</f>
        <v>-15.747740793535998</v>
      </c>
      <c r="DQ97" s="209">
        <f t="shared" si="703"/>
        <v>1.0901288080929037</v>
      </c>
      <c r="DR97" s="209">
        <f>IFERROR(DN97*(DL97-DL107)^2,"")</f>
        <v>12.751350985255986</v>
      </c>
      <c r="DS97" s="209">
        <f>IFERROR(DN97*(DH97-CS107)*(DL97-DL107),"")</f>
        <v>-9.3840029464234966</v>
      </c>
      <c r="DT97" s="209">
        <f t="shared" ref="DT97:DT105" si="803">IFERROR($C97*($F97-DJ97)^2/(DJ97*(1-DJ97)),"")</f>
        <v>0.73755036991524836</v>
      </c>
      <c r="DU97" s="227">
        <f t="shared" ref="DU97:DU105" si="804">IFERROR($D97-$C97*DJ97,"")</f>
        <v>-2.9117415302246279</v>
      </c>
      <c r="DV97" s="209">
        <f t="shared" ref="DV97:DV105" si="805">IFERROR(DU97/SQRT($C97*DJ97*(1-DJ97)),"")</f>
        <v>-0.85880752786363468</v>
      </c>
      <c r="DX97" s="209"/>
      <c r="DY97" s="201">
        <f t="shared" ref="DY97:DY105" si="806">IFERROR(LOG10($B97),"")</f>
        <v>0.47712125471966244</v>
      </c>
      <c r="DZ97" s="211">
        <f>IFERROR(DH110+DG110*DY97,"")</f>
        <v>-0.36318102494981241</v>
      </c>
      <c r="EA97" s="202">
        <f t="shared" ref="EA97:EA105" si="807">IFERROR((_xlfn.NORM.S.DIST(DZ97,TRUE))*(1-$E$95)+$E$95,"")</f>
        <v>0.35823483060448857</v>
      </c>
      <c r="EB97" s="202">
        <f t="shared" si="704"/>
        <v>0.3734807700119574</v>
      </c>
      <c r="EC97" s="202">
        <f t="shared" ref="EC97:EC105" si="808">IFERROR(DZ97-EA97/EB97+$F97/EB97,"")</f>
        <v>-0.51910560067194156</v>
      </c>
      <c r="ED97" s="202">
        <f t="shared" ref="ED97:ED105" si="809">IFERROR(EB97^2/((1-EA97)*(EA97+$E$95/(1-$E$95))),"")</f>
        <v>0.60672590598721177</v>
      </c>
      <c r="EE97" s="211">
        <f t="shared" ref="EE97:EE105" si="810">IFERROR($C97*ED97,"")</f>
        <v>30.336295299360589</v>
      </c>
      <c r="EF97" s="211">
        <f t="shared" si="705"/>
        <v>14.474091276777122</v>
      </c>
      <c r="EG97" s="211">
        <f t="shared" ref="EG97:EG105" si="811">IFERROR(EE97*EC97,"")</f>
        <v>-15.747740793535977</v>
      </c>
      <c r="EH97" s="209">
        <f t="shared" si="706"/>
        <v>1.090128808092915</v>
      </c>
      <c r="EI97" s="209">
        <f>IFERROR(EE97*(EC97-EC107)^2,"")</f>
        <v>12.751350985256112</v>
      </c>
      <c r="EJ97" s="209">
        <f>IFERROR(EE97*(DY97-DJ107)*(EC97-EC107),"")</f>
        <v>-9.3840029464235304</v>
      </c>
      <c r="EK97" s="209">
        <f t="shared" ref="EK97:EK105" si="812">IFERROR($C97*($F97-EA97)^2/(EA97*(1-EA97)),"")</f>
        <v>0.73755036991515066</v>
      </c>
      <c r="EL97" s="227">
        <f t="shared" ref="EL97:EL105" si="813">IFERROR($D97-$C97*EA97,"")</f>
        <v>-2.9117415302244289</v>
      </c>
      <c r="EM97" s="209">
        <f t="shared" ref="EM97:EM105" si="814">IFERROR(EL97/SQRT($C97*EA97*(1-EA97)),"")</f>
        <v>-0.85880752786357817</v>
      </c>
      <c r="EO97" s="209"/>
      <c r="EP97" s="201">
        <f t="shared" ref="EP97:EP105" si="815">IFERROR(LOG10($B97),"")</f>
        <v>0.47712125471966244</v>
      </c>
      <c r="EQ97" s="211">
        <f>IFERROR(DY110+DX110*EP97,"")</f>
        <v>-0.36318102494981197</v>
      </c>
      <c r="ER97" s="202">
        <f t="shared" ref="ER97:ER105" si="816">IFERROR((_xlfn.NORM.S.DIST(EQ97,TRUE))*(1-$E$95)+$E$95,"")</f>
        <v>0.35823483060448869</v>
      </c>
      <c r="ES97" s="202">
        <f t="shared" si="707"/>
        <v>0.37348077001195745</v>
      </c>
      <c r="ET97" s="202">
        <f t="shared" ref="ET97:ET105" si="817">IFERROR(EQ97-ER97/ES97+$F97/ES97,"")</f>
        <v>-0.51910560067194145</v>
      </c>
      <c r="EU97" s="202">
        <f t="shared" ref="EU97:EU105" si="818">IFERROR(ES97^2/((1-ER97)*(ER97+$E$95/(1-$E$95))),"")</f>
        <v>0.60672590598721177</v>
      </c>
      <c r="EV97" s="211">
        <f t="shared" ref="EV97:EV105" si="819">IFERROR($C97*EU97,"")</f>
        <v>30.336295299360589</v>
      </c>
      <c r="EW97" s="211">
        <f t="shared" si="708"/>
        <v>14.474091276777122</v>
      </c>
      <c r="EX97" s="211">
        <f t="shared" ref="EX97:EX105" si="820">IFERROR(EV97*ET97,"")</f>
        <v>-15.747740793535973</v>
      </c>
      <c r="EY97" s="209">
        <f t="shared" si="709"/>
        <v>1.0901288080929137</v>
      </c>
      <c r="EZ97" s="209">
        <f>IFERROR(EV97*(ET97-ET107)^2,"")</f>
        <v>12.751350985256103</v>
      </c>
      <c r="FA97" s="209">
        <f>IFERROR(EV97*(EP97-EA107)*(ET97-ET107),"")</f>
        <v>-9.3840029464235268</v>
      </c>
      <c r="FB97" s="209">
        <f t="shared" ref="FB97:FB105" si="821">IFERROR($C97*($F97-ER97)^2/(ER97*(1-ER97)),"")</f>
        <v>0.73755036991515344</v>
      </c>
      <c r="FC97" s="227">
        <f t="shared" ref="FC97:FC105" si="822">IFERROR($D97-$C97*ER97,"")</f>
        <v>-2.9117415302244325</v>
      </c>
      <c r="FD97" s="209">
        <f t="shared" ref="FD97:FD105" si="823">IFERROR(FC97/SQRT($C97*ER97*(1-ER97)),"")</f>
        <v>-0.85880752786357917</v>
      </c>
      <c r="FF97" s="209"/>
      <c r="FG97" s="201">
        <f t="shared" ref="FG97:FG105" si="824">IFERROR(LOG10($B97),"")</f>
        <v>0.47712125471966244</v>
      </c>
      <c r="FH97" s="211">
        <f>IFERROR(EP110+EO110*FG97,"")</f>
        <v>-0.36318102494981197</v>
      </c>
      <c r="FI97" s="202">
        <f t="shared" ref="FI97:FI105" si="825">IFERROR((_xlfn.NORM.S.DIST(FH97,TRUE))*(1-$E$95)+$E$95,"")</f>
        <v>0.35823483060448869</v>
      </c>
      <c r="FJ97" s="202">
        <f t="shared" si="710"/>
        <v>0.37348077001195745</v>
      </c>
      <c r="FK97" s="202">
        <f t="shared" ref="FK97:FK105" si="826">IFERROR(FH97-FI97/FJ97+$F97/FJ97,"")</f>
        <v>-0.51910560067194145</v>
      </c>
      <c r="FL97" s="202">
        <f t="shared" ref="FL97:FL105" si="827">IFERROR(FJ97^2/((1-FI97)*(FI97+$E$95/(1-$E$95))),"")</f>
        <v>0.60672590598721177</v>
      </c>
      <c r="FM97" s="211">
        <f t="shared" ref="FM97:FM105" si="828">IFERROR($C97*FL97,"")</f>
        <v>30.336295299360589</v>
      </c>
      <c r="FN97" s="211">
        <f t="shared" si="711"/>
        <v>14.474091276777122</v>
      </c>
      <c r="FO97" s="211">
        <f t="shared" ref="FO97:FO105" si="829">IFERROR(FM97*FK97,"")</f>
        <v>-15.747740793535973</v>
      </c>
      <c r="FP97" s="209">
        <f t="shared" si="712"/>
        <v>1.0901288080929137</v>
      </c>
      <c r="FQ97" s="209">
        <f>IFERROR(FM97*(FK97-FK107)^2,"")</f>
        <v>12.751350985256103</v>
      </c>
      <c r="FR97" s="209">
        <f>IFERROR(FM97*(FG97-ER107)*(FK97-FK107),"")</f>
        <v>-9.3840029464235268</v>
      </c>
      <c r="FS97" s="209">
        <f t="shared" ref="FS97:FS105" si="830">IFERROR($C97*($F97-FI97)^2/(FI97*(1-FI97)),"")</f>
        <v>0.73755036991515344</v>
      </c>
      <c r="FT97" s="227">
        <f t="shared" ref="FT97:FT105" si="831">IFERROR($D97-$C97*FI97,"")</f>
        <v>-2.9117415302244325</v>
      </c>
      <c r="FU97" s="209">
        <f t="shared" ref="FU97:FU105" si="832">IFERROR(FT97/SQRT($C97*FI97*(1-FI97)),"")</f>
        <v>-0.85880752786357917</v>
      </c>
      <c r="FW97" s="209"/>
      <c r="FX97" s="201">
        <f t="shared" ref="FX97:FX105" si="833">IFERROR(LOG10($B97),"")</f>
        <v>0.47712125471966244</v>
      </c>
      <c r="FY97" s="211">
        <f>IFERROR(FG110+FF110*FX97,"")</f>
        <v>-0.36318102494981197</v>
      </c>
      <c r="FZ97" s="202">
        <f t="shared" ref="FZ97:FZ105" si="834">IFERROR((_xlfn.NORM.S.DIST(FY97,TRUE))*(1-$E$95)+$E$95,"")</f>
        <v>0.35823483060448869</v>
      </c>
      <c r="GA97" s="202">
        <f t="shared" si="713"/>
        <v>0.37348077001195745</v>
      </c>
      <c r="GB97" s="202">
        <f t="shared" ref="GB97:GB105" si="835">IFERROR(FY97-FZ97/GA97+$F97/GA97,"")</f>
        <v>-0.51910560067194145</v>
      </c>
      <c r="GC97" s="202">
        <f t="shared" ref="GC97:GC105" si="836">IFERROR(GA97^2/((1-FZ97)*(FZ97+$E$95/(1-$E$95))),"")</f>
        <v>0.60672590598721177</v>
      </c>
      <c r="GD97" s="211">
        <f t="shared" ref="GD97:GD105" si="837">IFERROR($C97*GC97,"")</f>
        <v>30.336295299360589</v>
      </c>
      <c r="GE97" s="211">
        <f t="shared" si="714"/>
        <v>14.474091276777122</v>
      </c>
      <c r="GF97" s="211">
        <f t="shared" ref="GF97:GF105" si="838">IFERROR(GD97*GB97,"")</f>
        <v>-15.747740793535973</v>
      </c>
      <c r="GG97" s="209">
        <f t="shared" si="715"/>
        <v>1.0901288080929137</v>
      </c>
      <c r="GH97" s="209">
        <f>IFERROR(GD97*(GB97-GB107)^2,"")</f>
        <v>12.751350985256103</v>
      </c>
      <c r="GI97" s="209">
        <f>IFERROR(GD97*(FX97-FI107)*(GB97-GB107),"")</f>
        <v>-9.3840029464235268</v>
      </c>
      <c r="GJ97" s="209">
        <f t="shared" ref="GJ97:GJ105" si="839">IFERROR($C97*($F97-FZ97)^2/(FZ97*(1-FZ97)),"")</f>
        <v>0.73755036991515344</v>
      </c>
      <c r="GK97" s="227">
        <f t="shared" ref="GK97:GK105" si="840">IFERROR($D97-$C97*FZ97,"")</f>
        <v>-2.9117415302244325</v>
      </c>
      <c r="GL97" s="209">
        <f t="shared" ref="GL97:GL105" si="841">IFERROR(GK97/SQRT($C97*FZ97*(1-FZ97)),"")</f>
        <v>-0.85880752786357917</v>
      </c>
      <c r="GN97" s="209"/>
      <c r="GO97" s="201">
        <f t="shared" ref="GO97:GO105" si="842">IFERROR(LOG10($B97),"")</f>
        <v>0.47712125471966244</v>
      </c>
      <c r="GP97" s="211">
        <f>IFERROR(FX110+FW110*GO97,"")</f>
        <v>-0.36318102494981197</v>
      </c>
      <c r="GQ97" s="202">
        <f t="shared" ref="GQ97:GQ105" si="843">IFERROR((_xlfn.NORM.S.DIST(GP97,TRUE))*(1-$E$95)+$E$95,"")</f>
        <v>0.35823483060448869</v>
      </c>
      <c r="GR97" s="202">
        <f t="shared" si="716"/>
        <v>0.37348077001195745</v>
      </c>
      <c r="GS97" s="202">
        <f t="shared" ref="GS97:GS105" si="844">IFERROR(GP97-GQ97/GR97+$F97/GR97,"")</f>
        <v>-0.51910560067194145</v>
      </c>
      <c r="GT97" s="202">
        <f t="shared" ref="GT97:GT105" si="845">IFERROR(GR97^2/((1-GQ97)*(GQ97+$E$95/(1-$E$95))),"")</f>
        <v>0.60672590598721177</v>
      </c>
      <c r="GU97" s="211">
        <f t="shared" ref="GU97:GU105" si="846">IFERROR($C97*GT97,"")</f>
        <v>30.336295299360589</v>
      </c>
      <c r="GV97" s="211">
        <f t="shared" si="717"/>
        <v>14.474091276777122</v>
      </c>
      <c r="GW97" s="211">
        <f t="shared" ref="GW97:GW105" si="847">IFERROR(GU97*GS97,"")</f>
        <v>-15.747740793535973</v>
      </c>
      <c r="GX97" s="209">
        <f t="shared" si="718"/>
        <v>1.0901288080929137</v>
      </c>
      <c r="GY97" s="209">
        <f>IFERROR(GU97*(GS97-GS107)^2,"")</f>
        <v>12.751350985256103</v>
      </c>
      <c r="GZ97" s="209">
        <f>IFERROR(GU97*(GO97-FZ107)*(GS97-GS107),"")</f>
        <v>-9.3840029464235268</v>
      </c>
      <c r="HA97" s="209">
        <f t="shared" ref="HA97:HA105" si="848">IFERROR($C97*($F97-GQ97)^2/(GQ97*(1-GQ97)),"")</f>
        <v>0.73755036991515344</v>
      </c>
      <c r="HB97" s="227">
        <f t="shared" ref="HB97:HB105" si="849">IFERROR($D97-$C97*GQ97,"")</f>
        <v>-2.9117415302244325</v>
      </c>
      <c r="HC97" s="209">
        <f t="shared" ref="HC97:HC105" si="850">IFERROR(HB97/SQRT($C97*GQ97*(1-GQ97)),"")</f>
        <v>-0.85880752786357917</v>
      </c>
      <c r="HE97" s="209"/>
      <c r="HF97" s="201">
        <f t="shared" ref="HF97:HF105" si="851">IFERROR(LOG10($B97),"")</f>
        <v>0.47712125471966244</v>
      </c>
      <c r="HG97" s="211">
        <f>IFERROR(GO110+GN110*HF97,"")</f>
        <v>-0.36318102494981197</v>
      </c>
      <c r="HH97" s="202">
        <f t="shared" ref="HH97:HH105" si="852">IFERROR((_xlfn.NORM.S.DIST(HG97,TRUE))*(1-$E$95)+$E$95,"")</f>
        <v>0.35823483060448869</v>
      </c>
      <c r="HI97" s="202">
        <f t="shared" si="719"/>
        <v>0.37348077001195745</v>
      </c>
      <c r="HJ97" s="202">
        <f t="shared" ref="HJ97:HJ105" si="853">IFERROR(HG97-HH97/HI97+$F97/HI97,"")</f>
        <v>-0.51910560067194145</v>
      </c>
      <c r="HK97" s="202">
        <f t="shared" ref="HK97:HK105" si="854">IFERROR(HI97^2/((1-HH97)*(HH97+$E$95/(1-$E$95))),"")</f>
        <v>0.60672590598721177</v>
      </c>
      <c r="HL97" s="211">
        <f t="shared" ref="HL97:HL105" si="855">IFERROR($C97*HK97,"")</f>
        <v>30.336295299360589</v>
      </c>
      <c r="HM97" s="211">
        <f t="shared" si="720"/>
        <v>14.474091276777122</v>
      </c>
      <c r="HN97" s="211">
        <f t="shared" ref="HN97:HN105" si="856">IFERROR(HL97*HJ97,"")</f>
        <v>-15.747740793535973</v>
      </c>
      <c r="HO97" s="209">
        <f t="shared" si="721"/>
        <v>1.0901288080929137</v>
      </c>
      <c r="HP97" s="209">
        <f>IFERROR(HL97*(HJ97-HJ107)^2,"")</f>
        <v>12.751350985256103</v>
      </c>
      <c r="HQ97" s="209">
        <f>IFERROR(HL97*(HF97-GQ107)*(HJ97-HJ107),"")</f>
        <v>-9.3840029464235268</v>
      </c>
      <c r="HR97" s="209">
        <f t="shared" ref="HR97:HR105" si="857">IFERROR($C97*($F97-HH97)^2/(HH97*(1-HH97)),"")</f>
        <v>0.73755036991515344</v>
      </c>
      <c r="HS97" s="227">
        <f t="shared" ref="HS97:HS105" si="858">IFERROR($D97-$C97*HH97,"")</f>
        <v>-2.9117415302244325</v>
      </c>
      <c r="HT97" s="209">
        <f t="shared" ref="HT97:HT105" si="859">IFERROR(HS97/SQRT($C97*HH97*(1-HH97)),"")</f>
        <v>-0.85880752786357917</v>
      </c>
      <c r="HV97" s="209"/>
      <c r="HW97" s="201">
        <f t="shared" ref="HW97:HW105" si="860">IFERROR(LOG10($B97),"")</f>
        <v>0.47712125471966244</v>
      </c>
      <c r="HX97" s="211">
        <f>IFERROR(HF110+HE110*HW97,"")</f>
        <v>-0.36318102494981197</v>
      </c>
      <c r="HY97" s="202">
        <f t="shared" ref="HY97:HY105" si="861">IFERROR((_xlfn.NORM.S.DIST(HX97,TRUE))*(1-$E$95)+$E$95,"")</f>
        <v>0.35823483060448869</v>
      </c>
      <c r="HZ97" s="202">
        <f t="shared" si="722"/>
        <v>0.37348077001195745</v>
      </c>
      <c r="IA97" s="202">
        <f t="shared" ref="IA97:IA105" si="862">IFERROR(HX97-HY97/HZ97+$F97/HZ97,"")</f>
        <v>-0.51910560067194145</v>
      </c>
      <c r="IB97" s="202">
        <f t="shared" ref="IB97:IB105" si="863">IFERROR(HZ97^2/((1-HY97)*(HY97+$E$95/(1-$E$95))),"")</f>
        <v>0.60672590598721177</v>
      </c>
      <c r="IC97" s="211">
        <f t="shared" ref="IC97:IC105" si="864">IFERROR($C97*IB97,"")</f>
        <v>30.336295299360589</v>
      </c>
      <c r="ID97" s="211">
        <f t="shared" si="723"/>
        <v>14.474091276777122</v>
      </c>
      <c r="IE97" s="211">
        <f t="shared" ref="IE97:IE105" si="865">IFERROR(IC97*IA97,"")</f>
        <v>-15.747740793535973</v>
      </c>
      <c r="IF97" s="209">
        <f t="shared" si="724"/>
        <v>1.0901288080929137</v>
      </c>
      <c r="IG97" s="209">
        <f>IFERROR(IC97*(IA97-IA107)^2,"")</f>
        <v>12.751350985256103</v>
      </c>
      <c r="IH97" s="209">
        <f>IFERROR(IC97*(HW97-HH107)*(IA97-IA107),"")</f>
        <v>-9.3840029464235268</v>
      </c>
      <c r="II97" s="209">
        <f t="shared" ref="II97:II105" si="866">IFERROR($C97*($F97-HY97)^2/(HY97*(1-HY97)),"")</f>
        <v>0.73755036991515344</v>
      </c>
      <c r="IJ97" s="227">
        <f t="shared" ref="IJ97:IJ105" si="867">IFERROR($D97-$C97*HY97,"")</f>
        <v>-2.9117415302244325</v>
      </c>
      <c r="IK97" s="209">
        <f t="shared" ref="IK97:IK105" si="868">IFERROR(IJ97/SQRT($C97*HY97*(1-HY97)),"")</f>
        <v>-0.85880752786357917</v>
      </c>
      <c r="IM97" s="209"/>
      <c r="IN97" s="201">
        <f t="shared" ref="IN97:IN105" si="869">IFERROR(LOG10($B97),"")</f>
        <v>0.47712125471966244</v>
      </c>
      <c r="IO97" s="211">
        <f>IFERROR(HW110+HV110*IN97,"")</f>
        <v>-0.36318102494981197</v>
      </c>
      <c r="IP97" s="202">
        <f t="shared" ref="IP97:IP105" si="870">IFERROR((_xlfn.NORM.S.DIST(IO97,TRUE))*(1-$E$95)+$E$95,"")</f>
        <v>0.35823483060448869</v>
      </c>
      <c r="IQ97" s="202">
        <f t="shared" si="725"/>
        <v>0.37348077001195745</v>
      </c>
      <c r="IR97" s="202">
        <f t="shared" ref="IR97:IR105" si="871">IFERROR(IO97-IP97/IQ97+$F97/IQ97,"")</f>
        <v>-0.51910560067194145</v>
      </c>
      <c r="IS97" s="202">
        <f t="shared" ref="IS97:IS105" si="872">IFERROR(IQ97^2/((1-IP97)*(IP97+$E$95/(1-$E$95))),"")</f>
        <v>0.60672590598721177</v>
      </c>
      <c r="IT97" s="211">
        <f t="shared" ref="IT97:IT105" si="873">IFERROR($C97*IS97,"")</f>
        <v>30.336295299360589</v>
      </c>
      <c r="IU97" s="211">
        <f t="shared" si="726"/>
        <v>14.474091276777122</v>
      </c>
      <c r="IV97" s="211">
        <f t="shared" ref="IV97:IV105" si="874">IFERROR(IT97*IR97,"")</f>
        <v>-15.747740793535973</v>
      </c>
      <c r="IW97" s="209">
        <f t="shared" si="727"/>
        <v>1.0901288080929137</v>
      </c>
      <c r="IX97" s="209">
        <f>IFERROR(IT97*(IR97-IR107)^2,"")</f>
        <v>12.751350985256103</v>
      </c>
      <c r="IY97" s="209">
        <f>IFERROR(IT97*(IN97-HY107)*(IR97-IR107),"")</f>
        <v>-9.3840029464235268</v>
      </c>
      <c r="IZ97" s="209">
        <f t="shared" ref="IZ97:IZ105" si="875">IFERROR($C97*($F97-IP97)^2/(IP97*(1-IP97)),"")</f>
        <v>0.73755036991515344</v>
      </c>
      <c r="JA97" s="227">
        <f t="shared" ref="JA97:JA105" si="876">IFERROR($D97-$C97*IP97,"")</f>
        <v>-2.9117415302244325</v>
      </c>
      <c r="JB97" s="209">
        <f t="shared" ref="JB97:JB105" si="877">IFERROR(JA97/SQRT($C97*IP97*(1-IP97)),"")</f>
        <v>-0.85880752786357917</v>
      </c>
      <c r="JD97" s="209"/>
      <c r="JE97" s="201">
        <f t="shared" ref="JE97:JE105" si="878">IFERROR(LOG10($B97),"")</f>
        <v>0.47712125471966244</v>
      </c>
      <c r="JF97" s="211">
        <f>IFERROR(IN110+IM110*JE97,"")</f>
        <v>-0.36318102494981197</v>
      </c>
      <c r="JG97" s="202">
        <f t="shared" ref="JG97:JG105" si="879">IFERROR((_xlfn.NORM.S.DIST(JF97,TRUE))*(1-$E$95)+$E$95,"")</f>
        <v>0.35823483060448869</v>
      </c>
      <c r="JH97" s="202">
        <f t="shared" si="728"/>
        <v>0.37348077001195745</v>
      </c>
      <c r="JI97" s="202">
        <f t="shared" ref="JI97:JI105" si="880">IFERROR(JF97-JG97/JH97+$F97/JH97,"")</f>
        <v>-0.51910560067194145</v>
      </c>
      <c r="JJ97" s="202">
        <f t="shared" ref="JJ97:JJ105" si="881">IFERROR(JH97^2/((1-JG97)*(JG97+$E$95/(1-$E$95))),"")</f>
        <v>0.60672590598721177</v>
      </c>
      <c r="JK97" s="211">
        <f t="shared" ref="JK97:JK105" si="882">IFERROR($C97*JJ97,"")</f>
        <v>30.336295299360589</v>
      </c>
      <c r="JL97" s="211">
        <f t="shared" si="729"/>
        <v>14.474091276777122</v>
      </c>
      <c r="JM97" s="211">
        <f t="shared" ref="JM97:JM105" si="883">IFERROR(JK97*JI97,"")</f>
        <v>-15.747740793535973</v>
      </c>
      <c r="JN97" s="209">
        <f t="shared" si="730"/>
        <v>1.0901288080929137</v>
      </c>
      <c r="JO97" s="209">
        <f>IFERROR(JK97*(JI97-JI107)^2,"")</f>
        <v>12.751350985256103</v>
      </c>
      <c r="JP97" s="209">
        <f>IFERROR(JK97*(JE97-IP107)*(JI97-JI107),"")</f>
        <v>-9.3840029464235268</v>
      </c>
      <c r="JQ97" s="209">
        <f t="shared" ref="JQ97:JQ105" si="884">IFERROR($C97*($F97-JG97)^2/(JG97*(1-JG97)),"")</f>
        <v>0.73755036991515344</v>
      </c>
      <c r="JR97" s="227">
        <f t="shared" ref="JR97:JR105" si="885">IFERROR($D97-$C97*JG97,"")</f>
        <v>-2.9117415302244325</v>
      </c>
      <c r="JS97" s="209">
        <f t="shared" ref="JS97:JS105" si="886">IFERROR(JR97/SQRT($C97*JG97*(1-JG97)),"")</f>
        <v>-0.85880752786357917</v>
      </c>
      <c r="JU97" s="209"/>
      <c r="JV97" s="201">
        <f t="shared" ref="JV97:JV105" si="887">IFERROR(LOG10($B97),"")</f>
        <v>0.47712125471966244</v>
      </c>
      <c r="JW97" s="211">
        <f>IFERROR(JE110+JD110*JV97,"")</f>
        <v>-0.36318102494981197</v>
      </c>
      <c r="JX97" s="202">
        <f t="shared" ref="JX97:JX105" si="888">IFERROR((_xlfn.NORM.S.DIST(JW97,TRUE))*(1-$E$95)+$E$95,"")</f>
        <v>0.35823483060448869</v>
      </c>
      <c r="JY97" s="202">
        <f t="shared" si="731"/>
        <v>0.37348077001195745</v>
      </c>
      <c r="JZ97" s="202">
        <f t="shared" ref="JZ97:JZ105" si="889">IFERROR(JW97-JX97/JY97+$F97/JY97,"")</f>
        <v>-0.51910560067194145</v>
      </c>
      <c r="KA97" s="202">
        <f t="shared" ref="KA97:KA105" si="890">IFERROR(JY97^2/((1-JX97)*(JX97+$E$95/(1-$E$95))),"")</f>
        <v>0.60672590598721177</v>
      </c>
      <c r="KB97" s="211">
        <f t="shared" ref="KB97:KB105" si="891">IFERROR($C97*KA97,"")</f>
        <v>30.336295299360589</v>
      </c>
      <c r="KC97" s="211">
        <f t="shared" si="732"/>
        <v>14.474091276777122</v>
      </c>
      <c r="KD97" s="211">
        <f t="shared" ref="KD97:KD105" si="892">IFERROR(KB97*JZ97,"")</f>
        <v>-15.747740793535973</v>
      </c>
      <c r="KE97" s="209">
        <f t="shared" si="733"/>
        <v>1.0901288080929137</v>
      </c>
      <c r="KF97" s="209">
        <f>IFERROR(KB97*(JZ97-JZ107)^2,"")</f>
        <v>12.751350985256103</v>
      </c>
      <c r="KG97" s="209">
        <f>IFERROR(KB97*(JV97-JG107)*(JZ97-JZ107),"")</f>
        <v>-9.3840029464235268</v>
      </c>
      <c r="KH97" s="209">
        <f t="shared" ref="KH97:KH105" si="893">IFERROR($C97*($F97-JX97)^2/(JX97*(1-JX97)),"")</f>
        <v>0.73755036991515344</v>
      </c>
      <c r="KI97" s="227">
        <f t="shared" ref="KI97:KI105" si="894">IFERROR($D97-$C97*JX97,"")</f>
        <v>-2.9117415302244325</v>
      </c>
      <c r="KJ97" s="209">
        <f t="shared" ref="KJ97:KJ105" si="895">IFERROR(KI97/SQRT($C97*JX97*(1-JX97)),"")</f>
        <v>-0.85880752786357917</v>
      </c>
      <c r="KL97" s="209"/>
      <c r="KM97" s="201">
        <f t="shared" ref="KM97:KM105" si="896">IFERROR(LOG10($B97),"")</f>
        <v>0.47712125471966244</v>
      </c>
      <c r="KN97" s="211">
        <f>IFERROR(JV110+JU110*KM97,"")</f>
        <v>-0.36318102494981197</v>
      </c>
      <c r="KO97" s="202">
        <f t="shared" ref="KO97:KO105" si="897">IFERROR((_xlfn.NORM.S.DIST(KN97,TRUE))*(1-$E$95)+$E$95,"")</f>
        <v>0.35823483060448869</v>
      </c>
      <c r="KP97" s="202">
        <f t="shared" si="734"/>
        <v>0.37348077001195745</v>
      </c>
      <c r="KQ97" s="202">
        <f t="shared" ref="KQ97:KQ105" si="898">IFERROR(KN97-KO97/KP97+$F97/KP97,"")</f>
        <v>-0.51910560067194145</v>
      </c>
      <c r="KR97" s="202">
        <f t="shared" ref="KR97:KR105" si="899">IFERROR(KP97^2/((1-KO97)*(KO97+$E$95/(1-$E$95))),"")</f>
        <v>0.60672590598721177</v>
      </c>
      <c r="KS97" s="211">
        <f t="shared" ref="KS97:KS105" si="900">IFERROR($C97*KR97,"")</f>
        <v>30.336295299360589</v>
      </c>
      <c r="KT97" s="211">
        <f t="shared" si="735"/>
        <v>14.474091276777122</v>
      </c>
      <c r="KU97" s="211">
        <f t="shared" ref="KU97:KU105" si="901">IFERROR(KS97*KQ97,"")</f>
        <v>-15.747740793535973</v>
      </c>
      <c r="KV97" s="209">
        <f t="shared" si="736"/>
        <v>1.0901288080929137</v>
      </c>
      <c r="KW97" s="209">
        <f>IFERROR(KS97*(KQ97-KQ107)^2,"")</f>
        <v>12.751350985256103</v>
      </c>
      <c r="KX97" s="209">
        <f>IFERROR(KS97*(KM97-JX107)*(KQ97-KQ107),"")</f>
        <v>-9.3840029464235268</v>
      </c>
      <c r="KY97" s="209">
        <f t="shared" ref="KY97:KY105" si="902">IFERROR($C97*($F97-KO97)^2/(KO97*(1-KO97)),"")</f>
        <v>0.73755036991515344</v>
      </c>
      <c r="KZ97" s="227">
        <f t="shared" ref="KZ97:KZ105" si="903">IFERROR($D97-$C97*KO97,"")</f>
        <v>-2.9117415302244325</v>
      </c>
      <c r="LA97" s="209">
        <f t="shared" ref="LA97:LA105" si="904">IFERROR(KZ97/SQRT($C97*KO97*(1-KO97)),"")</f>
        <v>-0.85880752786357917</v>
      </c>
      <c r="LC97" s="209"/>
      <c r="LD97" s="201">
        <f t="shared" ref="LD97:LD105" si="905">IFERROR(LOG10($B97),"")</f>
        <v>0.47712125471966244</v>
      </c>
      <c r="LE97" s="211">
        <f>IFERROR(KM110+KL110*LD97,"")</f>
        <v>-0.36318102494981197</v>
      </c>
      <c r="LF97" s="202">
        <f t="shared" ref="LF97:LF105" si="906">IFERROR((_xlfn.NORM.S.DIST(LE97,TRUE))*(1-$E$95)+$E$95,"")</f>
        <v>0.35823483060448869</v>
      </c>
      <c r="LG97" s="202">
        <f t="shared" si="737"/>
        <v>0.37348077001195745</v>
      </c>
      <c r="LH97" s="202">
        <f t="shared" ref="LH97:LH105" si="907">IFERROR(LE97-LF97/LG97+$F97/LG97,"")</f>
        <v>-0.51910560067194145</v>
      </c>
      <c r="LI97" s="202">
        <f t="shared" ref="LI97:LI105" si="908">IFERROR(LG97^2/((1-LF97)*(LF97+$E$95/(1-$E$95))),"")</f>
        <v>0.60672590598721177</v>
      </c>
      <c r="LJ97" s="211">
        <f t="shared" ref="LJ97:LJ105" si="909">IFERROR($C97*LI97,"")</f>
        <v>30.336295299360589</v>
      </c>
      <c r="LK97" s="211">
        <f t="shared" si="738"/>
        <v>14.474091276777122</v>
      </c>
      <c r="LL97" s="211">
        <f t="shared" ref="LL97:LL105" si="910">IFERROR(LJ97*LH97,"")</f>
        <v>-15.747740793535973</v>
      </c>
      <c r="LM97" s="209">
        <f t="shared" si="739"/>
        <v>1.0901288080929137</v>
      </c>
      <c r="LN97" s="209">
        <f>IFERROR(LJ97*(LH97-LH107)^2,"")</f>
        <v>12.751350985256103</v>
      </c>
      <c r="LO97" s="209">
        <f>IFERROR(LJ97*(LD97-KO107)*(LH97-LH107),"")</f>
        <v>-9.3840029464235268</v>
      </c>
      <c r="LP97" s="209">
        <f t="shared" ref="LP97:LP105" si="911">IFERROR($C97*($F97-LF97)^2/(LF97*(1-LF97)),"")</f>
        <v>0.73755036991515344</v>
      </c>
      <c r="LQ97" s="227">
        <f t="shared" ref="LQ97:LQ105" si="912">IFERROR($D97-$C97*LF97,"")</f>
        <v>-2.9117415302244325</v>
      </c>
      <c r="LR97" s="209">
        <f t="shared" ref="LR97:LR105" si="913">IFERROR(LQ97/SQRT($C97*LF97*(1-LF97)),"")</f>
        <v>-0.85880752786357917</v>
      </c>
      <c r="LT97" s="209"/>
      <c r="LU97" s="371">
        <f t="shared" ref="LU97:LU105" si="914">IFERROR(LOG10($B97),"")</f>
        <v>0.47712125471966244</v>
      </c>
      <c r="LV97" s="370">
        <f>IFERROR(LD110+LC110*LU97,"")</f>
        <v>-0.36318102494981197</v>
      </c>
      <c r="LW97" s="373">
        <f t="shared" ref="LW97:LW105" si="915">IFERROR((_xlfn.NORM.S.DIST(LV97,TRUE))*(1-$E$95)+$E$95,"")</f>
        <v>0.35823483060448869</v>
      </c>
      <c r="LX97" s="202">
        <f t="shared" si="740"/>
        <v>0.37348077001195745</v>
      </c>
      <c r="LY97" s="202">
        <f t="shared" ref="LY97:LY105" si="916">IFERROR(LV97-LW97/LX97+$F97/LX97,"")</f>
        <v>-0.51910560067194145</v>
      </c>
      <c r="LZ97" s="202">
        <f t="shared" ref="LZ97:LZ105" si="917">IFERROR(LX97^2/((1-LW97)*(LW97+$E$95/(1-$E$95))),"")</f>
        <v>0.60672590598721177</v>
      </c>
      <c r="MA97" s="211">
        <f t="shared" ref="MA97:MA105" si="918">IFERROR($C97*LZ97,"")</f>
        <v>30.336295299360589</v>
      </c>
      <c r="MB97" s="211">
        <f t="shared" si="741"/>
        <v>14.474091276777122</v>
      </c>
      <c r="MC97" s="211">
        <f t="shared" ref="MC97:MC105" si="919">IFERROR(MA97*LY97,"")</f>
        <v>-15.747740793535973</v>
      </c>
      <c r="MD97" s="209">
        <f t="shared" si="742"/>
        <v>1.0901288080929137</v>
      </c>
      <c r="ME97" s="209">
        <f>IFERROR(MA97*(LY97-LY107)^2,"")</f>
        <v>12.751350985256103</v>
      </c>
      <c r="MF97" s="209">
        <f>IFERROR(MA97*(LU97-LF107)*(LY97-LY107),"")</f>
        <v>-9.3840029464235268</v>
      </c>
      <c r="MG97" s="209">
        <f t="shared" ref="MG97:MG105" si="920">IFERROR($C97*($F97-LW97)^2/(LW97*(1-LW97)),"")</f>
        <v>0.73755036991515344</v>
      </c>
      <c r="MH97" s="227">
        <f t="shared" ref="MH97:MH105" si="921">IFERROR($D97-$C97*LW97,"")</f>
        <v>-2.9117415302244325</v>
      </c>
      <c r="MI97" s="372">
        <f t="shared" ref="MI97:MI105" si="922">IFERROR(MH97/SQRT($C97*LW97*(1-LW97)),"")</f>
        <v>-0.85880752786357917</v>
      </c>
    </row>
    <row r="98" spans="1:347" ht="14" hidden="1" customHeight="1" outlineLevel="1">
      <c r="A98" s="12">
        <v>3</v>
      </c>
      <c r="B98" s="369">
        <v>5</v>
      </c>
      <c r="C98" s="351">
        <v>50</v>
      </c>
      <c r="D98" s="352">
        <v>31</v>
      </c>
      <c r="E98" s="15">
        <f t="shared" si="681"/>
        <v>0.62</v>
      </c>
      <c r="F98" s="32">
        <f>IFERROR((E98-E95)/(1-E95),"")</f>
        <v>0.62</v>
      </c>
      <c r="G98" s="15">
        <f t="shared" si="682"/>
        <v>0.30548078809939727</v>
      </c>
      <c r="H98" s="15"/>
      <c r="I98" s="32"/>
      <c r="J98" s="16">
        <f t="shared" si="743"/>
        <v>0.69897000433601886</v>
      </c>
      <c r="K98" s="15">
        <f>IFERROR(C110+B110*J98,"")</f>
        <v>0.2225626353702852</v>
      </c>
      <c r="L98" s="35">
        <f t="shared" si="744"/>
        <v>0.58806204015714636</v>
      </c>
      <c r="M98" s="35">
        <f t="shared" si="683"/>
        <v>0.38918300483767776</v>
      </c>
      <c r="N98" s="35">
        <f t="shared" si="745"/>
        <v>0.30462675288275087</v>
      </c>
      <c r="O98" s="35">
        <f t="shared" si="746"/>
        <v>0.62524866584744854</v>
      </c>
      <c r="P98" s="15">
        <f t="shared" si="747"/>
        <v>31.262433292372428</v>
      </c>
      <c r="Q98" s="15">
        <f t="shared" si="684"/>
        <v>21.851503133924055</v>
      </c>
      <c r="R98" s="15">
        <f t="shared" si="748"/>
        <v>9.5233735410690201</v>
      </c>
      <c r="S98" s="32">
        <f t="shared" si="685"/>
        <v>3.4770788567509314E-2</v>
      </c>
      <c r="T98" s="32">
        <f>IFERROR(P98*(N98-N107)^2,"")</f>
        <v>0.99235109556481194</v>
      </c>
      <c r="U98" s="32">
        <f>IFERROR(P98*(J98-E107)*(N98-N107),"")</f>
        <v>3.8931631551141161</v>
      </c>
      <c r="V98" s="32">
        <f t="shared" si="749"/>
        <v>0.2105374629703452</v>
      </c>
      <c r="W98" s="37">
        <f t="shared" si="750"/>
        <v>1.5968979921426829</v>
      </c>
      <c r="X98" s="32">
        <f t="shared" si="751"/>
        <v>0.45884361493906128</v>
      </c>
      <c r="Y98" s="42"/>
      <c r="Z98" s="209"/>
      <c r="AA98" s="201">
        <f t="shared" si="752"/>
        <v>0.69897000433601886</v>
      </c>
      <c r="AB98" s="211">
        <f>IFERROR(J110+I110*AA98,"")</f>
        <v>0.21310074333701978</v>
      </c>
      <c r="AC98" s="202">
        <f t="shared" si="753"/>
        <v>0.58437580756914753</v>
      </c>
      <c r="AD98" s="202">
        <f t="shared" si="686"/>
        <v>0.3899859771189772</v>
      </c>
      <c r="AE98" s="202">
        <f t="shared" si="754"/>
        <v>0.30444811098861169</v>
      </c>
      <c r="AF98" s="202">
        <f t="shared" si="755"/>
        <v>0.62618828044525054</v>
      </c>
      <c r="AG98" s="211">
        <f t="shared" si="756"/>
        <v>31.309414022262526</v>
      </c>
      <c r="AH98" s="211">
        <f t="shared" si="687"/>
        <v>21.884341254899049</v>
      </c>
      <c r="AI98" s="211">
        <f t="shared" si="757"/>
        <v>9.532091955238176</v>
      </c>
      <c r="AJ98" s="209">
        <f t="shared" si="688"/>
        <v>3.26351578451732E-2</v>
      </c>
      <c r="AK98" s="209">
        <f>IFERROR(AG98*(AE98-AE107)^2,"")</f>
        <v>0.96132258549879701</v>
      </c>
      <c r="AL98" s="209">
        <f>IFERROR(AG98*(AA98-L107)*(AE98-AE107),"")</f>
        <v>3.8346928305050003</v>
      </c>
      <c r="AM98" s="209">
        <f t="shared" si="758"/>
        <v>0.26125644517356061</v>
      </c>
      <c r="AN98" s="227">
        <f t="shared" si="759"/>
        <v>1.7812096215426223</v>
      </c>
      <c r="AO98" s="209">
        <f t="shared" si="760"/>
        <v>0.51113251234250434</v>
      </c>
      <c r="AQ98" s="209"/>
      <c r="AR98" s="201">
        <f t="shared" si="761"/>
        <v>0.69897000433601886</v>
      </c>
      <c r="AS98" s="211">
        <f>IFERROR(AA110+Z110*AR98,"")</f>
        <v>0.21308592069920618</v>
      </c>
      <c r="AT98" s="202">
        <f t="shared" si="762"/>
        <v>0.58437002693912676</v>
      </c>
      <c r="AU98" s="202">
        <f t="shared" si="689"/>
        <v>0.38998720893268946</v>
      </c>
      <c r="AV98" s="202">
        <f t="shared" si="763"/>
        <v>0.30444782243538038</v>
      </c>
      <c r="AW98" s="202">
        <f t="shared" si="764"/>
        <v>0.62618972131863893</v>
      </c>
      <c r="AX98" s="211">
        <f t="shared" si="765"/>
        <v>31.309486065931946</v>
      </c>
      <c r="AY98" s="211">
        <f t="shared" si="690"/>
        <v>21.884391611262973</v>
      </c>
      <c r="AZ98" s="211">
        <f t="shared" si="766"/>
        <v>9.5321048543438653</v>
      </c>
      <c r="BA98" s="209">
        <f t="shared" si="691"/>
        <v>3.2632652781843449E-2</v>
      </c>
      <c r="BB98" s="209">
        <f>IFERROR(AX98*(AV98-AV107)^2,"")</f>
        <v>0.9612938275993419</v>
      </c>
      <c r="BC98" s="209">
        <f>IFERROR(AX98*(AR98-AC107)*(AV98-AV107),"")</f>
        <v>3.8346398845779541</v>
      </c>
      <c r="BD98" s="209">
        <f t="shared" si="767"/>
        <v>0.26134018904573486</v>
      </c>
      <c r="BE98" s="227">
        <f t="shared" si="768"/>
        <v>1.7814986530436627</v>
      </c>
      <c r="BF98" s="209">
        <f t="shared" si="769"/>
        <v>0.51121442570191156</v>
      </c>
      <c r="BH98" s="209"/>
      <c r="BI98" s="201">
        <f t="shared" si="770"/>
        <v>0.69897000433601886</v>
      </c>
      <c r="BJ98" s="211">
        <f>IFERROR(AR110+AQ110*BI98,"")</f>
        <v>0.21308513018146025</v>
      </c>
      <c r="BK98" s="202">
        <f t="shared" si="771"/>
        <v>0.58436971864729159</v>
      </c>
      <c r="BL98" s="202">
        <f t="shared" si="692"/>
        <v>0.38998727462521715</v>
      </c>
      <c r="BM98" s="202">
        <f t="shared" si="772"/>
        <v>0.30444780704559538</v>
      </c>
      <c r="BN98" s="202">
        <f t="shared" si="773"/>
        <v>0.62618979816025455</v>
      </c>
      <c r="BO98" s="211">
        <f t="shared" si="774"/>
        <v>31.309489908012729</v>
      </c>
      <c r="BP98" s="211">
        <f t="shared" si="693"/>
        <v>21.884394296762196</v>
      </c>
      <c r="BQ98" s="211">
        <f t="shared" si="775"/>
        <v>9.5321055422106742</v>
      </c>
      <c r="BR98" s="209">
        <f t="shared" si="694"/>
        <v>3.2632475914036826E-2</v>
      </c>
      <c r="BS98" s="209">
        <f>IFERROR(BO98*(BM98-BM107)^2,"")</f>
        <v>0.96129123254947624</v>
      </c>
      <c r="BT98" s="209">
        <f>IFERROR(BO98*(BI98-AT107)*(BM98-BM107),"")</f>
        <v>3.8346349439748706</v>
      </c>
      <c r="BU98" s="209">
        <f t="shared" si="776"/>
        <v>0.26134465563298326</v>
      </c>
      <c r="BV98" s="227">
        <f t="shared" si="777"/>
        <v>1.7815140676354204</v>
      </c>
      <c r="BW98" s="209">
        <f t="shared" si="778"/>
        <v>0.51121879428771333</v>
      </c>
      <c r="BY98" s="209"/>
      <c r="BZ98" s="201">
        <f t="shared" si="779"/>
        <v>0.69897000433601886</v>
      </c>
      <c r="CA98" s="211">
        <f>IFERROR(BI110+BH110*BZ98,"")</f>
        <v>0.21308512848998373</v>
      </c>
      <c r="CB98" s="202">
        <f t="shared" si="780"/>
        <v>0.58436971798763726</v>
      </c>
      <c r="CC98" s="202">
        <f t="shared" si="695"/>
        <v>0.38998727476577966</v>
      </c>
      <c r="CD98" s="202">
        <f t="shared" si="781"/>
        <v>0.30444780701266572</v>
      </c>
      <c r="CE98" s="202">
        <f t="shared" si="782"/>
        <v>0.62618979832467281</v>
      </c>
      <c r="CF98" s="211">
        <f t="shared" si="783"/>
        <v>31.309489916233641</v>
      </c>
      <c r="CG98" s="211">
        <f t="shared" si="696"/>
        <v>21.884394302508365</v>
      </c>
      <c r="CH98" s="211">
        <f t="shared" si="784"/>
        <v>9.5321055436825031</v>
      </c>
      <c r="CI98" s="209">
        <f t="shared" si="697"/>
        <v>3.2632475634952758E-2</v>
      </c>
      <c r="CJ98" s="209">
        <f>IFERROR(CF98*(CD98-CD107)^2,"")</f>
        <v>0.96129122943437884</v>
      </c>
      <c r="CK98" s="209">
        <f>IFERROR(CF98*(BZ98-BK107)*(CD98-CD107),"")</f>
        <v>3.8346349382651663</v>
      </c>
      <c r="CL98" s="209">
        <f t="shared" si="785"/>
        <v>0.26134466519021338</v>
      </c>
      <c r="CM98" s="227">
        <f t="shared" si="786"/>
        <v>1.7815141006181356</v>
      </c>
      <c r="CN98" s="209">
        <f t="shared" si="787"/>
        <v>0.51121880363520766</v>
      </c>
      <c r="CP98" s="209"/>
      <c r="CQ98" s="201">
        <f t="shared" si="788"/>
        <v>0.69897000433601886</v>
      </c>
      <c r="CR98" s="211">
        <f>IFERROR(BZ110+BY110*CQ98,"")</f>
        <v>0.21308512839335436</v>
      </c>
      <c r="CS98" s="202">
        <f t="shared" si="789"/>
        <v>0.58436971794995296</v>
      </c>
      <c r="CT98" s="202">
        <f t="shared" si="698"/>
        <v>0.38998727477380962</v>
      </c>
      <c r="CU98" s="202">
        <f t="shared" si="790"/>
        <v>0.30444780701078455</v>
      </c>
      <c r="CV98" s="202">
        <f t="shared" si="791"/>
        <v>0.62618979833406563</v>
      </c>
      <c r="CW98" s="211">
        <f t="shared" si="792"/>
        <v>31.309489916703281</v>
      </c>
      <c r="CX98" s="211">
        <f t="shared" si="699"/>
        <v>21.884394302836633</v>
      </c>
      <c r="CY98" s="211">
        <f t="shared" si="793"/>
        <v>9.5321055437665851</v>
      </c>
      <c r="CZ98" s="209">
        <f t="shared" si="700"/>
        <v>3.2632475613321506E-2</v>
      </c>
      <c r="DA98" s="209">
        <f>IFERROR(CW98*(CU98-CU107)^2,"")</f>
        <v>0.96129122911688458</v>
      </c>
      <c r="DB98" s="209">
        <f>IFERROR(CW98*(CQ98-CB107)*(CU98-CU107),"")</f>
        <v>3.8346349376606765</v>
      </c>
      <c r="DC98" s="209">
        <f t="shared" si="794"/>
        <v>0.26134466573619253</v>
      </c>
      <c r="DD98" s="227">
        <f t="shared" si="795"/>
        <v>1.7815141025023529</v>
      </c>
      <c r="DE98" s="209">
        <f t="shared" si="796"/>
        <v>0.51121880416920595</v>
      </c>
      <c r="DG98" s="209"/>
      <c r="DH98" s="201">
        <f t="shared" si="797"/>
        <v>0.69897000433601886</v>
      </c>
      <c r="DI98" s="211">
        <f>IFERROR(CQ110+CP110*DH98,"")</f>
        <v>0.21308512839315852</v>
      </c>
      <c r="DJ98" s="202">
        <f t="shared" si="798"/>
        <v>0.58436971794987658</v>
      </c>
      <c r="DK98" s="202">
        <f t="shared" si="701"/>
        <v>0.38998727477382589</v>
      </c>
      <c r="DL98" s="202">
        <f t="shared" si="799"/>
        <v>0.30444780701078078</v>
      </c>
      <c r="DM98" s="202">
        <f t="shared" si="800"/>
        <v>0.6261897983340845</v>
      </c>
      <c r="DN98" s="211">
        <f t="shared" si="801"/>
        <v>31.309489916704226</v>
      </c>
      <c r="DO98" s="211">
        <f t="shared" si="702"/>
        <v>21.884394302837293</v>
      </c>
      <c r="DP98" s="211">
        <f t="shared" si="802"/>
        <v>9.5321055437667557</v>
      </c>
      <c r="DQ98" s="209">
        <f t="shared" si="703"/>
        <v>3.2632475613289726E-2</v>
      </c>
      <c r="DR98" s="209">
        <f>IFERROR(DN98*(DL98-DL107)^2,"")</f>
        <v>0.96129122911653897</v>
      </c>
      <c r="DS98" s="209">
        <f>IFERROR(DN98*(DH98-CS107)*(DL98-DL107),"")</f>
        <v>3.834634937660045</v>
      </c>
      <c r="DT98" s="209">
        <f t="shared" si="803"/>
        <v>0.2613446657372992</v>
      </c>
      <c r="DU98" s="227">
        <f t="shared" si="804"/>
        <v>1.781514102506172</v>
      </c>
      <c r="DV98" s="209">
        <f t="shared" si="805"/>
        <v>0.5112188041702882</v>
      </c>
      <c r="DX98" s="209"/>
      <c r="DY98" s="201">
        <f t="shared" si="806"/>
        <v>0.69897000433601886</v>
      </c>
      <c r="DZ98" s="211">
        <f>IFERROR(DH110+DG110*DY98,"")</f>
        <v>0.21308512839314675</v>
      </c>
      <c r="EA98" s="202">
        <f t="shared" si="807"/>
        <v>0.58436971794987203</v>
      </c>
      <c r="EB98" s="202">
        <f t="shared" si="704"/>
        <v>0.38998727477382689</v>
      </c>
      <c r="EC98" s="202">
        <f t="shared" si="808"/>
        <v>0.30444780701078056</v>
      </c>
      <c r="ED98" s="202">
        <f t="shared" si="809"/>
        <v>0.62618979833408583</v>
      </c>
      <c r="EE98" s="211">
        <f t="shared" si="810"/>
        <v>31.30948991670429</v>
      </c>
      <c r="EF98" s="211">
        <f t="shared" si="705"/>
        <v>21.884394302837336</v>
      </c>
      <c r="EG98" s="211">
        <f t="shared" si="811"/>
        <v>9.5321055437667681</v>
      </c>
      <c r="EH98" s="209">
        <f t="shared" si="706"/>
        <v>3.2632475613287325E-2</v>
      </c>
      <c r="EI98" s="209">
        <f>IFERROR(EE98*(EC98-EC107)^2,"")</f>
        <v>0.96129122911650033</v>
      </c>
      <c r="EJ98" s="209">
        <f>IFERROR(EE98*(DY98-DJ107)*(EC98-EC107),"")</f>
        <v>3.8346349376599718</v>
      </c>
      <c r="EK98" s="209">
        <f t="shared" si="812"/>
        <v>0.26134466573736514</v>
      </c>
      <c r="EL98" s="227">
        <f t="shared" si="813"/>
        <v>1.7815141025063994</v>
      </c>
      <c r="EM98" s="209">
        <f t="shared" si="814"/>
        <v>0.5112188041703527</v>
      </c>
      <c r="EO98" s="209"/>
      <c r="EP98" s="201">
        <f t="shared" si="815"/>
        <v>0.69897000433601886</v>
      </c>
      <c r="EQ98" s="211">
        <f>IFERROR(DY110+DX110*EP98,"")</f>
        <v>0.21308512839314719</v>
      </c>
      <c r="ER98" s="202">
        <f t="shared" si="816"/>
        <v>0.58436971794987214</v>
      </c>
      <c r="ES98" s="202">
        <f t="shared" si="707"/>
        <v>0.38998727477382689</v>
      </c>
      <c r="ET98" s="202">
        <f t="shared" si="817"/>
        <v>0.30444780701078056</v>
      </c>
      <c r="EU98" s="202">
        <f t="shared" si="818"/>
        <v>0.62618979833408583</v>
      </c>
      <c r="EV98" s="211">
        <f t="shared" si="819"/>
        <v>31.30948991670429</v>
      </c>
      <c r="EW98" s="211">
        <f t="shared" si="708"/>
        <v>21.884394302837336</v>
      </c>
      <c r="EX98" s="211">
        <f t="shared" si="820"/>
        <v>9.5321055437667681</v>
      </c>
      <c r="EY98" s="209">
        <f t="shared" si="709"/>
        <v>3.2632475613287547E-2</v>
      </c>
      <c r="EZ98" s="209">
        <f>IFERROR(EV98*(ET98-ET107)^2,"")</f>
        <v>0.96129122911650255</v>
      </c>
      <c r="FA98" s="209">
        <f>IFERROR(EV98*(EP98-EA107)*(ET98-ET107),"")</f>
        <v>3.8346349376599762</v>
      </c>
      <c r="FB98" s="209">
        <f t="shared" si="821"/>
        <v>0.26134466573736354</v>
      </c>
      <c r="FC98" s="227">
        <f t="shared" si="822"/>
        <v>1.7815141025063923</v>
      </c>
      <c r="FD98" s="209">
        <f t="shared" si="823"/>
        <v>0.5112188041703507</v>
      </c>
      <c r="FF98" s="209"/>
      <c r="FG98" s="201">
        <f t="shared" si="824"/>
        <v>0.69897000433601886</v>
      </c>
      <c r="FH98" s="211">
        <f>IFERROR(EP110+EO110*FG98,"")</f>
        <v>0.21308512839314719</v>
      </c>
      <c r="FI98" s="202">
        <f t="shared" si="825"/>
        <v>0.58436971794987214</v>
      </c>
      <c r="FJ98" s="202">
        <f t="shared" si="710"/>
        <v>0.38998727477382689</v>
      </c>
      <c r="FK98" s="202">
        <f t="shared" si="826"/>
        <v>0.30444780701078056</v>
      </c>
      <c r="FL98" s="202">
        <f t="shared" si="827"/>
        <v>0.62618979833408583</v>
      </c>
      <c r="FM98" s="211">
        <f t="shared" si="828"/>
        <v>31.30948991670429</v>
      </c>
      <c r="FN98" s="211">
        <f t="shared" si="711"/>
        <v>21.884394302837336</v>
      </c>
      <c r="FO98" s="211">
        <f t="shared" si="829"/>
        <v>9.5321055437667681</v>
      </c>
      <c r="FP98" s="209">
        <f t="shared" si="712"/>
        <v>3.2632475613287547E-2</v>
      </c>
      <c r="FQ98" s="209">
        <f>IFERROR(FM98*(FK98-FK107)^2,"")</f>
        <v>0.96129122911650255</v>
      </c>
      <c r="FR98" s="209">
        <f>IFERROR(FM98*(FG98-ER107)*(FK98-FK107),"")</f>
        <v>3.8346349376599762</v>
      </c>
      <c r="FS98" s="209">
        <f t="shared" si="830"/>
        <v>0.26134466573736354</v>
      </c>
      <c r="FT98" s="227">
        <f t="shared" si="831"/>
        <v>1.7815141025063923</v>
      </c>
      <c r="FU98" s="209">
        <f t="shared" si="832"/>
        <v>0.5112188041703507</v>
      </c>
      <c r="FW98" s="209"/>
      <c r="FX98" s="201">
        <f t="shared" si="833"/>
        <v>0.69897000433601886</v>
      </c>
      <c r="FY98" s="211">
        <f>IFERROR(FG110+FF110*FX98,"")</f>
        <v>0.21308512839314719</v>
      </c>
      <c r="FZ98" s="202">
        <f t="shared" si="834"/>
        <v>0.58436971794987214</v>
      </c>
      <c r="GA98" s="202">
        <f t="shared" si="713"/>
        <v>0.38998727477382689</v>
      </c>
      <c r="GB98" s="202">
        <f t="shared" si="835"/>
        <v>0.30444780701078056</v>
      </c>
      <c r="GC98" s="202">
        <f t="shared" si="836"/>
        <v>0.62618979833408583</v>
      </c>
      <c r="GD98" s="211">
        <f t="shared" si="837"/>
        <v>31.30948991670429</v>
      </c>
      <c r="GE98" s="211">
        <f t="shared" si="714"/>
        <v>21.884394302837336</v>
      </c>
      <c r="GF98" s="211">
        <f t="shared" si="838"/>
        <v>9.5321055437667681</v>
      </c>
      <c r="GG98" s="209">
        <f t="shared" si="715"/>
        <v>3.2632475613287547E-2</v>
      </c>
      <c r="GH98" s="209">
        <f>IFERROR(GD98*(GB98-GB107)^2,"")</f>
        <v>0.96129122911650255</v>
      </c>
      <c r="GI98" s="209">
        <f>IFERROR(GD98*(FX98-FI107)*(GB98-GB107),"")</f>
        <v>3.8346349376599762</v>
      </c>
      <c r="GJ98" s="209">
        <f t="shared" si="839"/>
        <v>0.26134466573736354</v>
      </c>
      <c r="GK98" s="227">
        <f t="shared" si="840"/>
        <v>1.7815141025063923</v>
      </c>
      <c r="GL98" s="209">
        <f t="shared" si="841"/>
        <v>0.5112188041703507</v>
      </c>
      <c r="GN98" s="209"/>
      <c r="GO98" s="201">
        <f t="shared" si="842"/>
        <v>0.69897000433601886</v>
      </c>
      <c r="GP98" s="211">
        <f>IFERROR(FX110+FW110*GO98,"")</f>
        <v>0.21308512839314719</v>
      </c>
      <c r="GQ98" s="202">
        <f t="shared" si="843"/>
        <v>0.58436971794987214</v>
      </c>
      <c r="GR98" s="202">
        <f t="shared" si="716"/>
        <v>0.38998727477382689</v>
      </c>
      <c r="GS98" s="202">
        <f t="shared" si="844"/>
        <v>0.30444780701078056</v>
      </c>
      <c r="GT98" s="202">
        <f t="shared" si="845"/>
        <v>0.62618979833408583</v>
      </c>
      <c r="GU98" s="211">
        <f t="shared" si="846"/>
        <v>31.30948991670429</v>
      </c>
      <c r="GV98" s="211">
        <f t="shared" si="717"/>
        <v>21.884394302837336</v>
      </c>
      <c r="GW98" s="211">
        <f t="shared" si="847"/>
        <v>9.5321055437667681</v>
      </c>
      <c r="GX98" s="209">
        <f t="shared" si="718"/>
        <v>3.2632475613287547E-2</v>
      </c>
      <c r="GY98" s="209">
        <f>IFERROR(GU98*(GS98-GS107)^2,"")</f>
        <v>0.96129122911650255</v>
      </c>
      <c r="GZ98" s="209">
        <f>IFERROR(GU98*(GO98-FZ107)*(GS98-GS107),"")</f>
        <v>3.8346349376599762</v>
      </c>
      <c r="HA98" s="209">
        <f t="shared" si="848"/>
        <v>0.26134466573736354</v>
      </c>
      <c r="HB98" s="227">
        <f t="shared" si="849"/>
        <v>1.7815141025063923</v>
      </c>
      <c r="HC98" s="209">
        <f t="shared" si="850"/>
        <v>0.5112188041703507</v>
      </c>
      <c r="HE98" s="209"/>
      <c r="HF98" s="201">
        <f t="shared" si="851"/>
        <v>0.69897000433601886</v>
      </c>
      <c r="HG98" s="211">
        <f>IFERROR(GO110+GN110*HF98,"")</f>
        <v>0.21308512839314719</v>
      </c>
      <c r="HH98" s="202">
        <f t="shared" si="852"/>
        <v>0.58436971794987214</v>
      </c>
      <c r="HI98" s="202">
        <f t="shared" si="719"/>
        <v>0.38998727477382689</v>
      </c>
      <c r="HJ98" s="202">
        <f t="shared" si="853"/>
        <v>0.30444780701078056</v>
      </c>
      <c r="HK98" s="202">
        <f t="shared" si="854"/>
        <v>0.62618979833408583</v>
      </c>
      <c r="HL98" s="211">
        <f t="shared" si="855"/>
        <v>31.30948991670429</v>
      </c>
      <c r="HM98" s="211">
        <f t="shared" si="720"/>
        <v>21.884394302837336</v>
      </c>
      <c r="HN98" s="211">
        <f t="shared" si="856"/>
        <v>9.5321055437667681</v>
      </c>
      <c r="HO98" s="209">
        <f t="shared" si="721"/>
        <v>3.2632475613287547E-2</v>
      </c>
      <c r="HP98" s="209">
        <f>IFERROR(HL98*(HJ98-HJ107)^2,"")</f>
        <v>0.96129122911650255</v>
      </c>
      <c r="HQ98" s="209">
        <f>IFERROR(HL98*(HF98-GQ107)*(HJ98-HJ107),"")</f>
        <v>3.8346349376599762</v>
      </c>
      <c r="HR98" s="209">
        <f t="shared" si="857"/>
        <v>0.26134466573736354</v>
      </c>
      <c r="HS98" s="227">
        <f t="shared" si="858"/>
        <v>1.7815141025063923</v>
      </c>
      <c r="HT98" s="209">
        <f t="shared" si="859"/>
        <v>0.5112188041703507</v>
      </c>
      <c r="HV98" s="209"/>
      <c r="HW98" s="201">
        <f t="shared" si="860"/>
        <v>0.69897000433601886</v>
      </c>
      <c r="HX98" s="211">
        <f>IFERROR(HF110+HE110*HW98,"")</f>
        <v>0.21308512839314719</v>
      </c>
      <c r="HY98" s="202">
        <f t="shared" si="861"/>
        <v>0.58436971794987214</v>
      </c>
      <c r="HZ98" s="202">
        <f t="shared" si="722"/>
        <v>0.38998727477382689</v>
      </c>
      <c r="IA98" s="202">
        <f t="shared" si="862"/>
        <v>0.30444780701078056</v>
      </c>
      <c r="IB98" s="202">
        <f t="shared" si="863"/>
        <v>0.62618979833408583</v>
      </c>
      <c r="IC98" s="211">
        <f t="shared" si="864"/>
        <v>31.30948991670429</v>
      </c>
      <c r="ID98" s="211">
        <f t="shared" si="723"/>
        <v>21.884394302837336</v>
      </c>
      <c r="IE98" s="211">
        <f t="shared" si="865"/>
        <v>9.5321055437667681</v>
      </c>
      <c r="IF98" s="209">
        <f t="shared" si="724"/>
        <v>3.2632475613287547E-2</v>
      </c>
      <c r="IG98" s="209">
        <f>IFERROR(IC98*(IA98-IA107)^2,"")</f>
        <v>0.96129122911650255</v>
      </c>
      <c r="IH98" s="209">
        <f>IFERROR(IC98*(HW98-HH107)*(IA98-IA107),"")</f>
        <v>3.8346349376599762</v>
      </c>
      <c r="II98" s="209">
        <f t="shared" si="866"/>
        <v>0.26134466573736354</v>
      </c>
      <c r="IJ98" s="227">
        <f t="shared" si="867"/>
        <v>1.7815141025063923</v>
      </c>
      <c r="IK98" s="209">
        <f t="shared" si="868"/>
        <v>0.5112188041703507</v>
      </c>
      <c r="IM98" s="209"/>
      <c r="IN98" s="201">
        <f t="shared" si="869"/>
        <v>0.69897000433601886</v>
      </c>
      <c r="IO98" s="211">
        <f>IFERROR(HW110+HV110*IN98,"")</f>
        <v>0.21308512839314719</v>
      </c>
      <c r="IP98" s="202">
        <f t="shared" si="870"/>
        <v>0.58436971794987214</v>
      </c>
      <c r="IQ98" s="202">
        <f t="shared" si="725"/>
        <v>0.38998727477382689</v>
      </c>
      <c r="IR98" s="202">
        <f t="shared" si="871"/>
        <v>0.30444780701078056</v>
      </c>
      <c r="IS98" s="202">
        <f t="shared" si="872"/>
        <v>0.62618979833408583</v>
      </c>
      <c r="IT98" s="211">
        <f t="shared" si="873"/>
        <v>31.30948991670429</v>
      </c>
      <c r="IU98" s="211">
        <f t="shared" si="726"/>
        <v>21.884394302837336</v>
      </c>
      <c r="IV98" s="211">
        <f t="shared" si="874"/>
        <v>9.5321055437667681</v>
      </c>
      <c r="IW98" s="209">
        <f t="shared" si="727"/>
        <v>3.2632475613287547E-2</v>
      </c>
      <c r="IX98" s="209">
        <f>IFERROR(IT98*(IR98-IR107)^2,"")</f>
        <v>0.96129122911650255</v>
      </c>
      <c r="IY98" s="209">
        <f>IFERROR(IT98*(IN98-HY107)*(IR98-IR107),"")</f>
        <v>3.8346349376599762</v>
      </c>
      <c r="IZ98" s="209">
        <f t="shared" si="875"/>
        <v>0.26134466573736354</v>
      </c>
      <c r="JA98" s="227">
        <f t="shared" si="876"/>
        <v>1.7815141025063923</v>
      </c>
      <c r="JB98" s="209">
        <f t="shared" si="877"/>
        <v>0.5112188041703507</v>
      </c>
      <c r="JD98" s="209"/>
      <c r="JE98" s="201">
        <f t="shared" si="878"/>
        <v>0.69897000433601886</v>
      </c>
      <c r="JF98" s="211">
        <f>IFERROR(IN110+IM110*JE98,"")</f>
        <v>0.21308512839314719</v>
      </c>
      <c r="JG98" s="202">
        <f t="shared" si="879"/>
        <v>0.58436971794987214</v>
      </c>
      <c r="JH98" s="202">
        <f t="shared" si="728"/>
        <v>0.38998727477382689</v>
      </c>
      <c r="JI98" s="202">
        <f t="shared" si="880"/>
        <v>0.30444780701078056</v>
      </c>
      <c r="JJ98" s="202">
        <f t="shared" si="881"/>
        <v>0.62618979833408583</v>
      </c>
      <c r="JK98" s="211">
        <f t="shared" si="882"/>
        <v>31.30948991670429</v>
      </c>
      <c r="JL98" s="211">
        <f t="shared" si="729"/>
        <v>21.884394302837336</v>
      </c>
      <c r="JM98" s="211">
        <f t="shared" si="883"/>
        <v>9.5321055437667681</v>
      </c>
      <c r="JN98" s="209">
        <f t="shared" si="730"/>
        <v>3.2632475613287547E-2</v>
      </c>
      <c r="JO98" s="209">
        <f>IFERROR(JK98*(JI98-JI107)^2,"")</f>
        <v>0.96129122911650255</v>
      </c>
      <c r="JP98" s="209">
        <f>IFERROR(JK98*(JE98-IP107)*(JI98-JI107),"")</f>
        <v>3.8346349376599762</v>
      </c>
      <c r="JQ98" s="209">
        <f t="shared" si="884"/>
        <v>0.26134466573736354</v>
      </c>
      <c r="JR98" s="227">
        <f t="shared" si="885"/>
        <v>1.7815141025063923</v>
      </c>
      <c r="JS98" s="209">
        <f t="shared" si="886"/>
        <v>0.5112188041703507</v>
      </c>
      <c r="JU98" s="209"/>
      <c r="JV98" s="201">
        <f t="shared" si="887"/>
        <v>0.69897000433601886</v>
      </c>
      <c r="JW98" s="211">
        <f>IFERROR(JE110+JD110*JV98,"")</f>
        <v>0.21308512839314719</v>
      </c>
      <c r="JX98" s="202">
        <f t="shared" si="888"/>
        <v>0.58436971794987214</v>
      </c>
      <c r="JY98" s="202">
        <f t="shared" si="731"/>
        <v>0.38998727477382689</v>
      </c>
      <c r="JZ98" s="202">
        <f t="shared" si="889"/>
        <v>0.30444780701078056</v>
      </c>
      <c r="KA98" s="202">
        <f t="shared" si="890"/>
        <v>0.62618979833408583</v>
      </c>
      <c r="KB98" s="211">
        <f t="shared" si="891"/>
        <v>31.30948991670429</v>
      </c>
      <c r="KC98" s="211">
        <f t="shared" si="732"/>
        <v>21.884394302837336</v>
      </c>
      <c r="KD98" s="211">
        <f t="shared" si="892"/>
        <v>9.5321055437667681</v>
      </c>
      <c r="KE98" s="209">
        <f t="shared" si="733"/>
        <v>3.2632475613287547E-2</v>
      </c>
      <c r="KF98" s="209">
        <f>IFERROR(KB98*(JZ98-JZ107)^2,"")</f>
        <v>0.96129122911650255</v>
      </c>
      <c r="KG98" s="209">
        <f>IFERROR(KB98*(JV98-JG107)*(JZ98-JZ107),"")</f>
        <v>3.8346349376599762</v>
      </c>
      <c r="KH98" s="209">
        <f t="shared" si="893"/>
        <v>0.26134466573736354</v>
      </c>
      <c r="KI98" s="227">
        <f t="shared" si="894"/>
        <v>1.7815141025063923</v>
      </c>
      <c r="KJ98" s="209">
        <f t="shared" si="895"/>
        <v>0.5112188041703507</v>
      </c>
      <c r="KL98" s="209"/>
      <c r="KM98" s="201">
        <f t="shared" si="896"/>
        <v>0.69897000433601886</v>
      </c>
      <c r="KN98" s="211">
        <f>IFERROR(JV110+JU110*KM98,"")</f>
        <v>0.21308512839314719</v>
      </c>
      <c r="KO98" s="202">
        <f t="shared" si="897"/>
        <v>0.58436971794987214</v>
      </c>
      <c r="KP98" s="202">
        <f t="shared" si="734"/>
        <v>0.38998727477382689</v>
      </c>
      <c r="KQ98" s="202">
        <f t="shared" si="898"/>
        <v>0.30444780701078056</v>
      </c>
      <c r="KR98" s="202">
        <f t="shared" si="899"/>
        <v>0.62618979833408583</v>
      </c>
      <c r="KS98" s="211">
        <f t="shared" si="900"/>
        <v>31.30948991670429</v>
      </c>
      <c r="KT98" s="211">
        <f t="shared" si="735"/>
        <v>21.884394302837336</v>
      </c>
      <c r="KU98" s="211">
        <f t="shared" si="901"/>
        <v>9.5321055437667681</v>
      </c>
      <c r="KV98" s="209">
        <f t="shared" si="736"/>
        <v>3.2632475613287547E-2</v>
      </c>
      <c r="KW98" s="209">
        <f>IFERROR(KS98*(KQ98-KQ107)^2,"")</f>
        <v>0.96129122911650255</v>
      </c>
      <c r="KX98" s="209">
        <f>IFERROR(KS98*(KM98-JX107)*(KQ98-KQ107),"")</f>
        <v>3.8346349376599762</v>
      </c>
      <c r="KY98" s="209">
        <f t="shared" si="902"/>
        <v>0.26134466573736354</v>
      </c>
      <c r="KZ98" s="227">
        <f t="shared" si="903"/>
        <v>1.7815141025063923</v>
      </c>
      <c r="LA98" s="209">
        <f t="shared" si="904"/>
        <v>0.5112188041703507</v>
      </c>
      <c r="LC98" s="209"/>
      <c r="LD98" s="201">
        <f t="shared" si="905"/>
        <v>0.69897000433601886</v>
      </c>
      <c r="LE98" s="211">
        <f>IFERROR(KM110+KL110*LD98,"")</f>
        <v>0.21308512839314719</v>
      </c>
      <c r="LF98" s="202">
        <f t="shared" si="906"/>
        <v>0.58436971794987214</v>
      </c>
      <c r="LG98" s="202">
        <f t="shared" si="737"/>
        <v>0.38998727477382689</v>
      </c>
      <c r="LH98" s="202">
        <f t="shared" si="907"/>
        <v>0.30444780701078056</v>
      </c>
      <c r="LI98" s="202">
        <f t="shared" si="908"/>
        <v>0.62618979833408583</v>
      </c>
      <c r="LJ98" s="211">
        <f t="shared" si="909"/>
        <v>31.30948991670429</v>
      </c>
      <c r="LK98" s="211">
        <f t="shared" si="738"/>
        <v>21.884394302837336</v>
      </c>
      <c r="LL98" s="211">
        <f t="shared" si="910"/>
        <v>9.5321055437667681</v>
      </c>
      <c r="LM98" s="209">
        <f t="shared" si="739"/>
        <v>3.2632475613287547E-2</v>
      </c>
      <c r="LN98" s="209">
        <f>IFERROR(LJ98*(LH98-LH107)^2,"")</f>
        <v>0.96129122911650255</v>
      </c>
      <c r="LO98" s="209">
        <f>IFERROR(LJ98*(LD98-KO107)*(LH98-LH107),"")</f>
        <v>3.8346349376599762</v>
      </c>
      <c r="LP98" s="209">
        <f t="shared" si="911"/>
        <v>0.26134466573736354</v>
      </c>
      <c r="LQ98" s="227">
        <f t="shared" si="912"/>
        <v>1.7815141025063923</v>
      </c>
      <c r="LR98" s="209">
        <f t="shared" si="913"/>
        <v>0.5112188041703507</v>
      </c>
      <c r="LT98" s="209"/>
      <c r="LU98" s="371">
        <f t="shared" si="914"/>
        <v>0.69897000433601886</v>
      </c>
      <c r="LV98" s="370">
        <f>IFERROR(LD110+LC110*LU98,"")</f>
        <v>0.21308512839314719</v>
      </c>
      <c r="LW98" s="373">
        <f t="shared" si="915"/>
        <v>0.58436971794987214</v>
      </c>
      <c r="LX98" s="202">
        <f t="shared" si="740"/>
        <v>0.38998727477382689</v>
      </c>
      <c r="LY98" s="202">
        <f t="shared" si="916"/>
        <v>0.30444780701078056</v>
      </c>
      <c r="LZ98" s="202">
        <f t="shared" si="917"/>
        <v>0.62618979833408583</v>
      </c>
      <c r="MA98" s="211">
        <f t="shared" si="918"/>
        <v>31.30948991670429</v>
      </c>
      <c r="MB98" s="211">
        <f t="shared" si="741"/>
        <v>21.884394302837336</v>
      </c>
      <c r="MC98" s="211">
        <f t="shared" si="919"/>
        <v>9.5321055437667681</v>
      </c>
      <c r="MD98" s="209">
        <f t="shared" si="742"/>
        <v>3.2632475613287547E-2</v>
      </c>
      <c r="ME98" s="209">
        <f>IFERROR(MA98*(LY98-LY107)^2,"")</f>
        <v>0.96129122911650255</v>
      </c>
      <c r="MF98" s="209">
        <f>IFERROR(MA98*(LU98-LF107)*(LY98-LY107),"")</f>
        <v>3.8346349376599762</v>
      </c>
      <c r="MG98" s="209">
        <f t="shared" si="920"/>
        <v>0.26134466573736354</v>
      </c>
      <c r="MH98" s="227">
        <f t="shared" si="921"/>
        <v>1.7815141025063923</v>
      </c>
      <c r="MI98" s="372">
        <f t="shared" si="922"/>
        <v>0.5112188041703507</v>
      </c>
    </row>
    <row r="99" spans="1:347" ht="14" hidden="1" customHeight="1" outlineLevel="1">
      <c r="A99" s="12">
        <v>4</v>
      </c>
      <c r="B99" s="369">
        <v>7</v>
      </c>
      <c r="C99" s="351">
        <v>48</v>
      </c>
      <c r="D99" s="352">
        <v>31</v>
      </c>
      <c r="E99" s="15">
        <f t="shared" si="681"/>
        <v>0.64583333333333337</v>
      </c>
      <c r="F99" s="32">
        <f>IFERROR((E99-E95)/(1-E95),"")</f>
        <v>0.64583333333333337</v>
      </c>
      <c r="G99" s="15">
        <f t="shared" si="682"/>
        <v>0.37409541019772363</v>
      </c>
      <c r="H99" s="15"/>
      <c r="I99" s="32"/>
      <c r="J99" s="16">
        <f t="shared" si="743"/>
        <v>0.84509804001425681</v>
      </c>
      <c r="K99" s="15">
        <f>IFERROR(C110+B110*J99,"")</f>
        <v>0.60376108068493473</v>
      </c>
      <c r="L99" s="35">
        <f t="shared" si="744"/>
        <v>0.72699875086958698</v>
      </c>
      <c r="M99" s="35">
        <f t="shared" si="683"/>
        <v>0.33247112841876486</v>
      </c>
      <c r="N99" s="35">
        <f t="shared" si="745"/>
        <v>0.35963336372413601</v>
      </c>
      <c r="O99" s="35">
        <f t="shared" si="746"/>
        <v>0.55694149466921583</v>
      </c>
      <c r="P99" s="15">
        <f t="shared" si="747"/>
        <v>26.733191744122358</v>
      </c>
      <c r="Q99" s="15">
        <f t="shared" si="684"/>
        <v>22.592167946283116</v>
      </c>
      <c r="R99" s="15">
        <f t="shared" si="748"/>
        <v>9.6141476700210262</v>
      </c>
      <c r="S99" s="32">
        <f t="shared" si="685"/>
        <v>0.86113936940025304</v>
      </c>
      <c r="T99" s="32">
        <f>IFERROR(P99*(N99-N107)^2,"")</f>
        <v>1.4534512560514172</v>
      </c>
      <c r="U99" s="32">
        <f>IFERROR(P99*(J99-E107)*(N99-N107),"")</f>
        <v>5.2678419561031706</v>
      </c>
      <c r="V99" s="32">
        <f t="shared" si="749"/>
        <v>1.5932539093567704</v>
      </c>
      <c r="W99" s="37">
        <f t="shared" si="750"/>
        <v>-3.8959400417401753</v>
      </c>
      <c r="X99" s="32">
        <f t="shared" si="751"/>
        <v>-1.2622416208304861</v>
      </c>
      <c r="Y99" s="42"/>
      <c r="Z99" s="209"/>
      <c r="AA99" s="201">
        <f t="shared" si="752"/>
        <v>0.84509804001425681</v>
      </c>
      <c r="AB99" s="211">
        <f>IFERROR(J110+I110*AA99,"")</f>
        <v>0.59272047439565978</v>
      </c>
      <c r="AC99" s="202">
        <f t="shared" si="753"/>
        <v>0.72331588157330196</v>
      </c>
      <c r="AD99" s="202">
        <f t="shared" si="686"/>
        <v>0.33467434862990869</v>
      </c>
      <c r="AE99" s="202">
        <f t="shared" si="754"/>
        <v>0.36120423015056891</v>
      </c>
      <c r="AF99" s="202">
        <f t="shared" si="755"/>
        <v>0.5596707644814124</v>
      </c>
      <c r="AG99" s="211">
        <f t="shared" si="756"/>
        <v>26.864196695107793</v>
      </c>
      <c r="AH99" s="211">
        <f t="shared" si="687"/>
        <v>22.70287997359307</v>
      </c>
      <c r="AI99" s="211">
        <f t="shared" si="757"/>
        <v>9.7034614858698678</v>
      </c>
      <c r="AJ99" s="209">
        <f t="shared" si="688"/>
        <v>0.85512319815441207</v>
      </c>
      <c r="AK99" s="209">
        <f>IFERROR(AG99*(AE99-AE107)^2,"")</f>
        <v>1.4457083853225625</v>
      </c>
      <c r="AL99" s="209">
        <f>IFERROR(AG99*(AA99-L107)*(AE99-AE107),"")</f>
        <v>5.2666489802317944</v>
      </c>
      <c r="AM99" s="209">
        <f t="shared" si="758"/>
        <v>1.439914800341809</v>
      </c>
      <c r="AN99" s="227">
        <f t="shared" si="759"/>
        <v>-3.7191623155184956</v>
      </c>
      <c r="AO99" s="209">
        <f t="shared" si="760"/>
        <v>-1.199964499617306</v>
      </c>
      <c r="AQ99" s="209"/>
      <c r="AR99" s="201">
        <f t="shared" si="761"/>
        <v>0.84509804001425681</v>
      </c>
      <c r="AS99" s="211">
        <f>IFERROR(AA110+Z110*AR99,"")</f>
        <v>0.59266277958576619</v>
      </c>
      <c r="AT99" s="202">
        <f t="shared" si="762"/>
        <v>0.72329657227023492</v>
      </c>
      <c r="AU99" s="202">
        <f t="shared" si="689"/>
        <v>0.33468579309215629</v>
      </c>
      <c r="AV99" s="202">
        <f t="shared" si="763"/>
        <v>0.36121214578018979</v>
      </c>
      <c r="AW99" s="202">
        <f t="shared" si="764"/>
        <v>0.55968492462553909</v>
      </c>
      <c r="AX99" s="211">
        <f t="shared" si="765"/>
        <v>26.864876382025876</v>
      </c>
      <c r="AY99" s="211">
        <f t="shared" si="690"/>
        <v>22.703454375675367</v>
      </c>
      <c r="AZ99" s="211">
        <f t="shared" si="766"/>
        <v>9.7039196440711084</v>
      </c>
      <c r="BA99" s="209">
        <f t="shared" si="691"/>
        <v>0.85513259905248595</v>
      </c>
      <c r="BB99" s="209">
        <f>IFERROR(AX99*(AV99-AV107)^2,"")</f>
        <v>1.4458120421741267</v>
      </c>
      <c r="BC99" s="209">
        <f>IFERROR(AX99*(AR99-AC107)*(AV99-AV107),"")</f>
        <v>5.2669044127184996</v>
      </c>
      <c r="BD99" s="209">
        <f t="shared" si="767"/>
        <v>1.4391351984178702</v>
      </c>
      <c r="BE99" s="227">
        <f t="shared" si="768"/>
        <v>-3.7182354689712724</v>
      </c>
      <c r="BF99" s="209">
        <f t="shared" si="769"/>
        <v>-1.19963961189095</v>
      </c>
      <c r="BH99" s="209"/>
      <c r="BI99" s="201">
        <f t="shared" si="770"/>
        <v>0.84509804001425681</v>
      </c>
      <c r="BJ99" s="211">
        <f>IFERROR(AR110+AQ110*BI99,"")</f>
        <v>0.59266194693587271</v>
      </c>
      <c r="BK99" s="202">
        <f t="shared" si="771"/>
        <v>0.72329629359407621</v>
      </c>
      <c r="BL99" s="202">
        <f t="shared" si="692"/>
        <v>0.3346859582530271</v>
      </c>
      <c r="BM99" s="202">
        <f t="shared" si="772"/>
        <v>0.36121225999627371</v>
      </c>
      <c r="BN99" s="202">
        <f t="shared" si="773"/>
        <v>0.55968512897652878</v>
      </c>
      <c r="BO99" s="211">
        <f t="shared" si="774"/>
        <v>26.864886190873381</v>
      </c>
      <c r="BP99" s="211">
        <f t="shared" si="693"/>
        <v>22.703462665113168</v>
      </c>
      <c r="BQ99" s="211">
        <f t="shared" si="775"/>
        <v>9.7039262555480583</v>
      </c>
      <c r="BR99" s="209">
        <f t="shared" si="694"/>
        <v>0.8551320536119813</v>
      </c>
      <c r="BS99" s="209">
        <f>IFERROR(BO99*(BM99-BM107)^2,"")</f>
        <v>1.4458111035382937</v>
      </c>
      <c r="BT99" s="209">
        <f>IFERROR(BO99*(BI99-AT107)*(BM99-BM107),"")</f>
        <v>5.2669036645745209</v>
      </c>
      <c r="BU99" s="209">
        <f t="shared" si="776"/>
        <v>1.4391239488696614</v>
      </c>
      <c r="BV99" s="227">
        <f t="shared" si="777"/>
        <v>-3.7182220925156599</v>
      </c>
      <c r="BW99" s="209">
        <f t="shared" si="778"/>
        <v>-1.1996349231619026</v>
      </c>
      <c r="BY99" s="209"/>
      <c r="BZ99" s="201">
        <f t="shared" si="779"/>
        <v>0.84509804001425681</v>
      </c>
      <c r="CA99" s="211">
        <f>IFERROR(BI110+BH110*BZ99,"")</f>
        <v>0.59266194000067607</v>
      </c>
      <c r="CB99" s="202">
        <f t="shared" si="780"/>
        <v>0.72329629127296324</v>
      </c>
      <c r="CC99" s="202">
        <f t="shared" si="695"/>
        <v>0.33468595962866243</v>
      </c>
      <c r="CD99" s="202">
        <f t="shared" si="781"/>
        <v>0.3612122609475843</v>
      </c>
      <c r="CE99" s="202">
        <f t="shared" si="782"/>
        <v>0.55968513067858094</v>
      </c>
      <c r="CF99" s="211">
        <f t="shared" si="783"/>
        <v>26.864886272571887</v>
      </c>
      <c r="CG99" s="211">
        <f t="shared" si="696"/>
        <v>22.703462734156414</v>
      </c>
      <c r="CH99" s="211">
        <f t="shared" si="784"/>
        <v>9.7039263106154117</v>
      </c>
      <c r="CI99" s="209">
        <f t="shared" si="697"/>
        <v>0.85513205484851484</v>
      </c>
      <c r="CJ99" s="209">
        <f>IFERROR(CF99*(CD99-CD107)^2,"")</f>
        <v>1.44581111637777</v>
      </c>
      <c r="CK99" s="209">
        <f>IFERROR(CF99*(BZ99-BK107)*(CD99-CD107),"")</f>
        <v>5.2669036959693614</v>
      </c>
      <c r="CL99" s="209">
        <f t="shared" si="785"/>
        <v>1.4391238551716174</v>
      </c>
      <c r="CM99" s="227">
        <f t="shared" si="786"/>
        <v>-3.7182219811022321</v>
      </c>
      <c r="CN99" s="209">
        <f t="shared" si="787"/>
        <v>-1.1996348841091675</v>
      </c>
      <c r="CP99" s="209"/>
      <c r="CQ99" s="201">
        <f t="shared" si="788"/>
        <v>0.84509804001425681</v>
      </c>
      <c r="CR99" s="211">
        <f>IFERROR(BZ110+BY110*CQ99,"")</f>
        <v>0.59266193989950677</v>
      </c>
      <c r="CS99" s="202">
        <f t="shared" si="789"/>
        <v>0.72329629123910333</v>
      </c>
      <c r="CT99" s="202">
        <f t="shared" si="698"/>
        <v>0.33468595964872994</v>
      </c>
      <c r="CU99" s="202">
        <f t="shared" si="790"/>
        <v>0.36121226096146186</v>
      </c>
      <c r="CV99" s="202">
        <f t="shared" si="791"/>
        <v>0.55968513070341019</v>
      </c>
      <c r="CW99" s="211">
        <f t="shared" si="792"/>
        <v>26.864886273763688</v>
      </c>
      <c r="CX99" s="211">
        <f t="shared" si="699"/>
        <v>22.703462735163605</v>
      </c>
      <c r="CY99" s="211">
        <f t="shared" si="793"/>
        <v>9.7039263114187246</v>
      </c>
      <c r="CZ99" s="209">
        <f t="shared" si="700"/>
        <v>0.85513205478155807</v>
      </c>
      <c r="DA99" s="209">
        <f>IFERROR(CW99*(CU99-CU107)^2,"")</f>
        <v>1.4458111162612788</v>
      </c>
      <c r="DB99" s="209">
        <f>IFERROR(CW99*(CQ99-CB107)*(CU99-CU107),"")</f>
        <v>5.2669036958740074</v>
      </c>
      <c r="DC99" s="209">
        <f t="shared" si="794"/>
        <v>1.4391238538047695</v>
      </c>
      <c r="DD99" s="227">
        <f t="shared" si="795"/>
        <v>-3.718221979476958</v>
      </c>
      <c r="DE99" s="209">
        <f t="shared" si="796"/>
        <v>-1.199634883539475</v>
      </c>
      <c r="DG99" s="209"/>
      <c r="DH99" s="201">
        <f t="shared" si="797"/>
        <v>0.84509804001425681</v>
      </c>
      <c r="DI99" s="211">
        <f>IFERROR(CQ110+CP110*DH99,"")</f>
        <v>0.59266193989866944</v>
      </c>
      <c r="DJ99" s="202">
        <f t="shared" si="798"/>
        <v>0.72329629123882311</v>
      </c>
      <c r="DK99" s="202">
        <f t="shared" si="701"/>
        <v>0.33468595964889603</v>
      </c>
      <c r="DL99" s="202">
        <f t="shared" si="799"/>
        <v>0.36121226096157688</v>
      </c>
      <c r="DM99" s="202">
        <f t="shared" si="800"/>
        <v>0.5596851307036157</v>
      </c>
      <c r="DN99" s="211">
        <f t="shared" si="801"/>
        <v>26.864886273773553</v>
      </c>
      <c r="DO99" s="211">
        <f t="shared" si="702"/>
        <v>22.703462735171939</v>
      </c>
      <c r="DP99" s="211">
        <f t="shared" si="802"/>
        <v>9.7039263114253771</v>
      </c>
      <c r="DQ99" s="209">
        <f t="shared" si="703"/>
        <v>0.85513205478171672</v>
      </c>
      <c r="DR99" s="209">
        <f>IFERROR(DN99*(DL99-DL107)^2,"")</f>
        <v>1.4458111162628648</v>
      </c>
      <c r="DS99" s="209">
        <f>IFERROR(DN99*(DH99-CS107)*(DL99-DL107),"")</f>
        <v>5.266903695877863</v>
      </c>
      <c r="DT99" s="209">
        <f t="shared" si="803"/>
        <v>1.4391238537934579</v>
      </c>
      <c r="DU99" s="227">
        <f t="shared" si="804"/>
        <v>-3.7182219794635074</v>
      </c>
      <c r="DV99" s="209">
        <f t="shared" si="805"/>
        <v>-1.1996348835347601</v>
      </c>
      <c r="DX99" s="209"/>
      <c r="DY99" s="201">
        <f t="shared" si="806"/>
        <v>0.84509804001425681</v>
      </c>
      <c r="DZ99" s="211">
        <f>IFERROR(DH110+DG110*DY99,"")</f>
        <v>0.59266193989865701</v>
      </c>
      <c r="EA99" s="202">
        <f t="shared" si="807"/>
        <v>0.723296291238819</v>
      </c>
      <c r="EB99" s="202">
        <f t="shared" si="704"/>
        <v>0.33468595964889847</v>
      </c>
      <c r="EC99" s="202">
        <f t="shared" si="808"/>
        <v>0.36121226096157844</v>
      </c>
      <c r="ED99" s="202">
        <f t="shared" si="809"/>
        <v>0.55968513070361869</v>
      </c>
      <c r="EE99" s="211">
        <f t="shared" si="810"/>
        <v>26.864886273773699</v>
      </c>
      <c r="EF99" s="211">
        <f t="shared" si="705"/>
        <v>22.703462735172064</v>
      </c>
      <c r="EG99" s="211">
        <f t="shared" si="811"/>
        <v>9.7039263114254712</v>
      </c>
      <c r="EH99" s="209">
        <f t="shared" si="706"/>
        <v>0.85513205478170962</v>
      </c>
      <c r="EI99" s="209">
        <f>IFERROR(EE99*(EC99-EC107)^2,"")</f>
        <v>1.4458111162628489</v>
      </c>
      <c r="EJ99" s="209">
        <f>IFERROR(EE99*(DY99-DJ107)*(EC99-EC107),"")</f>
        <v>5.2669036958778479</v>
      </c>
      <c r="EK99" s="209">
        <f t="shared" si="812"/>
        <v>1.4391238537932918</v>
      </c>
      <c r="EL99" s="227">
        <f t="shared" si="813"/>
        <v>-3.7182219794633085</v>
      </c>
      <c r="EM99" s="209">
        <f t="shared" si="814"/>
        <v>-1.1996348835346906</v>
      </c>
      <c r="EO99" s="209"/>
      <c r="EP99" s="201">
        <f t="shared" si="815"/>
        <v>0.84509804001425681</v>
      </c>
      <c r="EQ99" s="211">
        <f>IFERROR(DY110+DX110*EP99,"")</f>
        <v>0.59266193989865745</v>
      </c>
      <c r="ER99" s="202">
        <f t="shared" si="816"/>
        <v>0.72329629123881911</v>
      </c>
      <c r="ES99" s="202">
        <f t="shared" si="707"/>
        <v>0.33468595964889841</v>
      </c>
      <c r="ET99" s="202">
        <f t="shared" si="817"/>
        <v>0.36121226096157821</v>
      </c>
      <c r="EU99" s="202">
        <f t="shared" si="818"/>
        <v>0.55968513070361869</v>
      </c>
      <c r="EV99" s="211">
        <f t="shared" si="819"/>
        <v>26.864886273773699</v>
      </c>
      <c r="EW99" s="211">
        <f t="shared" si="708"/>
        <v>22.703462735172064</v>
      </c>
      <c r="EX99" s="211">
        <f t="shared" si="820"/>
        <v>9.7039263114254659</v>
      </c>
      <c r="EY99" s="209">
        <f t="shared" si="709"/>
        <v>0.85513205478171073</v>
      </c>
      <c r="EZ99" s="209">
        <f>IFERROR(EV99*(ET99-ET107)^2,"")</f>
        <v>1.4458111162628484</v>
      </c>
      <c r="FA99" s="209">
        <f>IFERROR(EV99*(EP99-EA107)*(ET99-ET107),"")</f>
        <v>5.2669036958778479</v>
      </c>
      <c r="FB99" s="209">
        <f t="shared" si="821"/>
        <v>1.4391238537932964</v>
      </c>
      <c r="FC99" s="227">
        <f t="shared" si="822"/>
        <v>-3.7182219794633156</v>
      </c>
      <c r="FD99" s="209">
        <f t="shared" si="823"/>
        <v>-1.1996348835346931</v>
      </c>
      <c r="FF99" s="209"/>
      <c r="FG99" s="201">
        <f t="shared" si="824"/>
        <v>0.84509804001425681</v>
      </c>
      <c r="FH99" s="211">
        <f>IFERROR(EP110+EO110*FG99,"")</f>
        <v>0.59266193989865745</v>
      </c>
      <c r="FI99" s="202">
        <f t="shared" si="825"/>
        <v>0.72329629123881911</v>
      </c>
      <c r="FJ99" s="202">
        <f t="shared" si="710"/>
        <v>0.33468595964889841</v>
      </c>
      <c r="FK99" s="202">
        <f t="shared" si="826"/>
        <v>0.36121226096157821</v>
      </c>
      <c r="FL99" s="202">
        <f t="shared" si="827"/>
        <v>0.55968513070361869</v>
      </c>
      <c r="FM99" s="211">
        <f t="shared" si="828"/>
        <v>26.864886273773699</v>
      </c>
      <c r="FN99" s="211">
        <f t="shared" si="711"/>
        <v>22.703462735172064</v>
      </c>
      <c r="FO99" s="211">
        <f t="shared" si="829"/>
        <v>9.7039263114254659</v>
      </c>
      <c r="FP99" s="209">
        <f t="shared" si="712"/>
        <v>0.85513205478171073</v>
      </c>
      <c r="FQ99" s="209">
        <f>IFERROR(FM99*(FK99-FK107)^2,"")</f>
        <v>1.4458111162628484</v>
      </c>
      <c r="FR99" s="209">
        <f>IFERROR(FM99*(FG99-ER107)*(FK99-FK107),"")</f>
        <v>5.2669036958778479</v>
      </c>
      <c r="FS99" s="209">
        <f t="shared" si="830"/>
        <v>1.4391238537932964</v>
      </c>
      <c r="FT99" s="227">
        <f t="shared" si="831"/>
        <v>-3.7182219794633156</v>
      </c>
      <c r="FU99" s="209">
        <f t="shared" si="832"/>
        <v>-1.1996348835346931</v>
      </c>
      <c r="FW99" s="209"/>
      <c r="FX99" s="201">
        <f t="shared" si="833"/>
        <v>0.84509804001425681</v>
      </c>
      <c r="FY99" s="211">
        <f>IFERROR(FG110+FF110*FX99,"")</f>
        <v>0.59266193989865745</v>
      </c>
      <c r="FZ99" s="202">
        <f t="shared" si="834"/>
        <v>0.72329629123881911</v>
      </c>
      <c r="GA99" s="202">
        <f t="shared" si="713"/>
        <v>0.33468595964889841</v>
      </c>
      <c r="GB99" s="202">
        <f t="shared" si="835"/>
        <v>0.36121226096157821</v>
      </c>
      <c r="GC99" s="202">
        <f t="shared" si="836"/>
        <v>0.55968513070361869</v>
      </c>
      <c r="GD99" s="211">
        <f t="shared" si="837"/>
        <v>26.864886273773699</v>
      </c>
      <c r="GE99" s="211">
        <f t="shared" si="714"/>
        <v>22.703462735172064</v>
      </c>
      <c r="GF99" s="211">
        <f t="shared" si="838"/>
        <v>9.7039263114254659</v>
      </c>
      <c r="GG99" s="209">
        <f t="shared" si="715"/>
        <v>0.85513205478171073</v>
      </c>
      <c r="GH99" s="209">
        <f>IFERROR(GD99*(GB99-GB107)^2,"")</f>
        <v>1.4458111162628484</v>
      </c>
      <c r="GI99" s="209">
        <f>IFERROR(GD99*(FX99-FI107)*(GB99-GB107),"")</f>
        <v>5.2669036958778479</v>
      </c>
      <c r="GJ99" s="209">
        <f t="shared" si="839"/>
        <v>1.4391238537932964</v>
      </c>
      <c r="GK99" s="227">
        <f t="shared" si="840"/>
        <v>-3.7182219794633156</v>
      </c>
      <c r="GL99" s="209">
        <f t="shared" si="841"/>
        <v>-1.1996348835346931</v>
      </c>
      <c r="GN99" s="209"/>
      <c r="GO99" s="201">
        <f t="shared" si="842"/>
        <v>0.84509804001425681</v>
      </c>
      <c r="GP99" s="211">
        <f>IFERROR(FX110+FW110*GO99,"")</f>
        <v>0.59266193989865745</v>
      </c>
      <c r="GQ99" s="202">
        <f t="shared" si="843"/>
        <v>0.72329629123881911</v>
      </c>
      <c r="GR99" s="202">
        <f t="shared" si="716"/>
        <v>0.33468595964889841</v>
      </c>
      <c r="GS99" s="202">
        <f t="shared" si="844"/>
        <v>0.36121226096157821</v>
      </c>
      <c r="GT99" s="202">
        <f t="shared" si="845"/>
        <v>0.55968513070361869</v>
      </c>
      <c r="GU99" s="211">
        <f t="shared" si="846"/>
        <v>26.864886273773699</v>
      </c>
      <c r="GV99" s="211">
        <f t="shared" si="717"/>
        <v>22.703462735172064</v>
      </c>
      <c r="GW99" s="211">
        <f t="shared" si="847"/>
        <v>9.7039263114254659</v>
      </c>
      <c r="GX99" s="209">
        <f t="shared" si="718"/>
        <v>0.85513205478171073</v>
      </c>
      <c r="GY99" s="209">
        <f>IFERROR(GU99*(GS99-GS107)^2,"")</f>
        <v>1.4458111162628484</v>
      </c>
      <c r="GZ99" s="209">
        <f>IFERROR(GU99*(GO99-FZ107)*(GS99-GS107),"")</f>
        <v>5.2669036958778479</v>
      </c>
      <c r="HA99" s="209">
        <f t="shared" si="848"/>
        <v>1.4391238537932964</v>
      </c>
      <c r="HB99" s="227">
        <f t="shared" si="849"/>
        <v>-3.7182219794633156</v>
      </c>
      <c r="HC99" s="209">
        <f t="shared" si="850"/>
        <v>-1.1996348835346931</v>
      </c>
      <c r="HE99" s="209"/>
      <c r="HF99" s="201">
        <f t="shared" si="851"/>
        <v>0.84509804001425681</v>
      </c>
      <c r="HG99" s="211">
        <f>IFERROR(GO110+GN110*HF99,"")</f>
        <v>0.59266193989865745</v>
      </c>
      <c r="HH99" s="202">
        <f t="shared" si="852"/>
        <v>0.72329629123881911</v>
      </c>
      <c r="HI99" s="202">
        <f t="shared" si="719"/>
        <v>0.33468595964889841</v>
      </c>
      <c r="HJ99" s="202">
        <f t="shared" si="853"/>
        <v>0.36121226096157821</v>
      </c>
      <c r="HK99" s="202">
        <f t="shared" si="854"/>
        <v>0.55968513070361869</v>
      </c>
      <c r="HL99" s="211">
        <f t="shared" si="855"/>
        <v>26.864886273773699</v>
      </c>
      <c r="HM99" s="211">
        <f t="shared" si="720"/>
        <v>22.703462735172064</v>
      </c>
      <c r="HN99" s="211">
        <f t="shared" si="856"/>
        <v>9.7039263114254659</v>
      </c>
      <c r="HO99" s="209">
        <f t="shared" si="721"/>
        <v>0.85513205478171073</v>
      </c>
      <c r="HP99" s="209">
        <f>IFERROR(HL99*(HJ99-HJ107)^2,"")</f>
        <v>1.4458111162628484</v>
      </c>
      <c r="HQ99" s="209">
        <f>IFERROR(HL99*(HF99-GQ107)*(HJ99-HJ107),"")</f>
        <v>5.2669036958778479</v>
      </c>
      <c r="HR99" s="209">
        <f t="shared" si="857"/>
        <v>1.4391238537932964</v>
      </c>
      <c r="HS99" s="227">
        <f t="shared" si="858"/>
        <v>-3.7182219794633156</v>
      </c>
      <c r="HT99" s="209">
        <f t="shared" si="859"/>
        <v>-1.1996348835346931</v>
      </c>
      <c r="HV99" s="209"/>
      <c r="HW99" s="201">
        <f t="shared" si="860"/>
        <v>0.84509804001425681</v>
      </c>
      <c r="HX99" s="211">
        <f>IFERROR(HF110+HE110*HW99,"")</f>
        <v>0.59266193989865745</v>
      </c>
      <c r="HY99" s="202">
        <f t="shared" si="861"/>
        <v>0.72329629123881911</v>
      </c>
      <c r="HZ99" s="202">
        <f t="shared" si="722"/>
        <v>0.33468595964889841</v>
      </c>
      <c r="IA99" s="202">
        <f t="shared" si="862"/>
        <v>0.36121226096157821</v>
      </c>
      <c r="IB99" s="202">
        <f t="shared" si="863"/>
        <v>0.55968513070361869</v>
      </c>
      <c r="IC99" s="211">
        <f t="shared" si="864"/>
        <v>26.864886273773699</v>
      </c>
      <c r="ID99" s="211">
        <f t="shared" si="723"/>
        <v>22.703462735172064</v>
      </c>
      <c r="IE99" s="211">
        <f t="shared" si="865"/>
        <v>9.7039263114254659</v>
      </c>
      <c r="IF99" s="209">
        <f t="shared" si="724"/>
        <v>0.85513205478171073</v>
      </c>
      <c r="IG99" s="209">
        <f>IFERROR(IC99*(IA99-IA107)^2,"")</f>
        <v>1.4458111162628484</v>
      </c>
      <c r="IH99" s="209">
        <f>IFERROR(IC99*(HW99-HH107)*(IA99-IA107),"")</f>
        <v>5.2669036958778479</v>
      </c>
      <c r="II99" s="209">
        <f t="shared" si="866"/>
        <v>1.4391238537932964</v>
      </c>
      <c r="IJ99" s="227">
        <f t="shared" si="867"/>
        <v>-3.7182219794633156</v>
      </c>
      <c r="IK99" s="209">
        <f t="shared" si="868"/>
        <v>-1.1996348835346931</v>
      </c>
      <c r="IM99" s="209"/>
      <c r="IN99" s="201">
        <f t="shared" si="869"/>
        <v>0.84509804001425681</v>
      </c>
      <c r="IO99" s="211">
        <f>IFERROR(HW110+HV110*IN99,"")</f>
        <v>0.59266193989865745</v>
      </c>
      <c r="IP99" s="202">
        <f t="shared" si="870"/>
        <v>0.72329629123881911</v>
      </c>
      <c r="IQ99" s="202">
        <f t="shared" si="725"/>
        <v>0.33468595964889841</v>
      </c>
      <c r="IR99" s="202">
        <f t="shared" si="871"/>
        <v>0.36121226096157821</v>
      </c>
      <c r="IS99" s="202">
        <f t="shared" si="872"/>
        <v>0.55968513070361869</v>
      </c>
      <c r="IT99" s="211">
        <f t="shared" si="873"/>
        <v>26.864886273773699</v>
      </c>
      <c r="IU99" s="211">
        <f t="shared" si="726"/>
        <v>22.703462735172064</v>
      </c>
      <c r="IV99" s="211">
        <f t="shared" si="874"/>
        <v>9.7039263114254659</v>
      </c>
      <c r="IW99" s="209">
        <f t="shared" si="727"/>
        <v>0.85513205478171073</v>
      </c>
      <c r="IX99" s="209">
        <f>IFERROR(IT99*(IR99-IR107)^2,"")</f>
        <v>1.4458111162628484</v>
      </c>
      <c r="IY99" s="209">
        <f>IFERROR(IT99*(IN99-HY107)*(IR99-IR107),"")</f>
        <v>5.2669036958778479</v>
      </c>
      <c r="IZ99" s="209">
        <f t="shared" si="875"/>
        <v>1.4391238537932964</v>
      </c>
      <c r="JA99" s="227">
        <f t="shared" si="876"/>
        <v>-3.7182219794633156</v>
      </c>
      <c r="JB99" s="209">
        <f t="shared" si="877"/>
        <v>-1.1996348835346931</v>
      </c>
      <c r="JD99" s="209"/>
      <c r="JE99" s="201">
        <f t="shared" si="878"/>
        <v>0.84509804001425681</v>
      </c>
      <c r="JF99" s="211">
        <f>IFERROR(IN110+IM110*JE99,"")</f>
        <v>0.59266193989865745</v>
      </c>
      <c r="JG99" s="202">
        <f t="shared" si="879"/>
        <v>0.72329629123881911</v>
      </c>
      <c r="JH99" s="202">
        <f t="shared" si="728"/>
        <v>0.33468595964889841</v>
      </c>
      <c r="JI99" s="202">
        <f t="shared" si="880"/>
        <v>0.36121226096157821</v>
      </c>
      <c r="JJ99" s="202">
        <f t="shared" si="881"/>
        <v>0.55968513070361869</v>
      </c>
      <c r="JK99" s="211">
        <f t="shared" si="882"/>
        <v>26.864886273773699</v>
      </c>
      <c r="JL99" s="211">
        <f t="shared" si="729"/>
        <v>22.703462735172064</v>
      </c>
      <c r="JM99" s="211">
        <f t="shared" si="883"/>
        <v>9.7039263114254659</v>
      </c>
      <c r="JN99" s="209">
        <f t="shared" si="730"/>
        <v>0.85513205478171073</v>
      </c>
      <c r="JO99" s="209">
        <f>IFERROR(JK99*(JI99-JI107)^2,"")</f>
        <v>1.4458111162628484</v>
      </c>
      <c r="JP99" s="209">
        <f>IFERROR(JK99*(JE99-IP107)*(JI99-JI107),"")</f>
        <v>5.2669036958778479</v>
      </c>
      <c r="JQ99" s="209">
        <f t="shared" si="884"/>
        <v>1.4391238537932964</v>
      </c>
      <c r="JR99" s="227">
        <f t="shared" si="885"/>
        <v>-3.7182219794633156</v>
      </c>
      <c r="JS99" s="209">
        <f t="shared" si="886"/>
        <v>-1.1996348835346931</v>
      </c>
      <c r="JU99" s="209"/>
      <c r="JV99" s="201">
        <f t="shared" si="887"/>
        <v>0.84509804001425681</v>
      </c>
      <c r="JW99" s="211">
        <f>IFERROR(JE110+JD110*JV99,"")</f>
        <v>0.59266193989865745</v>
      </c>
      <c r="JX99" s="202">
        <f t="shared" si="888"/>
        <v>0.72329629123881911</v>
      </c>
      <c r="JY99" s="202">
        <f t="shared" si="731"/>
        <v>0.33468595964889841</v>
      </c>
      <c r="JZ99" s="202">
        <f t="shared" si="889"/>
        <v>0.36121226096157821</v>
      </c>
      <c r="KA99" s="202">
        <f t="shared" si="890"/>
        <v>0.55968513070361869</v>
      </c>
      <c r="KB99" s="211">
        <f t="shared" si="891"/>
        <v>26.864886273773699</v>
      </c>
      <c r="KC99" s="211">
        <f t="shared" si="732"/>
        <v>22.703462735172064</v>
      </c>
      <c r="KD99" s="211">
        <f t="shared" si="892"/>
        <v>9.7039263114254659</v>
      </c>
      <c r="KE99" s="209">
        <f t="shared" si="733"/>
        <v>0.85513205478171073</v>
      </c>
      <c r="KF99" s="209">
        <f>IFERROR(KB99*(JZ99-JZ107)^2,"")</f>
        <v>1.4458111162628484</v>
      </c>
      <c r="KG99" s="209">
        <f>IFERROR(KB99*(JV99-JG107)*(JZ99-JZ107),"")</f>
        <v>5.2669036958778479</v>
      </c>
      <c r="KH99" s="209">
        <f t="shared" si="893"/>
        <v>1.4391238537932964</v>
      </c>
      <c r="KI99" s="227">
        <f t="shared" si="894"/>
        <v>-3.7182219794633156</v>
      </c>
      <c r="KJ99" s="209">
        <f t="shared" si="895"/>
        <v>-1.1996348835346931</v>
      </c>
      <c r="KL99" s="209"/>
      <c r="KM99" s="201">
        <f t="shared" si="896"/>
        <v>0.84509804001425681</v>
      </c>
      <c r="KN99" s="211">
        <f>IFERROR(JV110+JU110*KM99,"")</f>
        <v>0.59266193989865745</v>
      </c>
      <c r="KO99" s="202">
        <f t="shared" si="897"/>
        <v>0.72329629123881911</v>
      </c>
      <c r="KP99" s="202">
        <f t="shared" si="734"/>
        <v>0.33468595964889841</v>
      </c>
      <c r="KQ99" s="202">
        <f t="shared" si="898"/>
        <v>0.36121226096157821</v>
      </c>
      <c r="KR99" s="202">
        <f t="shared" si="899"/>
        <v>0.55968513070361869</v>
      </c>
      <c r="KS99" s="211">
        <f t="shared" si="900"/>
        <v>26.864886273773699</v>
      </c>
      <c r="KT99" s="211">
        <f t="shared" si="735"/>
        <v>22.703462735172064</v>
      </c>
      <c r="KU99" s="211">
        <f t="shared" si="901"/>
        <v>9.7039263114254659</v>
      </c>
      <c r="KV99" s="209">
        <f t="shared" si="736"/>
        <v>0.85513205478171073</v>
      </c>
      <c r="KW99" s="209">
        <f>IFERROR(KS99*(KQ99-KQ107)^2,"")</f>
        <v>1.4458111162628484</v>
      </c>
      <c r="KX99" s="209">
        <f>IFERROR(KS99*(KM99-JX107)*(KQ99-KQ107),"")</f>
        <v>5.2669036958778479</v>
      </c>
      <c r="KY99" s="209">
        <f t="shared" si="902"/>
        <v>1.4391238537932964</v>
      </c>
      <c r="KZ99" s="227">
        <f t="shared" si="903"/>
        <v>-3.7182219794633156</v>
      </c>
      <c r="LA99" s="209">
        <f t="shared" si="904"/>
        <v>-1.1996348835346931</v>
      </c>
      <c r="LC99" s="209"/>
      <c r="LD99" s="201">
        <f t="shared" si="905"/>
        <v>0.84509804001425681</v>
      </c>
      <c r="LE99" s="211">
        <f>IFERROR(KM110+KL110*LD99,"")</f>
        <v>0.59266193989865745</v>
      </c>
      <c r="LF99" s="202">
        <f t="shared" si="906"/>
        <v>0.72329629123881911</v>
      </c>
      <c r="LG99" s="202">
        <f t="shared" si="737"/>
        <v>0.33468595964889841</v>
      </c>
      <c r="LH99" s="202">
        <f t="shared" si="907"/>
        <v>0.36121226096157821</v>
      </c>
      <c r="LI99" s="202">
        <f t="shared" si="908"/>
        <v>0.55968513070361869</v>
      </c>
      <c r="LJ99" s="211">
        <f t="shared" si="909"/>
        <v>26.864886273773699</v>
      </c>
      <c r="LK99" s="211">
        <f t="shared" si="738"/>
        <v>22.703462735172064</v>
      </c>
      <c r="LL99" s="211">
        <f t="shared" si="910"/>
        <v>9.7039263114254659</v>
      </c>
      <c r="LM99" s="209">
        <f t="shared" si="739"/>
        <v>0.85513205478171073</v>
      </c>
      <c r="LN99" s="209">
        <f>IFERROR(LJ99*(LH99-LH107)^2,"")</f>
        <v>1.4458111162628484</v>
      </c>
      <c r="LO99" s="209">
        <f>IFERROR(LJ99*(LD99-KO107)*(LH99-LH107),"")</f>
        <v>5.2669036958778479</v>
      </c>
      <c r="LP99" s="209">
        <f t="shared" si="911"/>
        <v>1.4391238537932964</v>
      </c>
      <c r="LQ99" s="227">
        <f t="shared" si="912"/>
        <v>-3.7182219794633156</v>
      </c>
      <c r="LR99" s="209">
        <f t="shared" si="913"/>
        <v>-1.1996348835346931</v>
      </c>
      <c r="LT99" s="209"/>
      <c r="LU99" s="371">
        <f t="shared" si="914"/>
        <v>0.84509804001425681</v>
      </c>
      <c r="LV99" s="370">
        <f>IFERROR(LD110+LC110*LU99,"")</f>
        <v>0.59266193989865745</v>
      </c>
      <c r="LW99" s="373">
        <f t="shared" si="915"/>
        <v>0.72329629123881911</v>
      </c>
      <c r="LX99" s="202">
        <f t="shared" si="740"/>
        <v>0.33468595964889841</v>
      </c>
      <c r="LY99" s="202">
        <f t="shared" si="916"/>
        <v>0.36121226096157821</v>
      </c>
      <c r="LZ99" s="202">
        <f t="shared" si="917"/>
        <v>0.55968513070361869</v>
      </c>
      <c r="MA99" s="211">
        <f t="shared" si="918"/>
        <v>26.864886273773699</v>
      </c>
      <c r="MB99" s="211">
        <f t="shared" si="741"/>
        <v>22.703462735172064</v>
      </c>
      <c r="MC99" s="211">
        <f t="shared" si="919"/>
        <v>9.7039263114254659</v>
      </c>
      <c r="MD99" s="209">
        <f t="shared" si="742"/>
        <v>0.85513205478171073</v>
      </c>
      <c r="ME99" s="209">
        <f>IFERROR(MA99*(LY99-LY107)^2,"")</f>
        <v>1.4458111162628484</v>
      </c>
      <c r="MF99" s="209">
        <f>IFERROR(MA99*(LU99-LF107)*(LY99-LY107),"")</f>
        <v>5.2669036958778479</v>
      </c>
      <c r="MG99" s="209">
        <f t="shared" si="920"/>
        <v>1.4391238537932964</v>
      </c>
      <c r="MH99" s="227">
        <f t="shared" si="921"/>
        <v>-3.7182219794633156</v>
      </c>
      <c r="MI99" s="372">
        <f t="shared" si="922"/>
        <v>-1.1996348835346931</v>
      </c>
    </row>
    <row r="100" spans="1:347" ht="14" hidden="1" customHeight="1" outlineLevel="1">
      <c r="A100" s="12">
        <v>5</v>
      </c>
      <c r="B100" s="369">
        <v>10</v>
      </c>
      <c r="C100" s="351">
        <v>59</v>
      </c>
      <c r="D100" s="352">
        <v>52</v>
      </c>
      <c r="E100" s="15">
        <f t="shared" si="681"/>
        <v>0.88135593220338981</v>
      </c>
      <c r="F100" s="32">
        <f>IFERROR((E100-E95)/(1-E95),"")</f>
        <v>0.88135593220338981</v>
      </c>
      <c r="G100" s="15">
        <f t="shared" si="682"/>
        <v>1.1817922703491182</v>
      </c>
      <c r="H100" s="15"/>
      <c r="I100" s="32"/>
      <c r="J100" s="16">
        <f t="shared" si="743"/>
        <v>1</v>
      </c>
      <c r="K100" s="15">
        <f>IFERROR(C110+B110*J100,"")</f>
        <v>1.0078477164129147</v>
      </c>
      <c r="L100" s="35">
        <f t="shared" si="744"/>
        <v>0.84323621268764626</v>
      </c>
      <c r="M100" s="35">
        <f t="shared" si="683"/>
        <v>0.2400718457987098</v>
      </c>
      <c r="N100" s="35">
        <f t="shared" si="745"/>
        <v>1.1666323476924414</v>
      </c>
      <c r="O100" s="35">
        <f t="shared" si="746"/>
        <v>0.43600098149289856</v>
      </c>
      <c r="P100" s="15">
        <f t="shared" si="747"/>
        <v>25.724057908081015</v>
      </c>
      <c r="Q100" s="15">
        <f t="shared" si="684"/>
        <v>25.724057908081015</v>
      </c>
      <c r="R100" s="15">
        <f t="shared" si="748"/>
        <v>30.010518069480867</v>
      </c>
      <c r="S100" s="32">
        <f t="shared" si="685"/>
        <v>2.8762064953682951</v>
      </c>
      <c r="T100" s="32">
        <f>IFERROR(P100*(N100-N107)^2,"")</f>
        <v>27.832245387673986</v>
      </c>
      <c r="U100" s="32">
        <f>IFERROR(P100*(J100-E107)*(N100-N107),"")</f>
        <v>26.757396959802467</v>
      </c>
      <c r="V100" s="32">
        <f t="shared" si="749"/>
        <v>0.64856933108583548</v>
      </c>
      <c r="W100" s="37">
        <f t="shared" si="750"/>
        <v>2.2490634514288672</v>
      </c>
      <c r="X100" s="32">
        <f t="shared" si="751"/>
        <v>0.80533802287352241</v>
      </c>
      <c r="Y100" s="42"/>
      <c r="Z100" s="209"/>
      <c r="AA100" s="201">
        <f t="shared" si="752"/>
        <v>1</v>
      </c>
      <c r="AB100" s="211">
        <f>IFERROR(J110+I110*AA100,"")</f>
        <v>0.9951336055741653</v>
      </c>
      <c r="AC100" s="202">
        <f t="shared" si="753"/>
        <v>0.84016435594433581</v>
      </c>
      <c r="AD100" s="202">
        <f t="shared" si="686"/>
        <v>0.2431482401975813</v>
      </c>
      <c r="AE100" s="202">
        <f t="shared" si="754"/>
        <v>1.1645429182863687</v>
      </c>
      <c r="AF100" s="202">
        <f t="shared" si="755"/>
        <v>0.44025507745728804</v>
      </c>
      <c r="AG100" s="211">
        <f t="shared" si="756"/>
        <v>25.975049569979994</v>
      </c>
      <c r="AH100" s="211">
        <f t="shared" si="687"/>
        <v>25.975049569979994</v>
      </c>
      <c r="AI100" s="211">
        <f t="shared" si="757"/>
        <v>30.249060028857588</v>
      </c>
      <c r="AJ100" s="209">
        <f t="shared" si="688"/>
        <v>2.885804998783092</v>
      </c>
      <c r="AK100" s="209">
        <f>IFERROR(AG100*(AE100-AE107)^2,"")</f>
        <v>27.842343092642455</v>
      </c>
      <c r="AL100" s="209">
        <f>IFERROR(AG100*(AA100-L107)*(AE100-AE107),"")</f>
        <v>26.892494156841941</v>
      </c>
      <c r="AM100" s="209">
        <f t="shared" si="758"/>
        <v>0.745471330827705</v>
      </c>
      <c r="AN100" s="227">
        <f t="shared" si="759"/>
        <v>2.4303029992841871</v>
      </c>
      <c r="AO100" s="209">
        <f t="shared" si="760"/>
        <v>0.86340681652839957</v>
      </c>
      <c r="AQ100" s="209"/>
      <c r="AR100" s="201">
        <f t="shared" si="761"/>
        <v>1</v>
      </c>
      <c r="AS100" s="211">
        <f>IFERROR(AA110+Z110*AR100,"")</f>
        <v>0.99503046443049148</v>
      </c>
      <c r="AT100" s="202">
        <f t="shared" si="762"/>
        <v>0.8401392760697366</v>
      </c>
      <c r="AU100" s="202">
        <f t="shared" si="689"/>
        <v>0.2431731967302129</v>
      </c>
      <c r="AV100" s="202">
        <f t="shared" si="763"/>
        <v>1.1645255267476631</v>
      </c>
      <c r="AW100" s="202">
        <f t="shared" si="764"/>
        <v>0.4402895161319143</v>
      </c>
      <c r="AX100" s="211">
        <f t="shared" si="765"/>
        <v>25.977081451782944</v>
      </c>
      <c r="AY100" s="211">
        <f t="shared" si="690"/>
        <v>25.977081451782944</v>
      </c>
      <c r="AZ100" s="211">
        <f t="shared" si="766"/>
        <v>30.250974461004482</v>
      </c>
      <c r="BA100" s="209">
        <f t="shared" si="691"/>
        <v>2.8860086377267562</v>
      </c>
      <c r="BB100" s="209">
        <f>IFERROR(AX100*(AV100-AV107)^2,"")</f>
        <v>27.843449274449814</v>
      </c>
      <c r="BC100" s="209">
        <f>IFERROR(AX100*(AR100-AC107)*(AV100-AV107),"")</f>
        <v>26.894080198083916</v>
      </c>
      <c r="BD100" s="209">
        <f t="shared" si="767"/>
        <v>0.74628456263974841</v>
      </c>
      <c r="BE100" s="227">
        <f t="shared" si="768"/>
        <v>2.4317827118855391</v>
      </c>
      <c r="BF100" s="209">
        <f t="shared" si="769"/>
        <v>0.86387763175101828</v>
      </c>
      <c r="BH100" s="209"/>
      <c r="BI100" s="201">
        <f t="shared" si="770"/>
        <v>1</v>
      </c>
      <c r="BJ100" s="211">
        <f>IFERROR(AR110+AQ110*BI100,"")</f>
        <v>0.99502958711872203</v>
      </c>
      <c r="BK100" s="202">
        <f t="shared" si="771"/>
        <v>0.84013906273093608</v>
      </c>
      <c r="BL100" s="202">
        <f t="shared" si="692"/>
        <v>0.24317340900872517</v>
      </c>
      <c r="BM100" s="202">
        <f t="shared" si="772"/>
        <v>1.1645253787863661</v>
      </c>
      <c r="BN100" s="202">
        <f t="shared" si="773"/>
        <v>0.44028980905993292</v>
      </c>
      <c r="BO100" s="211">
        <f t="shared" si="774"/>
        <v>25.977098734536042</v>
      </c>
      <c r="BP100" s="211">
        <f t="shared" si="693"/>
        <v>25.977098734536042</v>
      </c>
      <c r="BQ100" s="211">
        <f t="shared" si="775"/>
        <v>30.250990743606415</v>
      </c>
      <c r="BR100" s="209">
        <f t="shared" si="694"/>
        <v>2.8860090084497925</v>
      </c>
      <c r="BS100" s="209">
        <f>IFERROR(BO100*(BM100-BM107)^2,"")</f>
        <v>27.843447368395161</v>
      </c>
      <c r="BT100" s="209">
        <f>IFERROR(BO100*(BI100-AT107)*(BM100-BM107),"")</f>
        <v>26.894088223969572</v>
      </c>
      <c r="BU100" s="209">
        <f t="shared" si="776"/>
        <v>0.74629148180808702</v>
      </c>
      <c r="BV100" s="227">
        <f t="shared" si="777"/>
        <v>2.4317952988747678</v>
      </c>
      <c r="BW100" s="209">
        <f t="shared" si="778"/>
        <v>0.86388163645726701</v>
      </c>
      <c r="BY100" s="209"/>
      <c r="BZ100" s="201">
        <f t="shared" si="779"/>
        <v>1</v>
      </c>
      <c r="CA100" s="211">
        <f>IFERROR(BI110+BH110*BZ100,"")</f>
        <v>0.995029574624958</v>
      </c>
      <c r="CB100" s="202">
        <f t="shared" si="780"/>
        <v>0.8401390596927848</v>
      </c>
      <c r="CC100" s="202">
        <f t="shared" si="695"/>
        <v>0.24317341203177548</v>
      </c>
      <c r="CD100" s="202">
        <f t="shared" si="781"/>
        <v>1.1645253766792516</v>
      </c>
      <c r="CE100" s="202">
        <f t="shared" si="782"/>
        <v>0.44028981323150901</v>
      </c>
      <c r="CF100" s="211">
        <f t="shared" si="783"/>
        <v>25.977098980659033</v>
      </c>
      <c r="CG100" s="211">
        <f t="shared" si="696"/>
        <v>25.977098980659033</v>
      </c>
      <c r="CH100" s="211">
        <f t="shared" si="784"/>
        <v>30.250990975486165</v>
      </c>
      <c r="CI100" s="209">
        <f t="shared" si="697"/>
        <v>2.8860090333295672</v>
      </c>
      <c r="CJ100" s="209">
        <f>IFERROR(CF100*(CD100-CD107)^2,"")</f>
        <v>27.843447504126281</v>
      </c>
      <c r="CK100" s="209">
        <f>IFERROR(CF100*(BZ100-BK107)*(CD100-CD107),"")</f>
        <v>26.894088416926724</v>
      </c>
      <c r="CL100" s="209">
        <f t="shared" si="785"/>
        <v>0.74629158034393461</v>
      </c>
      <c r="CM100" s="227">
        <f t="shared" si="786"/>
        <v>2.4317954781257001</v>
      </c>
      <c r="CN100" s="209">
        <f t="shared" si="787"/>
        <v>0.86388169348814037</v>
      </c>
      <c r="CP100" s="209"/>
      <c r="CQ100" s="201">
        <f t="shared" si="788"/>
        <v>1</v>
      </c>
      <c r="CR100" s="211">
        <f>IFERROR(BZ110+BY110*CQ100,"")</f>
        <v>0.99502957451897611</v>
      </c>
      <c r="CS100" s="202">
        <f t="shared" si="789"/>
        <v>0.84013905966701286</v>
      </c>
      <c r="CT100" s="202">
        <f t="shared" si="698"/>
        <v>0.24317341205741935</v>
      </c>
      <c r="CU100" s="202">
        <f t="shared" si="790"/>
        <v>1.164525376661377</v>
      </c>
      <c r="CV100" s="202">
        <f t="shared" si="791"/>
        <v>0.44028981326689565</v>
      </c>
      <c r="CW100" s="211">
        <f t="shared" si="792"/>
        <v>25.977098982746842</v>
      </c>
      <c r="CX100" s="211">
        <f t="shared" si="699"/>
        <v>25.977098982746842</v>
      </c>
      <c r="CY100" s="211">
        <f t="shared" si="793"/>
        <v>30.250990977453139</v>
      </c>
      <c r="CZ100" s="209">
        <f t="shared" si="700"/>
        <v>2.8860090333720314</v>
      </c>
      <c r="DA100" s="209">
        <f>IFERROR(CW100*(CU100-CU107)^2,"")</f>
        <v>27.843447503876732</v>
      </c>
      <c r="DB100" s="209">
        <f>IFERROR(CW100*(CQ100-CB107)*(CU100-CU107),"")</f>
        <v>26.894088417886955</v>
      </c>
      <c r="DC100" s="209">
        <f t="shared" si="794"/>
        <v>0.74629158117979177</v>
      </c>
      <c r="DD100" s="227">
        <f t="shared" si="795"/>
        <v>2.4317954796462402</v>
      </c>
      <c r="DE100" s="209">
        <f t="shared" si="796"/>
        <v>0.86388169397191861</v>
      </c>
      <c r="DG100" s="209"/>
      <c r="DH100" s="201">
        <f t="shared" si="797"/>
        <v>1</v>
      </c>
      <c r="DI100" s="211">
        <f>IFERROR(CQ110+CP110*DH100,"")</f>
        <v>0.99502957451745844</v>
      </c>
      <c r="DJ100" s="202">
        <f t="shared" si="798"/>
        <v>0.84013905966664382</v>
      </c>
      <c r="DK100" s="202">
        <f t="shared" si="701"/>
        <v>0.24317341205778659</v>
      </c>
      <c r="DL100" s="202">
        <f t="shared" si="799"/>
        <v>1.1645253766611212</v>
      </c>
      <c r="DM100" s="202">
        <f t="shared" si="800"/>
        <v>0.44028981326740252</v>
      </c>
      <c r="DN100" s="211">
        <f t="shared" si="801"/>
        <v>25.977098982776749</v>
      </c>
      <c r="DO100" s="211">
        <f t="shared" si="702"/>
        <v>25.977098982776749</v>
      </c>
      <c r="DP100" s="211">
        <f t="shared" si="802"/>
        <v>30.250990977481322</v>
      </c>
      <c r="DQ100" s="209">
        <f t="shared" si="703"/>
        <v>2.8860090333750734</v>
      </c>
      <c r="DR100" s="209">
        <f>IFERROR(DN100*(DL100-DL107)^2,"")</f>
        <v>27.84344750389339</v>
      </c>
      <c r="DS100" s="209">
        <f>IFERROR(DN100*(DH100-CS107)*(DL100-DL107),"")</f>
        <v>26.894088417910481</v>
      </c>
      <c r="DT100" s="209">
        <f t="shared" si="803"/>
        <v>0.74629158119176064</v>
      </c>
      <c r="DU100" s="227">
        <f t="shared" si="804"/>
        <v>2.4317954796680112</v>
      </c>
      <c r="DV100" s="209">
        <f t="shared" si="805"/>
        <v>0.86388169397884507</v>
      </c>
      <c r="DX100" s="209"/>
      <c r="DY100" s="201">
        <f t="shared" si="806"/>
        <v>1</v>
      </c>
      <c r="DZ100" s="211">
        <f>IFERROR(DH110+DG110*DY100,"")</f>
        <v>0.99502957451744556</v>
      </c>
      <c r="EA100" s="202">
        <f t="shared" si="807"/>
        <v>0.84013905966664071</v>
      </c>
      <c r="EB100" s="202">
        <f t="shared" si="704"/>
        <v>0.24317341205778972</v>
      </c>
      <c r="EC100" s="202">
        <f t="shared" si="808"/>
        <v>1.164525376661119</v>
      </c>
      <c r="ED100" s="202">
        <f t="shared" si="809"/>
        <v>0.44028981326740696</v>
      </c>
      <c r="EE100" s="211">
        <f t="shared" si="810"/>
        <v>25.977098982777012</v>
      </c>
      <c r="EF100" s="211">
        <f t="shared" si="705"/>
        <v>25.977098982777012</v>
      </c>
      <c r="EG100" s="211">
        <f t="shared" si="811"/>
        <v>30.250990977481571</v>
      </c>
      <c r="EH100" s="209">
        <f t="shared" si="706"/>
        <v>2.8860090333750814</v>
      </c>
      <c r="EI100" s="209">
        <f>IFERROR(EE100*(EC100-EC107)^2,"")</f>
        <v>27.843447503893362</v>
      </c>
      <c r="EJ100" s="209">
        <f>IFERROR(EE100*(DY100-DJ107)*(EC100-EC107),"")</f>
        <v>26.894088417910606</v>
      </c>
      <c r="EK100" s="209">
        <f t="shared" si="812"/>
        <v>0.74629158119186145</v>
      </c>
      <c r="EL100" s="227">
        <f t="shared" si="813"/>
        <v>2.431795479668196</v>
      </c>
      <c r="EM100" s="209">
        <f t="shared" si="814"/>
        <v>0.86388169397890402</v>
      </c>
      <c r="EO100" s="209"/>
      <c r="EP100" s="201">
        <f t="shared" si="815"/>
        <v>1</v>
      </c>
      <c r="EQ100" s="211">
        <f>IFERROR(DY110+DX110*EP100,"")</f>
        <v>0.995029574517446</v>
      </c>
      <c r="ER100" s="202">
        <f t="shared" si="816"/>
        <v>0.84013905966664071</v>
      </c>
      <c r="ES100" s="202">
        <f t="shared" si="707"/>
        <v>0.24317341205778958</v>
      </c>
      <c r="ET100" s="202">
        <f t="shared" si="817"/>
        <v>1.1645253766611194</v>
      </c>
      <c r="EU100" s="202">
        <f t="shared" si="818"/>
        <v>0.44028981326740646</v>
      </c>
      <c r="EV100" s="211">
        <f t="shared" si="819"/>
        <v>25.97709898277698</v>
      </c>
      <c r="EW100" s="211">
        <f t="shared" si="708"/>
        <v>25.97709898277698</v>
      </c>
      <c r="EX100" s="211">
        <f t="shared" si="820"/>
        <v>30.250990977481546</v>
      </c>
      <c r="EY100" s="209">
        <f t="shared" si="709"/>
        <v>2.8860090333750796</v>
      </c>
      <c r="EZ100" s="209">
        <f>IFERROR(EV100*(ET100-ET107)^2,"")</f>
        <v>27.843447503893362</v>
      </c>
      <c r="FA100" s="209">
        <f>IFERROR(EV100*(EP100-EA107)*(ET100-ET107),"")</f>
        <v>26.894088417910588</v>
      </c>
      <c r="FB100" s="209">
        <f t="shared" si="821"/>
        <v>0.74629158119186145</v>
      </c>
      <c r="FC100" s="227">
        <f t="shared" si="822"/>
        <v>2.431795479668196</v>
      </c>
      <c r="FD100" s="209">
        <f t="shared" si="823"/>
        <v>0.86388169397890402</v>
      </c>
      <c r="FF100" s="209"/>
      <c r="FG100" s="201">
        <f t="shared" si="824"/>
        <v>1</v>
      </c>
      <c r="FH100" s="211">
        <f>IFERROR(EP110+EO110*FG100,"")</f>
        <v>0.995029574517446</v>
      </c>
      <c r="FI100" s="202">
        <f t="shared" si="825"/>
        <v>0.84013905966664071</v>
      </c>
      <c r="FJ100" s="202">
        <f t="shared" si="710"/>
        <v>0.24317341205778958</v>
      </c>
      <c r="FK100" s="202">
        <f t="shared" si="826"/>
        <v>1.1645253766611194</v>
      </c>
      <c r="FL100" s="202">
        <f t="shared" si="827"/>
        <v>0.44028981326740646</v>
      </c>
      <c r="FM100" s="211">
        <f t="shared" si="828"/>
        <v>25.97709898277698</v>
      </c>
      <c r="FN100" s="211">
        <f t="shared" si="711"/>
        <v>25.97709898277698</v>
      </c>
      <c r="FO100" s="211">
        <f t="shared" si="829"/>
        <v>30.250990977481546</v>
      </c>
      <c r="FP100" s="209">
        <f t="shared" si="712"/>
        <v>2.8860090333750796</v>
      </c>
      <c r="FQ100" s="209">
        <f>IFERROR(FM100*(FK100-FK107)^2,"")</f>
        <v>27.843447503893362</v>
      </c>
      <c r="FR100" s="209">
        <f>IFERROR(FM100*(FG100-ER107)*(FK100-FK107),"")</f>
        <v>26.894088417910588</v>
      </c>
      <c r="FS100" s="209">
        <f t="shared" si="830"/>
        <v>0.74629158119186145</v>
      </c>
      <c r="FT100" s="227">
        <f t="shared" si="831"/>
        <v>2.431795479668196</v>
      </c>
      <c r="FU100" s="209">
        <f t="shared" si="832"/>
        <v>0.86388169397890402</v>
      </c>
      <c r="FW100" s="209"/>
      <c r="FX100" s="201">
        <f t="shared" si="833"/>
        <v>1</v>
      </c>
      <c r="FY100" s="211">
        <f>IFERROR(FG110+FF110*FX100,"")</f>
        <v>0.995029574517446</v>
      </c>
      <c r="FZ100" s="202">
        <f t="shared" si="834"/>
        <v>0.84013905966664071</v>
      </c>
      <c r="GA100" s="202">
        <f t="shared" si="713"/>
        <v>0.24317341205778958</v>
      </c>
      <c r="GB100" s="202">
        <f t="shared" si="835"/>
        <v>1.1645253766611194</v>
      </c>
      <c r="GC100" s="202">
        <f t="shared" si="836"/>
        <v>0.44028981326740646</v>
      </c>
      <c r="GD100" s="211">
        <f t="shared" si="837"/>
        <v>25.97709898277698</v>
      </c>
      <c r="GE100" s="211">
        <f t="shared" si="714"/>
        <v>25.97709898277698</v>
      </c>
      <c r="GF100" s="211">
        <f t="shared" si="838"/>
        <v>30.250990977481546</v>
      </c>
      <c r="GG100" s="209">
        <f t="shared" si="715"/>
        <v>2.8860090333750796</v>
      </c>
      <c r="GH100" s="209">
        <f>IFERROR(GD100*(GB100-GB107)^2,"")</f>
        <v>27.843447503893362</v>
      </c>
      <c r="GI100" s="209">
        <f>IFERROR(GD100*(FX100-FI107)*(GB100-GB107),"")</f>
        <v>26.894088417910588</v>
      </c>
      <c r="GJ100" s="209">
        <f t="shared" si="839"/>
        <v>0.74629158119186145</v>
      </c>
      <c r="GK100" s="227">
        <f t="shared" si="840"/>
        <v>2.431795479668196</v>
      </c>
      <c r="GL100" s="209">
        <f t="shared" si="841"/>
        <v>0.86388169397890402</v>
      </c>
      <c r="GN100" s="209"/>
      <c r="GO100" s="201">
        <f t="shared" si="842"/>
        <v>1</v>
      </c>
      <c r="GP100" s="211">
        <f>IFERROR(FX110+FW110*GO100,"")</f>
        <v>0.995029574517446</v>
      </c>
      <c r="GQ100" s="202">
        <f t="shared" si="843"/>
        <v>0.84013905966664071</v>
      </c>
      <c r="GR100" s="202">
        <f t="shared" si="716"/>
        <v>0.24317341205778958</v>
      </c>
      <c r="GS100" s="202">
        <f t="shared" si="844"/>
        <v>1.1645253766611194</v>
      </c>
      <c r="GT100" s="202">
        <f t="shared" si="845"/>
        <v>0.44028981326740646</v>
      </c>
      <c r="GU100" s="211">
        <f t="shared" si="846"/>
        <v>25.97709898277698</v>
      </c>
      <c r="GV100" s="211">
        <f t="shared" si="717"/>
        <v>25.97709898277698</v>
      </c>
      <c r="GW100" s="211">
        <f t="shared" si="847"/>
        <v>30.250990977481546</v>
      </c>
      <c r="GX100" s="209">
        <f t="shared" si="718"/>
        <v>2.8860090333750796</v>
      </c>
      <c r="GY100" s="209">
        <f>IFERROR(GU100*(GS100-GS107)^2,"")</f>
        <v>27.843447503893362</v>
      </c>
      <c r="GZ100" s="209">
        <f>IFERROR(GU100*(GO100-FZ107)*(GS100-GS107),"")</f>
        <v>26.894088417910588</v>
      </c>
      <c r="HA100" s="209">
        <f t="shared" si="848"/>
        <v>0.74629158119186145</v>
      </c>
      <c r="HB100" s="227">
        <f t="shared" si="849"/>
        <v>2.431795479668196</v>
      </c>
      <c r="HC100" s="209">
        <f t="shared" si="850"/>
        <v>0.86388169397890402</v>
      </c>
      <c r="HE100" s="209"/>
      <c r="HF100" s="201">
        <f t="shared" si="851"/>
        <v>1</v>
      </c>
      <c r="HG100" s="211">
        <f>IFERROR(GO110+GN110*HF100,"")</f>
        <v>0.995029574517446</v>
      </c>
      <c r="HH100" s="202">
        <f t="shared" si="852"/>
        <v>0.84013905966664071</v>
      </c>
      <c r="HI100" s="202">
        <f t="shared" si="719"/>
        <v>0.24317341205778958</v>
      </c>
      <c r="HJ100" s="202">
        <f t="shared" si="853"/>
        <v>1.1645253766611194</v>
      </c>
      <c r="HK100" s="202">
        <f t="shared" si="854"/>
        <v>0.44028981326740646</v>
      </c>
      <c r="HL100" s="211">
        <f t="shared" si="855"/>
        <v>25.97709898277698</v>
      </c>
      <c r="HM100" s="211">
        <f t="shared" si="720"/>
        <v>25.97709898277698</v>
      </c>
      <c r="HN100" s="211">
        <f t="shared" si="856"/>
        <v>30.250990977481546</v>
      </c>
      <c r="HO100" s="209">
        <f t="shared" si="721"/>
        <v>2.8860090333750796</v>
      </c>
      <c r="HP100" s="209">
        <f>IFERROR(HL100*(HJ100-HJ107)^2,"")</f>
        <v>27.843447503893362</v>
      </c>
      <c r="HQ100" s="209">
        <f>IFERROR(HL100*(HF100-GQ107)*(HJ100-HJ107),"")</f>
        <v>26.894088417910588</v>
      </c>
      <c r="HR100" s="209">
        <f t="shared" si="857"/>
        <v>0.74629158119186145</v>
      </c>
      <c r="HS100" s="227">
        <f t="shared" si="858"/>
        <v>2.431795479668196</v>
      </c>
      <c r="HT100" s="209">
        <f t="shared" si="859"/>
        <v>0.86388169397890402</v>
      </c>
      <c r="HV100" s="209"/>
      <c r="HW100" s="201">
        <f t="shared" si="860"/>
        <v>1</v>
      </c>
      <c r="HX100" s="211">
        <f>IFERROR(HF110+HE110*HW100,"")</f>
        <v>0.995029574517446</v>
      </c>
      <c r="HY100" s="202">
        <f t="shared" si="861"/>
        <v>0.84013905966664071</v>
      </c>
      <c r="HZ100" s="202">
        <f t="shared" si="722"/>
        <v>0.24317341205778958</v>
      </c>
      <c r="IA100" s="202">
        <f t="shared" si="862"/>
        <v>1.1645253766611194</v>
      </c>
      <c r="IB100" s="202">
        <f t="shared" si="863"/>
        <v>0.44028981326740646</v>
      </c>
      <c r="IC100" s="211">
        <f t="shared" si="864"/>
        <v>25.97709898277698</v>
      </c>
      <c r="ID100" s="211">
        <f t="shared" si="723"/>
        <v>25.97709898277698</v>
      </c>
      <c r="IE100" s="211">
        <f t="shared" si="865"/>
        <v>30.250990977481546</v>
      </c>
      <c r="IF100" s="209">
        <f t="shared" si="724"/>
        <v>2.8860090333750796</v>
      </c>
      <c r="IG100" s="209">
        <f>IFERROR(IC100*(IA100-IA107)^2,"")</f>
        <v>27.843447503893362</v>
      </c>
      <c r="IH100" s="209">
        <f>IFERROR(IC100*(HW100-HH107)*(IA100-IA107),"")</f>
        <v>26.894088417910588</v>
      </c>
      <c r="II100" s="209">
        <f t="shared" si="866"/>
        <v>0.74629158119186145</v>
      </c>
      <c r="IJ100" s="227">
        <f t="shared" si="867"/>
        <v>2.431795479668196</v>
      </c>
      <c r="IK100" s="209">
        <f t="shared" si="868"/>
        <v>0.86388169397890402</v>
      </c>
      <c r="IM100" s="209"/>
      <c r="IN100" s="201">
        <f t="shared" si="869"/>
        <v>1</v>
      </c>
      <c r="IO100" s="211">
        <f>IFERROR(HW110+HV110*IN100,"")</f>
        <v>0.995029574517446</v>
      </c>
      <c r="IP100" s="202">
        <f t="shared" si="870"/>
        <v>0.84013905966664071</v>
      </c>
      <c r="IQ100" s="202">
        <f t="shared" si="725"/>
        <v>0.24317341205778958</v>
      </c>
      <c r="IR100" s="202">
        <f t="shared" si="871"/>
        <v>1.1645253766611194</v>
      </c>
      <c r="IS100" s="202">
        <f t="shared" si="872"/>
        <v>0.44028981326740646</v>
      </c>
      <c r="IT100" s="211">
        <f t="shared" si="873"/>
        <v>25.97709898277698</v>
      </c>
      <c r="IU100" s="211">
        <f t="shared" si="726"/>
        <v>25.97709898277698</v>
      </c>
      <c r="IV100" s="211">
        <f t="shared" si="874"/>
        <v>30.250990977481546</v>
      </c>
      <c r="IW100" s="209">
        <f t="shared" si="727"/>
        <v>2.8860090333750796</v>
      </c>
      <c r="IX100" s="209">
        <f>IFERROR(IT100*(IR100-IR107)^2,"")</f>
        <v>27.843447503893362</v>
      </c>
      <c r="IY100" s="209">
        <f>IFERROR(IT100*(IN100-HY107)*(IR100-IR107),"")</f>
        <v>26.894088417910588</v>
      </c>
      <c r="IZ100" s="209">
        <f t="shared" si="875"/>
        <v>0.74629158119186145</v>
      </c>
      <c r="JA100" s="227">
        <f t="shared" si="876"/>
        <v>2.431795479668196</v>
      </c>
      <c r="JB100" s="209">
        <f t="shared" si="877"/>
        <v>0.86388169397890402</v>
      </c>
      <c r="JD100" s="209"/>
      <c r="JE100" s="201">
        <f t="shared" si="878"/>
        <v>1</v>
      </c>
      <c r="JF100" s="211">
        <f>IFERROR(IN110+IM110*JE100,"")</f>
        <v>0.995029574517446</v>
      </c>
      <c r="JG100" s="202">
        <f t="shared" si="879"/>
        <v>0.84013905966664071</v>
      </c>
      <c r="JH100" s="202">
        <f t="shared" si="728"/>
        <v>0.24317341205778958</v>
      </c>
      <c r="JI100" s="202">
        <f t="shared" si="880"/>
        <v>1.1645253766611194</v>
      </c>
      <c r="JJ100" s="202">
        <f t="shared" si="881"/>
        <v>0.44028981326740646</v>
      </c>
      <c r="JK100" s="211">
        <f t="shared" si="882"/>
        <v>25.97709898277698</v>
      </c>
      <c r="JL100" s="211">
        <f t="shared" si="729"/>
        <v>25.97709898277698</v>
      </c>
      <c r="JM100" s="211">
        <f t="shared" si="883"/>
        <v>30.250990977481546</v>
      </c>
      <c r="JN100" s="209">
        <f t="shared" si="730"/>
        <v>2.8860090333750796</v>
      </c>
      <c r="JO100" s="209">
        <f>IFERROR(JK100*(JI100-JI107)^2,"")</f>
        <v>27.843447503893362</v>
      </c>
      <c r="JP100" s="209">
        <f>IFERROR(JK100*(JE100-IP107)*(JI100-JI107),"")</f>
        <v>26.894088417910588</v>
      </c>
      <c r="JQ100" s="209">
        <f t="shared" si="884"/>
        <v>0.74629158119186145</v>
      </c>
      <c r="JR100" s="227">
        <f t="shared" si="885"/>
        <v>2.431795479668196</v>
      </c>
      <c r="JS100" s="209">
        <f t="shared" si="886"/>
        <v>0.86388169397890402</v>
      </c>
      <c r="JU100" s="209"/>
      <c r="JV100" s="201">
        <f t="shared" si="887"/>
        <v>1</v>
      </c>
      <c r="JW100" s="211">
        <f>IFERROR(JE110+JD110*JV100,"")</f>
        <v>0.995029574517446</v>
      </c>
      <c r="JX100" s="202">
        <f t="shared" si="888"/>
        <v>0.84013905966664071</v>
      </c>
      <c r="JY100" s="202">
        <f t="shared" si="731"/>
        <v>0.24317341205778958</v>
      </c>
      <c r="JZ100" s="202">
        <f t="shared" si="889"/>
        <v>1.1645253766611194</v>
      </c>
      <c r="KA100" s="202">
        <f t="shared" si="890"/>
        <v>0.44028981326740646</v>
      </c>
      <c r="KB100" s="211">
        <f t="shared" si="891"/>
        <v>25.97709898277698</v>
      </c>
      <c r="KC100" s="211">
        <f t="shared" si="732"/>
        <v>25.97709898277698</v>
      </c>
      <c r="KD100" s="211">
        <f t="shared" si="892"/>
        <v>30.250990977481546</v>
      </c>
      <c r="KE100" s="209">
        <f t="shared" si="733"/>
        <v>2.8860090333750796</v>
      </c>
      <c r="KF100" s="209">
        <f>IFERROR(KB100*(JZ100-JZ107)^2,"")</f>
        <v>27.843447503893362</v>
      </c>
      <c r="KG100" s="209">
        <f>IFERROR(KB100*(JV100-JG107)*(JZ100-JZ107),"")</f>
        <v>26.894088417910588</v>
      </c>
      <c r="KH100" s="209">
        <f t="shared" si="893"/>
        <v>0.74629158119186145</v>
      </c>
      <c r="KI100" s="227">
        <f t="shared" si="894"/>
        <v>2.431795479668196</v>
      </c>
      <c r="KJ100" s="209">
        <f t="shared" si="895"/>
        <v>0.86388169397890402</v>
      </c>
      <c r="KL100" s="209"/>
      <c r="KM100" s="201">
        <f t="shared" si="896"/>
        <v>1</v>
      </c>
      <c r="KN100" s="211">
        <f>IFERROR(JV110+JU110*KM100,"")</f>
        <v>0.995029574517446</v>
      </c>
      <c r="KO100" s="202">
        <f t="shared" si="897"/>
        <v>0.84013905966664071</v>
      </c>
      <c r="KP100" s="202">
        <f t="shared" si="734"/>
        <v>0.24317341205778958</v>
      </c>
      <c r="KQ100" s="202">
        <f t="shared" si="898"/>
        <v>1.1645253766611194</v>
      </c>
      <c r="KR100" s="202">
        <f t="shared" si="899"/>
        <v>0.44028981326740646</v>
      </c>
      <c r="KS100" s="211">
        <f t="shared" si="900"/>
        <v>25.97709898277698</v>
      </c>
      <c r="KT100" s="211">
        <f t="shared" si="735"/>
        <v>25.97709898277698</v>
      </c>
      <c r="KU100" s="211">
        <f t="shared" si="901"/>
        <v>30.250990977481546</v>
      </c>
      <c r="KV100" s="209">
        <f t="shared" si="736"/>
        <v>2.8860090333750796</v>
      </c>
      <c r="KW100" s="209">
        <f>IFERROR(KS100*(KQ100-KQ107)^2,"")</f>
        <v>27.843447503893362</v>
      </c>
      <c r="KX100" s="209">
        <f>IFERROR(KS100*(KM100-JX107)*(KQ100-KQ107),"")</f>
        <v>26.894088417910588</v>
      </c>
      <c r="KY100" s="209">
        <f t="shared" si="902"/>
        <v>0.74629158119186145</v>
      </c>
      <c r="KZ100" s="227">
        <f t="shared" si="903"/>
        <v>2.431795479668196</v>
      </c>
      <c r="LA100" s="209">
        <f t="shared" si="904"/>
        <v>0.86388169397890402</v>
      </c>
      <c r="LC100" s="209"/>
      <c r="LD100" s="201">
        <f t="shared" si="905"/>
        <v>1</v>
      </c>
      <c r="LE100" s="211">
        <f>IFERROR(KM110+KL110*LD100,"")</f>
        <v>0.995029574517446</v>
      </c>
      <c r="LF100" s="202">
        <f t="shared" si="906"/>
        <v>0.84013905966664071</v>
      </c>
      <c r="LG100" s="202">
        <f t="shared" si="737"/>
        <v>0.24317341205778958</v>
      </c>
      <c r="LH100" s="202">
        <f t="shared" si="907"/>
        <v>1.1645253766611194</v>
      </c>
      <c r="LI100" s="202">
        <f t="shared" si="908"/>
        <v>0.44028981326740646</v>
      </c>
      <c r="LJ100" s="211">
        <f t="shared" si="909"/>
        <v>25.97709898277698</v>
      </c>
      <c r="LK100" s="211">
        <f t="shared" si="738"/>
        <v>25.97709898277698</v>
      </c>
      <c r="LL100" s="211">
        <f t="shared" si="910"/>
        <v>30.250990977481546</v>
      </c>
      <c r="LM100" s="209">
        <f t="shared" si="739"/>
        <v>2.8860090333750796</v>
      </c>
      <c r="LN100" s="209">
        <f>IFERROR(LJ100*(LH100-LH107)^2,"")</f>
        <v>27.843447503893362</v>
      </c>
      <c r="LO100" s="209">
        <f>IFERROR(LJ100*(LD100-KO107)*(LH100-LH107),"")</f>
        <v>26.894088417910588</v>
      </c>
      <c r="LP100" s="209">
        <f t="shared" si="911"/>
        <v>0.74629158119186145</v>
      </c>
      <c r="LQ100" s="227">
        <f t="shared" si="912"/>
        <v>2.431795479668196</v>
      </c>
      <c r="LR100" s="209">
        <f t="shared" si="913"/>
        <v>0.86388169397890402</v>
      </c>
      <c r="LT100" s="209"/>
      <c r="LU100" s="371">
        <f t="shared" si="914"/>
        <v>1</v>
      </c>
      <c r="LV100" s="370">
        <f>IFERROR(LD110+LC110*LU100,"")</f>
        <v>0.995029574517446</v>
      </c>
      <c r="LW100" s="373">
        <f t="shared" si="915"/>
        <v>0.84013905966664071</v>
      </c>
      <c r="LX100" s="202">
        <f t="shared" si="740"/>
        <v>0.24317341205778958</v>
      </c>
      <c r="LY100" s="202">
        <f t="shared" si="916"/>
        <v>1.1645253766611194</v>
      </c>
      <c r="LZ100" s="202">
        <f t="shared" si="917"/>
        <v>0.44028981326740646</v>
      </c>
      <c r="MA100" s="211">
        <f t="shared" si="918"/>
        <v>25.97709898277698</v>
      </c>
      <c r="MB100" s="211">
        <f t="shared" si="741"/>
        <v>25.97709898277698</v>
      </c>
      <c r="MC100" s="211">
        <f t="shared" si="919"/>
        <v>30.250990977481546</v>
      </c>
      <c r="MD100" s="209">
        <f t="shared" si="742"/>
        <v>2.8860090333750796</v>
      </c>
      <c r="ME100" s="209">
        <f>IFERROR(MA100*(LY100-LY107)^2,"")</f>
        <v>27.843447503893362</v>
      </c>
      <c r="MF100" s="209">
        <f>IFERROR(MA100*(LU100-LF107)*(LY100-LY107),"")</f>
        <v>26.894088417910588</v>
      </c>
      <c r="MG100" s="209">
        <f t="shared" si="920"/>
        <v>0.74629158119186145</v>
      </c>
      <c r="MH100" s="227">
        <f t="shared" si="921"/>
        <v>2.431795479668196</v>
      </c>
      <c r="MI100" s="372">
        <f t="shared" si="922"/>
        <v>0.86388169397890402</v>
      </c>
    </row>
    <row r="101" spans="1:347" ht="14" hidden="1" customHeight="1" outlineLevel="1">
      <c r="A101" s="12">
        <v>6</v>
      </c>
      <c r="B101" s="353"/>
      <c r="C101" s="354"/>
      <c r="D101" s="355"/>
      <c r="E101" s="15" t="str">
        <f t="shared" si="681"/>
        <v/>
      </c>
      <c r="F101" s="32" t="str">
        <f>IFERROR((E101-E95)/(1-E95),"")</f>
        <v/>
      </c>
      <c r="G101" s="15" t="str">
        <f t="shared" si="682"/>
        <v/>
      </c>
      <c r="H101" s="15"/>
      <c r="I101" s="32"/>
      <c r="J101" s="16" t="str">
        <f t="shared" si="743"/>
        <v/>
      </c>
      <c r="K101" s="15" t="str">
        <f>IFERROR(C110+B110*J101,"")</f>
        <v/>
      </c>
      <c r="L101" s="35" t="str">
        <f t="shared" si="744"/>
        <v/>
      </c>
      <c r="M101" s="35" t="str">
        <f t="shared" si="683"/>
        <v/>
      </c>
      <c r="N101" s="35" t="str">
        <f t="shared" si="745"/>
        <v/>
      </c>
      <c r="O101" s="35" t="str">
        <f t="shared" si="746"/>
        <v/>
      </c>
      <c r="P101" s="15" t="str">
        <f t="shared" si="747"/>
        <v/>
      </c>
      <c r="Q101" s="15" t="str">
        <f t="shared" si="684"/>
        <v/>
      </c>
      <c r="R101" s="15" t="str">
        <f t="shared" si="748"/>
        <v/>
      </c>
      <c r="S101" s="32" t="str">
        <f t="shared" si="685"/>
        <v/>
      </c>
      <c r="T101" s="32" t="str">
        <f>IFERROR(P101*(N101-N107)^2,"")</f>
        <v/>
      </c>
      <c r="U101" s="32" t="str">
        <f>IFERROR(P101*(J101-E107)*(N101-N107),"")</f>
        <v/>
      </c>
      <c r="V101" s="32" t="str">
        <f t="shared" si="749"/>
        <v/>
      </c>
      <c r="W101" s="37" t="str">
        <f t="shared" si="750"/>
        <v/>
      </c>
      <c r="X101" s="32" t="str">
        <f t="shared" si="751"/>
        <v/>
      </c>
      <c r="Y101" s="42"/>
      <c r="Z101" s="209"/>
      <c r="AA101" s="201" t="str">
        <f t="shared" si="752"/>
        <v/>
      </c>
      <c r="AB101" s="211" t="str">
        <f>IFERROR(J110+I110*AA101,"")</f>
        <v/>
      </c>
      <c r="AC101" s="202" t="str">
        <f t="shared" si="753"/>
        <v/>
      </c>
      <c r="AD101" s="202" t="str">
        <f t="shared" si="686"/>
        <v/>
      </c>
      <c r="AE101" s="202" t="str">
        <f t="shared" si="754"/>
        <v/>
      </c>
      <c r="AF101" s="202" t="str">
        <f t="shared" si="755"/>
        <v/>
      </c>
      <c r="AG101" s="211" t="str">
        <f t="shared" si="756"/>
        <v/>
      </c>
      <c r="AH101" s="211" t="str">
        <f t="shared" si="687"/>
        <v/>
      </c>
      <c r="AI101" s="211" t="str">
        <f t="shared" si="757"/>
        <v/>
      </c>
      <c r="AJ101" s="209" t="str">
        <f t="shared" si="688"/>
        <v/>
      </c>
      <c r="AK101" s="209" t="str">
        <f>IFERROR(AG101*(AE101-AE107)^2,"")</f>
        <v/>
      </c>
      <c r="AL101" s="209" t="str">
        <f>IFERROR(AG101*(AA101-L107)*(AE101-AE107),"")</f>
        <v/>
      </c>
      <c r="AM101" s="209" t="str">
        <f t="shared" si="758"/>
        <v/>
      </c>
      <c r="AN101" s="227" t="str">
        <f t="shared" si="759"/>
        <v/>
      </c>
      <c r="AO101" s="209" t="str">
        <f t="shared" si="760"/>
        <v/>
      </c>
      <c r="AQ101" s="209"/>
      <c r="AR101" s="201" t="str">
        <f t="shared" si="761"/>
        <v/>
      </c>
      <c r="AS101" s="211" t="str">
        <f>IFERROR(AA110+Z110*AR101,"")</f>
        <v/>
      </c>
      <c r="AT101" s="202" t="str">
        <f t="shared" si="762"/>
        <v/>
      </c>
      <c r="AU101" s="202" t="str">
        <f t="shared" si="689"/>
        <v/>
      </c>
      <c r="AV101" s="202" t="str">
        <f t="shared" si="763"/>
        <v/>
      </c>
      <c r="AW101" s="202" t="str">
        <f t="shared" si="764"/>
        <v/>
      </c>
      <c r="AX101" s="211" t="str">
        <f t="shared" si="765"/>
        <v/>
      </c>
      <c r="AY101" s="211" t="str">
        <f t="shared" si="690"/>
        <v/>
      </c>
      <c r="AZ101" s="211" t="str">
        <f t="shared" si="766"/>
        <v/>
      </c>
      <c r="BA101" s="209" t="str">
        <f t="shared" si="691"/>
        <v/>
      </c>
      <c r="BB101" s="209" t="str">
        <f>IFERROR(AX101*(AV101-AV107)^2,"")</f>
        <v/>
      </c>
      <c r="BC101" s="209" t="str">
        <f>IFERROR(AX101*(AR101-AC107)*(AV101-AV107),"")</f>
        <v/>
      </c>
      <c r="BD101" s="209" t="str">
        <f t="shared" si="767"/>
        <v/>
      </c>
      <c r="BE101" s="227" t="str">
        <f t="shared" si="768"/>
        <v/>
      </c>
      <c r="BF101" s="209" t="str">
        <f t="shared" si="769"/>
        <v/>
      </c>
      <c r="BH101" s="209"/>
      <c r="BI101" s="201" t="str">
        <f t="shared" si="770"/>
        <v/>
      </c>
      <c r="BJ101" s="211" t="str">
        <f>IFERROR(AR110+AQ110*BI101,"")</f>
        <v/>
      </c>
      <c r="BK101" s="202" t="str">
        <f t="shared" si="771"/>
        <v/>
      </c>
      <c r="BL101" s="202" t="str">
        <f t="shared" si="692"/>
        <v/>
      </c>
      <c r="BM101" s="202" t="str">
        <f t="shared" si="772"/>
        <v/>
      </c>
      <c r="BN101" s="202" t="str">
        <f t="shared" si="773"/>
        <v/>
      </c>
      <c r="BO101" s="211" t="str">
        <f t="shared" si="774"/>
        <v/>
      </c>
      <c r="BP101" s="211" t="str">
        <f t="shared" si="693"/>
        <v/>
      </c>
      <c r="BQ101" s="211" t="str">
        <f t="shared" si="775"/>
        <v/>
      </c>
      <c r="BR101" s="209" t="str">
        <f t="shared" si="694"/>
        <v/>
      </c>
      <c r="BS101" s="209" t="str">
        <f>IFERROR(BO101*(BM101-BM107)^2,"")</f>
        <v/>
      </c>
      <c r="BT101" s="209" t="str">
        <f>IFERROR(BO101*(BI101-AT107)*(BM101-BM107),"")</f>
        <v/>
      </c>
      <c r="BU101" s="209" t="str">
        <f t="shared" si="776"/>
        <v/>
      </c>
      <c r="BV101" s="227" t="str">
        <f t="shared" si="777"/>
        <v/>
      </c>
      <c r="BW101" s="209" t="str">
        <f t="shared" si="778"/>
        <v/>
      </c>
      <c r="BY101" s="209"/>
      <c r="BZ101" s="201" t="str">
        <f t="shared" si="779"/>
        <v/>
      </c>
      <c r="CA101" s="211" t="str">
        <f>IFERROR(BI110+BH110*BZ101,"")</f>
        <v/>
      </c>
      <c r="CB101" s="202" t="str">
        <f t="shared" si="780"/>
        <v/>
      </c>
      <c r="CC101" s="202" t="str">
        <f t="shared" si="695"/>
        <v/>
      </c>
      <c r="CD101" s="202" t="str">
        <f t="shared" si="781"/>
        <v/>
      </c>
      <c r="CE101" s="202" t="str">
        <f t="shared" si="782"/>
        <v/>
      </c>
      <c r="CF101" s="211" t="str">
        <f t="shared" si="783"/>
        <v/>
      </c>
      <c r="CG101" s="211" t="str">
        <f t="shared" si="696"/>
        <v/>
      </c>
      <c r="CH101" s="211" t="str">
        <f t="shared" si="784"/>
        <v/>
      </c>
      <c r="CI101" s="209" t="str">
        <f t="shared" si="697"/>
        <v/>
      </c>
      <c r="CJ101" s="209" t="str">
        <f>IFERROR(CF101*(CD101-CD107)^2,"")</f>
        <v/>
      </c>
      <c r="CK101" s="209" t="str">
        <f>IFERROR(CF101*(BZ101-BK107)*(CD101-CD107),"")</f>
        <v/>
      </c>
      <c r="CL101" s="209" t="str">
        <f t="shared" si="785"/>
        <v/>
      </c>
      <c r="CM101" s="227" t="str">
        <f t="shared" si="786"/>
        <v/>
      </c>
      <c r="CN101" s="209" t="str">
        <f t="shared" si="787"/>
        <v/>
      </c>
      <c r="CP101" s="209"/>
      <c r="CQ101" s="201" t="str">
        <f t="shared" si="788"/>
        <v/>
      </c>
      <c r="CR101" s="211" t="str">
        <f>IFERROR(BZ110+BY110*CQ101,"")</f>
        <v/>
      </c>
      <c r="CS101" s="202" t="str">
        <f t="shared" si="789"/>
        <v/>
      </c>
      <c r="CT101" s="202" t="str">
        <f t="shared" si="698"/>
        <v/>
      </c>
      <c r="CU101" s="202" t="str">
        <f t="shared" si="790"/>
        <v/>
      </c>
      <c r="CV101" s="202" t="str">
        <f t="shared" si="791"/>
        <v/>
      </c>
      <c r="CW101" s="211" t="str">
        <f t="shared" si="792"/>
        <v/>
      </c>
      <c r="CX101" s="211" t="str">
        <f t="shared" si="699"/>
        <v/>
      </c>
      <c r="CY101" s="211" t="str">
        <f t="shared" si="793"/>
        <v/>
      </c>
      <c r="CZ101" s="209" t="str">
        <f t="shared" si="700"/>
        <v/>
      </c>
      <c r="DA101" s="209" t="str">
        <f>IFERROR(CW101*(CU101-CU107)^2,"")</f>
        <v/>
      </c>
      <c r="DB101" s="209" t="str">
        <f>IFERROR(CW101*(CQ101-CB107)*(CU101-CU107),"")</f>
        <v/>
      </c>
      <c r="DC101" s="209" t="str">
        <f t="shared" si="794"/>
        <v/>
      </c>
      <c r="DD101" s="227" t="str">
        <f t="shared" si="795"/>
        <v/>
      </c>
      <c r="DE101" s="209" t="str">
        <f t="shared" si="796"/>
        <v/>
      </c>
      <c r="DG101" s="209"/>
      <c r="DH101" s="201" t="str">
        <f t="shared" si="797"/>
        <v/>
      </c>
      <c r="DI101" s="211" t="str">
        <f>IFERROR(CQ110+CP110*DH101,"")</f>
        <v/>
      </c>
      <c r="DJ101" s="202" t="str">
        <f t="shared" si="798"/>
        <v/>
      </c>
      <c r="DK101" s="202" t="str">
        <f t="shared" si="701"/>
        <v/>
      </c>
      <c r="DL101" s="202" t="str">
        <f t="shared" si="799"/>
        <v/>
      </c>
      <c r="DM101" s="202" t="str">
        <f t="shared" si="800"/>
        <v/>
      </c>
      <c r="DN101" s="211" t="str">
        <f t="shared" si="801"/>
        <v/>
      </c>
      <c r="DO101" s="211" t="str">
        <f t="shared" si="702"/>
        <v/>
      </c>
      <c r="DP101" s="211" t="str">
        <f t="shared" si="802"/>
        <v/>
      </c>
      <c r="DQ101" s="209" t="str">
        <f t="shared" si="703"/>
        <v/>
      </c>
      <c r="DR101" s="209" t="str">
        <f>IFERROR(DN101*(DL101-DL107)^2,"")</f>
        <v/>
      </c>
      <c r="DS101" s="209" t="str">
        <f>IFERROR(DN101*(DH101-CS107)*(DL101-DL107),"")</f>
        <v/>
      </c>
      <c r="DT101" s="209" t="str">
        <f t="shared" si="803"/>
        <v/>
      </c>
      <c r="DU101" s="227" t="str">
        <f t="shared" si="804"/>
        <v/>
      </c>
      <c r="DV101" s="209" t="str">
        <f t="shared" si="805"/>
        <v/>
      </c>
      <c r="DX101" s="209"/>
      <c r="DY101" s="201" t="str">
        <f t="shared" si="806"/>
        <v/>
      </c>
      <c r="DZ101" s="211" t="str">
        <f>IFERROR(DH110+DG110*DY101,"")</f>
        <v/>
      </c>
      <c r="EA101" s="202" t="str">
        <f t="shared" si="807"/>
        <v/>
      </c>
      <c r="EB101" s="202" t="str">
        <f t="shared" si="704"/>
        <v/>
      </c>
      <c r="EC101" s="202" t="str">
        <f t="shared" si="808"/>
        <v/>
      </c>
      <c r="ED101" s="202" t="str">
        <f t="shared" si="809"/>
        <v/>
      </c>
      <c r="EE101" s="211" t="str">
        <f t="shared" si="810"/>
        <v/>
      </c>
      <c r="EF101" s="211" t="str">
        <f t="shared" si="705"/>
        <v/>
      </c>
      <c r="EG101" s="211" t="str">
        <f t="shared" si="811"/>
        <v/>
      </c>
      <c r="EH101" s="209" t="str">
        <f t="shared" si="706"/>
        <v/>
      </c>
      <c r="EI101" s="209" t="str">
        <f>IFERROR(EE101*(EC101-EC107)^2,"")</f>
        <v/>
      </c>
      <c r="EJ101" s="209" t="str">
        <f>IFERROR(EE101*(DY101-DJ107)*(EC101-EC107),"")</f>
        <v/>
      </c>
      <c r="EK101" s="209" t="str">
        <f t="shared" si="812"/>
        <v/>
      </c>
      <c r="EL101" s="227" t="str">
        <f t="shared" si="813"/>
        <v/>
      </c>
      <c r="EM101" s="209" t="str">
        <f t="shared" si="814"/>
        <v/>
      </c>
      <c r="EO101" s="209"/>
      <c r="EP101" s="201" t="str">
        <f t="shared" si="815"/>
        <v/>
      </c>
      <c r="EQ101" s="211" t="str">
        <f>IFERROR(DY110+DX110*EP101,"")</f>
        <v/>
      </c>
      <c r="ER101" s="202" t="str">
        <f t="shared" si="816"/>
        <v/>
      </c>
      <c r="ES101" s="202" t="str">
        <f t="shared" si="707"/>
        <v/>
      </c>
      <c r="ET101" s="202" t="str">
        <f t="shared" si="817"/>
        <v/>
      </c>
      <c r="EU101" s="202" t="str">
        <f t="shared" si="818"/>
        <v/>
      </c>
      <c r="EV101" s="211" t="str">
        <f t="shared" si="819"/>
        <v/>
      </c>
      <c r="EW101" s="211" t="str">
        <f t="shared" si="708"/>
        <v/>
      </c>
      <c r="EX101" s="211" t="str">
        <f t="shared" si="820"/>
        <v/>
      </c>
      <c r="EY101" s="209" t="str">
        <f t="shared" si="709"/>
        <v/>
      </c>
      <c r="EZ101" s="209" t="str">
        <f>IFERROR(EV101*(ET101-ET107)^2,"")</f>
        <v/>
      </c>
      <c r="FA101" s="209" t="str">
        <f>IFERROR(EV101*(EP101-EA107)*(ET101-ET107),"")</f>
        <v/>
      </c>
      <c r="FB101" s="209" t="str">
        <f t="shared" si="821"/>
        <v/>
      </c>
      <c r="FC101" s="227" t="str">
        <f t="shared" si="822"/>
        <v/>
      </c>
      <c r="FD101" s="209" t="str">
        <f t="shared" si="823"/>
        <v/>
      </c>
      <c r="FF101" s="209"/>
      <c r="FG101" s="201" t="str">
        <f t="shared" si="824"/>
        <v/>
      </c>
      <c r="FH101" s="211" t="str">
        <f>IFERROR(EP110+EO110*FG101,"")</f>
        <v/>
      </c>
      <c r="FI101" s="202" t="str">
        <f t="shared" si="825"/>
        <v/>
      </c>
      <c r="FJ101" s="202" t="str">
        <f t="shared" si="710"/>
        <v/>
      </c>
      <c r="FK101" s="202" t="str">
        <f t="shared" si="826"/>
        <v/>
      </c>
      <c r="FL101" s="202" t="str">
        <f t="shared" si="827"/>
        <v/>
      </c>
      <c r="FM101" s="211" t="str">
        <f t="shared" si="828"/>
        <v/>
      </c>
      <c r="FN101" s="211" t="str">
        <f t="shared" si="711"/>
        <v/>
      </c>
      <c r="FO101" s="211" t="str">
        <f t="shared" si="829"/>
        <v/>
      </c>
      <c r="FP101" s="209" t="str">
        <f t="shared" si="712"/>
        <v/>
      </c>
      <c r="FQ101" s="209" t="str">
        <f>IFERROR(FM101*(FK101-FK107)^2,"")</f>
        <v/>
      </c>
      <c r="FR101" s="209" t="str">
        <f>IFERROR(FM101*(FG101-ER107)*(FK101-FK107),"")</f>
        <v/>
      </c>
      <c r="FS101" s="209" t="str">
        <f t="shared" si="830"/>
        <v/>
      </c>
      <c r="FT101" s="227" t="str">
        <f t="shared" si="831"/>
        <v/>
      </c>
      <c r="FU101" s="209" t="str">
        <f t="shared" si="832"/>
        <v/>
      </c>
      <c r="FW101" s="209"/>
      <c r="FX101" s="201" t="str">
        <f t="shared" si="833"/>
        <v/>
      </c>
      <c r="FY101" s="211" t="str">
        <f>IFERROR(FG110+FF110*FX101,"")</f>
        <v/>
      </c>
      <c r="FZ101" s="202" t="str">
        <f t="shared" si="834"/>
        <v/>
      </c>
      <c r="GA101" s="202" t="str">
        <f t="shared" si="713"/>
        <v/>
      </c>
      <c r="GB101" s="202" t="str">
        <f t="shared" si="835"/>
        <v/>
      </c>
      <c r="GC101" s="202" t="str">
        <f t="shared" si="836"/>
        <v/>
      </c>
      <c r="GD101" s="211" t="str">
        <f t="shared" si="837"/>
        <v/>
      </c>
      <c r="GE101" s="211" t="str">
        <f t="shared" si="714"/>
        <v/>
      </c>
      <c r="GF101" s="211" t="str">
        <f t="shared" si="838"/>
        <v/>
      </c>
      <c r="GG101" s="209" t="str">
        <f t="shared" si="715"/>
        <v/>
      </c>
      <c r="GH101" s="209" t="str">
        <f>IFERROR(GD101*(GB101-GB107)^2,"")</f>
        <v/>
      </c>
      <c r="GI101" s="209" t="str">
        <f>IFERROR(GD101*(FX101-FI107)*(GB101-GB107),"")</f>
        <v/>
      </c>
      <c r="GJ101" s="209" t="str">
        <f t="shared" si="839"/>
        <v/>
      </c>
      <c r="GK101" s="227" t="str">
        <f t="shared" si="840"/>
        <v/>
      </c>
      <c r="GL101" s="209" t="str">
        <f t="shared" si="841"/>
        <v/>
      </c>
      <c r="GN101" s="209"/>
      <c r="GO101" s="201" t="str">
        <f t="shared" si="842"/>
        <v/>
      </c>
      <c r="GP101" s="211" t="str">
        <f>IFERROR(FX110+FW110*GO101,"")</f>
        <v/>
      </c>
      <c r="GQ101" s="202" t="str">
        <f t="shared" si="843"/>
        <v/>
      </c>
      <c r="GR101" s="202" t="str">
        <f t="shared" si="716"/>
        <v/>
      </c>
      <c r="GS101" s="202" t="str">
        <f t="shared" si="844"/>
        <v/>
      </c>
      <c r="GT101" s="202" t="str">
        <f t="shared" si="845"/>
        <v/>
      </c>
      <c r="GU101" s="211" t="str">
        <f t="shared" si="846"/>
        <v/>
      </c>
      <c r="GV101" s="211" t="str">
        <f t="shared" si="717"/>
        <v/>
      </c>
      <c r="GW101" s="211" t="str">
        <f t="shared" si="847"/>
        <v/>
      </c>
      <c r="GX101" s="209" t="str">
        <f t="shared" si="718"/>
        <v/>
      </c>
      <c r="GY101" s="209" t="str">
        <f>IFERROR(GU101*(GS101-GS107)^2,"")</f>
        <v/>
      </c>
      <c r="GZ101" s="209" t="str">
        <f>IFERROR(GU101*(GO101-FZ107)*(GS101-GS107),"")</f>
        <v/>
      </c>
      <c r="HA101" s="209" t="str">
        <f t="shared" si="848"/>
        <v/>
      </c>
      <c r="HB101" s="227" t="str">
        <f t="shared" si="849"/>
        <v/>
      </c>
      <c r="HC101" s="209" t="str">
        <f t="shared" si="850"/>
        <v/>
      </c>
      <c r="HE101" s="209"/>
      <c r="HF101" s="201" t="str">
        <f t="shared" si="851"/>
        <v/>
      </c>
      <c r="HG101" s="211" t="str">
        <f>IFERROR(GO110+GN110*HF101,"")</f>
        <v/>
      </c>
      <c r="HH101" s="202" t="str">
        <f t="shared" si="852"/>
        <v/>
      </c>
      <c r="HI101" s="202" t="str">
        <f t="shared" si="719"/>
        <v/>
      </c>
      <c r="HJ101" s="202" t="str">
        <f t="shared" si="853"/>
        <v/>
      </c>
      <c r="HK101" s="202" t="str">
        <f t="shared" si="854"/>
        <v/>
      </c>
      <c r="HL101" s="211" t="str">
        <f t="shared" si="855"/>
        <v/>
      </c>
      <c r="HM101" s="211" t="str">
        <f t="shared" si="720"/>
        <v/>
      </c>
      <c r="HN101" s="211" t="str">
        <f t="shared" si="856"/>
        <v/>
      </c>
      <c r="HO101" s="209" t="str">
        <f t="shared" si="721"/>
        <v/>
      </c>
      <c r="HP101" s="209" t="str">
        <f>IFERROR(HL101*(HJ101-HJ107)^2,"")</f>
        <v/>
      </c>
      <c r="HQ101" s="209" t="str">
        <f>IFERROR(HL101*(HF101-GQ107)*(HJ101-HJ107),"")</f>
        <v/>
      </c>
      <c r="HR101" s="209" t="str">
        <f t="shared" si="857"/>
        <v/>
      </c>
      <c r="HS101" s="227" t="str">
        <f t="shared" si="858"/>
        <v/>
      </c>
      <c r="HT101" s="209" t="str">
        <f t="shared" si="859"/>
        <v/>
      </c>
      <c r="HV101" s="209"/>
      <c r="HW101" s="201" t="str">
        <f t="shared" si="860"/>
        <v/>
      </c>
      <c r="HX101" s="211" t="str">
        <f>IFERROR(HF110+HE110*HW101,"")</f>
        <v/>
      </c>
      <c r="HY101" s="202" t="str">
        <f t="shared" si="861"/>
        <v/>
      </c>
      <c r="HZ101" s="202" t="str">
        <f t="shared" si="722"/>
        <v/>
      </c>
      <c r="IA101" s="202" t="str">
        <f t="shared" si="862"/>
        <v/>
      </c>
      <c r="IB101" s="202" t="str">
        <f t="shared" si="863"/>
        <v/>
      </c>
      <c r="IC101" s="211" t="str">
        <f t="shared" si="864"/>
        <v/>
      </c>
      <c r="ID101" s="211" t="str">
        <f t="shared" si="723"/>
        <v/>
      </c>
      <c r="IE101" s="211" t="str">
        <f t="shared" si="865"/>
        <v/>
      </c>
      <c r="IF101" s="209" t="str">
        <f t="shared" si="724"/>
        <v/>
      </c>
      <c r="IG101" s="209" t="str">
        <f>IFERROR(IC101*(IA101-IA107)^2,"")</f>
        <v/>
      </c>
      <c r="IH101" s="209" t="str">
        <f>IFERROR(IC101*(HW101-HH107)*(IA101-IA107),"")</f>
        <v/>
      </c>
      <c r="II101" s="209" t="str">
        <f t="shared" si="866"/>
        <v/>
      </c>
      <c r="IJ101" s="227" t="str">
        <f t="shared" si="867"/>
        <v/>
      </c>
      <c r="IK101" s="209" t="str">
        <f t="shared" si="868"/>
        <v/>
      </c>
      <c r="IM101" s="209"/>
      <c r="IN101" s="201" t="str">
        <f t="shared" si="869"/>
        <v/>
      </c>
      <c r="IO101" s="211" t="str">
        <f>IFERROR(HW110+HV110*IN101,"")</f>
        <v/>
      </c>
      <c r="IP101" s="202" t="str">
        <f t="shared" si="870"/>
        <v/>
      </c>
      <c r="IQ101" s="202" t="str">
        <f t="shared" si="725"/>
        <v/>
      </c>
      <c r="IR101" s="202" t="str">
        <f t="shared" si="871"/>
        <v/>
      </c>
      <c r="IS101" s="202" t="str">
        <f t="shared" si="872"/>
        <v/>
      </c>
      <c r="IT101" s="211" t="str">
        <f t="shared" si="873"/>
        <v/>
      </c>
      <c r="IU101" s="211" t="str">
        <f t="shared" si="726"/>
        <v/>
      </c>
      <c r="IV101" s="211" t="str">
        <f t="shared" si="874"/>
        <v/>
      </c>
      <c r="IW101" s="209" t="str">
        <f t="shared" si="727"/>
        <v/>
      </c>
      <c r="IX101" s="209" t="str">
        <f>IFERROR(IT101*(IR101-IR107)^2,"")</f>
        <v/>
      </c>
      <c r="IY101" s="209" t="str">
        <f>IFERROR(IT101*(IN101-HY107)*(IR101-IR107),"")</f>
        <v/>
      </c>
      <c r="IZ101" s="209" t="str">
        <f t="shared" si="875"/>
        <v/>
      </c>
      <c r="JA101" s="227" t="str">
        <f t="shared" si="876"/>
        <v/>
      </c>
      <c r="JB101" s="209" t="str">
        <f t="shared" si="877"/>
        <v/>
      </c>
      <c r="JD101" s="209"/>
      <c r="JE101" s="201" t="str">
        <f t="shared" si="878"/>
        <v/>
      </c>
      <c r="JF101" s="211" t="str">
        <f>IFERROR(IN110+IM110*JE101,"")</f>
        <v/>
      </c>
      <c r="JG101" s="202" t="str">
        <f t="shared" si="879"/>
        <v/>
      </c>
      <c r="JH101" s="202" t="str">
        <f t="shared" si="728"/>
        <v/>
      </c>
      <c r="JI101" s="202" t="str">
        <f t="shared" si="880"/>
        <v/>
      </c>
      <c r="JJ101" s="202" t="str">
        <f t="shared" si="881"/>
        <v/>
      </c>
      <c r="JK101" s="211" t="str">
        <f t="shared" si="882"/>
        <v/>
      </c>
      <c r="JL101" s="211" t="str">
        <f t="shared" si="729"/>
        <v/>
      </c>
      <c r="JM101" s="211" t="str">
        <f t="shared" si="883"/>
        <v/>
      </c>
      <c r="JN101" s="209" t="str">
        <f t="shared" si="730"/>
        <v/>
      </c>
      <c r="JO101" s="209" t="str">
        <f>IFERROR(JK101*(JI101-JI107)^2,"")</f>
        <v/>
      </c>
      <c r="JP101" s="209" t="str">
        <f>IFERROR(JK101*(JE101-IP107)*(JI101-JI107),"")</f>
        <v/>
      </c>
      <c r="JQ101" s="209" t="str">
        <f t="shared" si="884"/>
        <v/>
      </c>
      <c r="JR101" s="227" t="str">
        <f t="shared" si="885"/>
        <v/>
      </c>
      <c r="JS101" s="209" t="str">
        <f t="shared" si="886"/>
        <v/>
      </c>
      <c r="JU101" s="209"/>
      <c r="JV101" s="201" t="str">
        <f t="shared" si="887"/>
        <v/>
      </c>
      <c r="JW101" s="211" t="str">
        <f>IFERROR(JE110+JD110*JV101,"")</f>
        <v/>
      </c>
      <c r="JX101" s="202" t="str">
        <f t="shared" si="888"/>
        <v/>
      </c>
      <c r="JY101" s="202" t="str">
        <f t="shared" si="731"/>
        <v/>
      </c>
      <c r="JZ101" s="202" t="str">
        <f t="shared" si="889"/>
        <v/>
      </c>
      <c r="KA101" s="202" t="str">
        <f t="shared" si="890"/>
        <v/>
      </c>
      <c r="KB101" s="211" t="str">
        <f t="shared" si="891"/>
        <v/>
      </c>
      <c r="KC101" s="211" t="str">
        <f t="shared" si="732"/>
        <v/>
      </c>
      <c r="KD101" s="211" t="str">
        <f t="shared" si="892"/>
        <v/>
      </c>
      <c r="KE101" s="209" t="str">
        <f t="shared" si="733"/>
        <v/>
      </c>
      <c r="KF101" s="209" t="str">
        <f>IFERROR(KB101*(JZ101-JZ107)^2,"")</f>
        <v/>
      </c>
      <c r="KG101" s="209" t="str">
        <f>IFERROR(KB101*(JV101-JG107)*(JZ101-JZ107),"")</f>
        <v/>
      </c>
      <c r="KH101" s="209" t="str">
        <f t="shared" si="893"/>
        <v/>
      </c>
      <c r="KI101" s="227" t="str">
        <f t="shared" si="894"/>
        <v/>
      </c>
      <c r="KJ101" s="209" t="str">
        <f t="shared" si="895"/>
        <v/>
      </c>
      <c r="KL101" s="209"/>
      <c r="KM101" s="201" t="str">
        <f t="shared" si="896"/>
        <v/>
      </c>
      <c r="KN101" s="211" t="str">
        <f>IFERROR(JV110+JU110*KM101,"")</f>
        <v/>
      </c>
      <c r="KO101" s="202" t="str">
        <f t="shared" si="897"/>
        <v/>
      </c>
      <c r="KP101" s="202" t="str">
        <f t="shared" si="734"/>
        <v/>
      </c>
      <c r="KQ101" s="202" t="str">
        <f t="shared" si="898"/>
        <v/>
      </c>
      <c r="KR101" s="202" t="str">
        <f t="shared" si="899"/>
        <v/>
      </c>
      <c r="KS101" s="211" t="str">
        <f t="shared" si="900"/>
        <v/>
      </c>
      <c r="KT101" s="211" t="str">
        <f t="shared" si="735"/>
        <v/>
      </c>
      <c r="KU101" s="211" t="str">
        <f t="shared" si="901"/>
        <v/>
      </c>
      <c r="KV101" s="209" t="str">
        <f t="shared" si="736"/>
        <v/>
      </c>
      <c r="KW101" s="209" t="str">
        <f>IFERROR(KS101*(KQ101-KQ107)^2,"")</f>
        <v/>
      </c>
      <c r="KX101" s="209" t="str">
        <f>IFERROR(KS101*(KM101-JX107)*(KQ101-KQ107),"")</f>
        <v/>
      </c>
      <c r="KY101" s="209" t="str">
        <f t="shared" si="902"/>
        <v/>
      </c>
      <c r="KZ101" s="227" t="str">
        <f t="shared" si="903"/>
        <v/>
      </c>
      <c r="LA101" s="209" t="str">
        <f t="shared" si="904"/>
        <v/>
      </c>
      <c r="LC101" s="209"/>
      <c r="LD101" s="201" t="str">
        <f t="shared" si="905"/>
        <v/>
      </c>
      <c r="LE101" s="211" t="str">
        <f>IFERROR(KM110+KL110*LD101,"")</f>
        <v/>
      </c>
      <c r="LF101" s="202" t="str">
        <f t="shared" si="906"/>
        <v/>
      </c>
      <c r="LG101" s="202" t="str">
        <f t="shared" si="737"/>
        <v/>
      </c>
      <c r="LH101" s="202" t="str">
        <f t="shared" si="907"/>
        <v/>
      </c>
      <c r="LI101" s="202" t="str">
        <f t="shared" si="908"/>
        <v/>
      </c>
      <c r="LJ101" s="211" t="str">
        <f t="shared" si="909"/>
        <v/>
      </c>
      <c r="LK101" s="211" t="str">
        <f t="shared" si="738"/>
        <v/>
      </c>
      <c r="LL101" s="211" t="str">
        <f t="shared" si="910"/>
        <v/>
      </c>
      <c r="LM101" s="209" t="str">
        <f t="shared" si="739"/>
        <v/>
      </c>
      <c r="LN101" s="209" t="str">
        <f>IFERROR(LJ101*(LH101-LH107)^2,"")</f>
        <v/>
      </c>
      <c r="LO101" s="209" t="str">
        <f>IFERROR(LJ101*(LD101-KO107)*(LH101-LH107),"")</f>
        <v/>
      </c>
      <c r="LP101" s="209" t="str">
        <f t="shared" si="911"/>
        <v/>
      </c>
      <c r="LQ101" s="227" t="str">
        <f t="shared" si="912"/>
        <v/>
      </c>
      <c r="LR101" s="209" t="str">
        <f t="shared" si="913"/>
        <v/>
      </c>
      <c r="LT101" s="209"/>
      <c r="LU101" s="371" t="str">
        <f t="shared" si="914"/>
        <v/>
      </c>
      <c r="LV101" s="370" t="str">
        <f>IFERROR(LD110+LC110*LU101,"")</f>
        <v/>
      </c>
      <c r="LW101" s="373" t="str">
        <f t="shared" si="915"/>
        <v/>
      </c>
      <c r="LX101" s="202" t="str">
        <f t="shared" si="740"/>
        <v/>
      </c>
      <c r="LY101" s="202" t="str">
        <f t="shared" si="916"/>
        <v/>
      </c>
      <c r="LZ101" s="202" t="str">
        <f t="shared" si="917"/>
        <v/>
      </c>
      <c r="MA101" s="211" t="str">
        <f t="shared" si="918"/>
        <v/>
      </c>
      <c r="MB101" s="211" t="str">
        <f t="shared" si="741"/>
        <v/>
      </c>
      <c r="MC101" s="211" t="str">
        <f t="shared" si="919"/>
        <v/>
      </c>
      <c r="MD101" s="209" t="str">
        <f t="shared" si="742"/>
        <v/>
      </c>
      <c r="ME101" s="209" t="str">
        <f>IFERROR(MA101*(LY101-LY107)^2,"")</f>
        <v/>
      </c>
      <c r="MF101" s="209" t="str">
        <f>IFERROR(MA101*(LU101-LF107)*(LY101-LY107),"")</f>
        <v/>
      </c>
      <c r="MG101" s="209" t="str">
        <f t="shared" si="920"/>
        <v/>
      </c>
      <c r="MH101" s="227" t="str">
        <f t="shared" si="921"/>
        <v/>
      </c>
      <c r="MI101" s="372" t="str">
        <f t="shared" si="922"/>
        <v/>
      </c>
    </row>
    <row r="102" spans="1:347" ht="14" hidden="1" customHeight="1" outlineLevel="1">
      <c r="A102" s="12">
        <v>7</v>
      </c>
      <c r="B102" s="353"/>
      <c r="C102" s="354"/>
      <c r="D102" s="355"/>
      <c r="E102" s="15" t="str">
        <f t="shared" si="681"/>
        <v/>
      </c>
      <c r="F102" s="32" t="str">
        <f>IFERROR((E102-E95)/(1-E95),"")</f>
        <v/>
      </c>
      <c r="G102" s="15" t="str">
        <f t="shared" si="682"/>
        <v/>
      </c>
      <c r="H102" s="15"/>
      <c r="I102" s="32"/>
      <c r="J102" s="16" t="str">
        <f t="shared" si="743"/>
        <v/>
      </c>
      <c r="K102" s="15" t="str">
        <f>IFERROR(C110+B110*J102,"")</f>
        <v/>
      </c>
      <c r="L102" s="35" t="str">
        <f t="shared" si="744"/>
        <v/>
      </c>
      <c r="M102" s="35" t="str">
        <f t="shared" si="683"/>
        <v/>
      </c>
      <c r="N102" s="35" t="str">
        <f t="shared" si="745"/>
        <v/>
      </c>
      <c r="O102" s="35" t="str">
        <f t="shared" si="746"/>
        <v/>
      </c>
      <c r="P102" s="15" t="str">
        <f t="shared" si="747"/>
        <v/>
      </c>
      <c r="Q102" s="15" t="str">
        <f t="shared" si="684"/>
        <v/>
      </c>
      <c r="R102" s="15" t="str">
        <f t="shared" si="748"/>
        <v/>
      </c>
      <c r="S102" s="32" t="str">
        <f t="shared" si="685"/>
        <v/>
      </c>
      <c r="T102" s="32" t="str">
        <f>IFERROR(P102*(N102-N107)^2,"")</f>
        <v/>
      </c>
      <c r="U102" s="32" t="str">
        <f>IFERROR(P102*(J102-E107)*(N102-N107),"")</f>
        <v/>
      </c>
      <c r="V102" s="32" t="str">
        <f t="shared" si="749"/>
        <v/>
      </c>
      <c r="W102" s="37" t="str">
        <f t="shared" si="750"/>
        <v/>
      </c>
      <c r="X102" s="32" t="str">
        <f t="shared" si="751"/>
        <v/>
      </c>
      <c r="Y102" s="42"/>
      <c r="Z102" s="209"/>
      <c r="AA102" s="201" t="str">
        <f t="shared" si="752"/>
        <v/>
      </c>
      <c r="AB102" s="211" t="str">
        <f>IFERROR(J110+I110*AA102,"")</f>
        <v/>
      </c>
      <c r="AC102" s="202" t="str">
        <f t="shared" si="753"/>
        <v/>
      </c>
      <c r="AD102" s="202" t="str">
        <f t="shared" si="686"/>
        <v/>
      </c>
      <c r="AE102" s="202" t="str">
        <f t="shared" si="754"/>
        <v/>
      </c>
      <c r="AF102" s="202" t="str">
        <f t="shared" si="755"/>
        <v/>
      </c>
      <c r="AG102" s="211" t="str">
        <f t="shared" si="756"/>
        <v/>
      </c>
      <c r="AH102" s="211" t="str">
        <f t="shared" si="687"/>
        <v/>
      </c>
      <c r="AI102" s="211" t="str">
        <f t="shared" si="757"/>
        <v/>
      </c>
      <c r="AJ102" s="209" t="str">
        <f t="shared" si="688"/>
        <v/>
      </c>
      <c r="AK102" s="209" t="str">
        <f>IFERROR(AG102*(AE102-AE107)^2,"")</f>
        <v/>
      </c>
      <c r="AL102" s="209" t="str">
        <f>IFERROR(AG102*(AA102-L107)*(AE102-AE107),"")</f>
        <v/>
      </c>
      <c r="AM102" s="209" t="str">
        <f t="shared" si="758"/>
        <v/>
      </c>
      <c r="AN102" s="227" t="str">
        <f t="shared" si="759"/>
        <v/>
      </c>
      <c r="AO102" s="209" t="str">
        <f t="shared" si="760"/>
        <v/>
      </c>
      <c r="AQ102" s="209"/>
      <c r="AR102" s="201" t="str">
        <f t="shared" si="761"/>
        <v/>
      </c>
      <c r="AS102" s="211" t="str">
        <f>IFERROR(AA110+Z110*AR102,"")</f>
        <v/>
      </c>
      <c r="AT102" s="202" t="str">
        <f t="shared" si="762"/>
        <v/>
      </c>
      <c r="AU102" s="202" t="str">
        <f t="shared" si="689"/>
        <v/>
      </c>
      <c r="AV102" s="202" t="str">
        <f t="shared" si="763"/>
        <v/>
      </c>
      <c r="AW102" s="202" t="str">
        <f t="shared" si="764"/>
        <v/>
      </c>
      <c r="AX102" s="211" t="str">
        <f t="shared" si="765"/>
        <v/>
      </c>
      <c r="AY102" s="211" t="str">
        <f t="shared" si="690"/>
        <v/>
      </c>
      <c r="AZ102" s="211" t="str">
        <f t="shared" si="766"/>
        <v/>
      </c>
      <c r="BA102" s="209" t="str">
        <f t="shared" si="691"/>
        <v/>
      </c>
      <c r="BB102" s="209" t="str">
        <f>IFERROR(AX102*(AV102-AV107)^2,"")</f>
        <v/>
      </c>
      <c r="BC102" s="209" t="str">
        <f>IFERROR(AX102*(AR102-AC107)*(AV102-AV107),"")</f>
        <v/>
      </c>
      <c r="BD102" s="209" t="str">
        <f t="shared" si="767"/>
        <v/>
      </c>
      <c r="BE102" s="227" t="str">
        <f t="shared" si="768"/>
        <v/>
      </c>
      <c r="BF102" s="209" t="str">
        <f t="shared" si="769"/>
        <v/>
      </c>
      <c r="BH102" s="209"/>
      <c r="BI102" s="201" t="str">
        <f t="shared" si="770"/>
        <v/>
      </c>
      <c r="BJ102" s="211" t="str">
        <f>IFERROR(AR110+AQ110*BI102,"")</f>
        <v/>
      </c>
      <c r="BK102" s="202" t="str">
        <f t="shared" si="771"/>
        <v/>
      </c>
      <c r="BL102" s="202" t="str">
        <f t="shared" si="692"/>
        <v/>
      </c>
      <c r="BM102" s="202" t="str">
        <f t="shared" si="772"/>
        <v/>
      </c>
      <c r="BN102" s="202" t="str">
        <f t="shared" si="773"/>
        <v/>
      </c>
      <c r="BO102" s="211" t="str">
        <f t="shared" si="774"/>
        <v/>
      </c>
      <c r="BP102" s="211" t="str">
        <f t="shared" si="693"/>
        <v/>
      </c>
      <c r="BQ102" s="211" t="str">
        <f t="shared" si="775"/>
        <v/>
      </c>
      <c r="BR102" s="209" t="str">
        <f t="shared" si="694"/>
        <v/>
      </c>
      <c r="BS102" s="209" t="str">
        <f>IFERROR(BO102*(BM102-BM107)^2,"")</f>
        <v/>
      </c>
      <c r="BT102" s="209" t="str">
        <f>IFERROR(BO102*(BI102-AT107)*(BM102-BM107),"")</f>
        <v/>
      </c>
      <c r="BU102" s="209" t="str">
        <f t="shared" si="776"/>
        <v/>
      </c>
      <c r="BV102" s="227" t="str">
        <f t="shared" si="777"/>
        <v/>
      </c>
      <c r="BW102" s="209" t="str">
        <f t="shared" si="778"/>
        <v/>
      </c>
      <c r="BY102" s="209"/>
      <c r="BZ102" s="201" t="str">
        <f t="shared" si="779"/>
        <v/>
      </c>
      <c r="CA102" s="211" t="str">
        <f>IFERROR(BI110+BH110*BZ102,"")</f>
        <v/>
      </c>
      <c r="CB102" s="202" t="str">
        <f t="shared" si="780"/>
        <v/>
      </c>
      <c r="CC102" s="202" t="str">
        <f t="shared" si="695"/>
        <v/>
      </c>
      <c r="CD102" s="202" t="str">
        <f t="shared" si="781"/>
        <v/>
      </c>
      <c r="CE102" s="202" t="str">
        <f t="shared" si="782"/>
        <v/>
      </c>
      <c r="CF102" s="211" t="str">
        <f t="shared" si="783"/>
        <v/>
      </c>
      <c r="CG102" s="211" t="str">
        <f t="shared" si="696"/>
        <v/>
      </c>
      <c r="CH102" s="211" t="str">
        <f t="shared" si="784"/>
        <v/>
      </c>
      <c r="CI102" s="209" t="str">
        <f t="shared" si="697"/>
        <v/>
      </c>
      <c r="CJ102" s="209" t="str">
        <f>IFERROR(CF102*(CD102-CD107)^2,"")</f>
        <v/>
      </c>
      <c r="CK102" s="209" t="str">
        <f>IFERROR(CF102*(BZ102-BK107)*(CD102-CD107),"")</f>
        <v/>
      </c>
      <c r="CL102" s="209" t="str">
        <f t="shared" si="785"/>
        <v/>
      </c>
      <c r="CM102" s="227" t="str">
        <f t="shared" si="786"/>
        <v/>
      </c>
      <c r="CN102" s="209" t="str">
        <f t="shared" si="787"/>
        <v/>
      </c>
      <c r="CP102" s="209"/>
      <c r="CQ102" s="201" t="str">
        <f t="shared" si="788"/>
        <v/>
      </c>
      <c r="CR102" s="211" t="str">
        <f>IFERROR(BZ110+BY110*CQ102,"")</f>
        <v/>
      </c>
      <c r="CS102" s="202" t="str">
        <f t="shared" si="789"/>
        <v/>
      </c>
      <c r="CT102" s="202" t="str">
        <f t="shared" si="698"/>
        <v/>
      </c>
      <c r="CU102" s="202" t="str">
        <f t="shared" si="790"/>
        <v/>
      </c>
      <c r="CV102" s="202" t="str">
        <f t="shared" si="791"/>
        <v/>
      </c>
      <c r="CW102" s="211" t="str">
        <f t="shared" si="792"/>
        <v/>
      </c>
      <c r="CX102" s="211" t="str">
        <f t="shared" si="699"/>
        <v/>
      </c>
      <c r="CY102" s="211" t="str">
        <f t="shared" si="793"/>
        <v/>
      </c>
      <c r="CZ102" s="209" t="str">
        <f t="shared" si="700"/>
        <v/>
      </c>
      <c r="DA102" s="209" t="str">
        <f>IFERROR(CW102*(CU102-CU107)^2,"")</f>
        <v/>
      </c>
      <c r="DB102" s="209" t="str">
        <f>IFERROR(CW102*(CQ102-CB107)*(CU102-CU107),"")</f>
        <v/>
      </c>
      <c r="DC102" s="209" t="str">
        <f t="shared" si="794"/>
        <v/>
      </c>
      <c r="DD102" s="227" t="str">
        <f t="shared" si="795"/>
        <v/>
      </c>
      <c r="DE102" s="209" t="str">
        <f t="shared" si="796"/>
        <v/>
      </c>
      <c r="DG102" s="209"/>
      <c r="DH102" s="201" t="str">
        <f t="shared" si="797"/>
        <v/>
      </c>
      <c r="DI102" s="211" t="str">
        <f>IFERROR(CQ110+CP110*DH102,"")</f>
        <v/>
      </c>
      <c r="DJ102" s="202" t="str">
        <f t="shared" si="798"/>
        <v/>
      </c>
      <c r="DK102" s="202" t="str">
        <f t="shared" si="701"/>
        <v/>
      </c>
      <c r="DL102" s="202" t="str">
        <f t="shared" si="799"/>
        <v/>
      </c>
      <c r="DM102" s="202" t="str">
        <f t="shared" si="800"/>
        <v/>
      </c>
      <c r="DN102" s="211" t="str">
        <f t="shared" si="801"/>
        <v/>
      </c>
      <c r="DO102" s="211" t="str">
        <f t="shared" si="702"/>
        <v/>
      </c>
      <c r="DP102" s="211" t="str">
        <f t="shared" si="802"/>
        <v/>
      </c>
      <c r="DQ102" s="209" t="str">
        <f t="shared" si="703"/>
        <v/>
      </c>
      <c r="DR102" s="209" t="str">
        <f>IFERROR(DN102*(DL102-DL107)^2,"")</f>
        <v/>
      </c>
      <c r="DS102" s="209" t="str">
        <f>IFERROR(DN102*(DH102-CS107)*(DL102-DL107),"")</f>
        <v/>
      </c>
      <c r="DT102" s="209" t="str">
        <f t="shared" si="803"/>
        <v/>
      </c>
      <c r="DU102" s="227" t="str">
        <f t="shared" si="804"/>
        <v/>
      </c>
      <c r="DV102" s="209" t="str">
        <f t="shared" si="805"/>
        <v/>
      </c>
      <c r="DX102" s="209"/>
      <c r="DY102" s="201" t="str">
        <f t="shared" si="806"/>
        <v/>
      </c>
      <c r="DZ102" s="211" t="str">
        <f>IFERROR(DH110+DG110*DY102,"")</f>
        <v/>
      </c>
      <c r="EA102" s="202" t="str">
        <f t="shared" si="807"/>
        <v/>
      </c>
      <c r="EB102" s="202" t="str">
        <f t="shared" si="704"/>
        <v/>
      </c>
      <c r="EC102" s="202" t="str">
        <f t="shared" si="808"/>
        <v/>
      </c>
      <c r="ED102" s="202" t="str">
        <f t="shared" si="809"/>
        <v/>
      </c>
      <c r="EE102" s="211" t="str">
        <f t="shared" si="810"/>
        <v/>
      </c>
      <c r="EF102" s="211" t="str">
        <f t="shared" si="705"/>
        <v/>
      </c>
      <c r="EG102" s="211" t="str">
        <f t="shared" si="811"/>
        <v/>
      </c>
      <c r="EH102" s="209" t="str">
        <f t="shared" si="706"/>
        <v/>
      </c>
      <c r="EI102" s="209" t="str">
        <f>IFERROR(EE102*(EC102-EC107)^2,"")</f>
        <v/>
      </c>
      <c r="EJ102" s="209" t="str">
        <f>IFERROR(EE102*(DY102-DJ107)*(EC102-EC107),"")</f>
        <v/>
      </c>
      <c r="EK102" s="209" t="str">
        <f t="shared" si="812"/>
        <v/>
      </c>
      <c r="EL102" s="227" t="str">
        <f t="shared" si="813"/>
        <v/>
      </c>
      <c r="EM102" s="209" t="str">
        <f t="shared" si="814"/>
        <v/>
      </c>
      <c r="EO102" s="209"/>
      <c r="EP102" s="201" t="str">
        <f t="shared" si="815"/>
        <v/>
      </c>
      <c r="EQ102" s="211" t="str">
        <f>IFERROR(DY110+DX110*EP102,"")</f>
        <v/>
      </c>
      <c r="ER102" s="202" t="str">
        <f t="shared" si="816"/>
        <v/>
      </c>
      <c r="ES102" s="202" t="str">
        <f t="shared" si="707"/>
        <v/>
      </c>
      <c r="ET102" s="202" t="str">
        <f t="shared" si="817"/>
        <v/>
      </c>
      <c r="EU102" s="202" t="str">
        <f t="shared" si="818"/>
        <v/>
      </c>
      <c r="EV102" s="211" t="str">
        <f t="shared" si="819"/>
        <v/>
      </c>
      <c r="EW102" s="211" t="str">
        <f t="shared" si="708"/>
        <v/>
      </c>
      <c r="EX102" s="211" t="str">
        <f t="shared" si="820"/>
        <v/>
      </c>
      <c r="EY102" s="209" t="str">
        <f t="shared" si="709"/>
        <v/>
      </c>
      <c r="EZ102" s="209" t="str">
        <f>IFERROR(EV102*(ET102-ET107)^2,"")</f>
        <v/>
      </c>
      <c r="FA102" s="209" t="str">
        <f>IFERROR(EV102*(EP102-EA107)*(ET102-ET107),"")</f>
        <v/>
      </c>
      <c r="FB102" s="209" t="str">
        <f t="shared" si="821"/>
        <v/>
      </c>
      <c r="FC102" s="227" t="str">
        <f t="shared" si="822"/>
        <v/>
      </c>
      <c r="FD102" s="209" t="str">
        <f t="shared" si="823"/>
        <v/>
      </c>
      <c r="FF102" s="209"/>
      <c r="FG102" s="201" t="str">
        <f t="shared" si="824"/>
        <v/>
      </c>
      <c r="FH102" s="211" t="str">
        <f>IFERROR(EP110+EO110*FG102,"")</f>
        <v/>
      </c>
      <c r="FI102" s="202" t="str">
        <f t="shared" si="825"/>
        <v/>
      </c>
      <c r="FJ102" s="202" t="str">
        <f t="shared" si="710"/>
        <v/>
      </c>
      <c r="FK102" s="202" t="str">
        <f t="shared" si="826"/>
        <v/>
      </c>
      <c r="FL102" s="202" t="str">
        <f t="shared" si="827"/>
        <v/>
      </c>
      <c r="FM102" s="211" t="str">
        <f t="shared" si="828"/>
        <v/>
      </c>
      <c r="FN102" s="211" t="str">
        <f t="shared" si="711"/>
        <v/>
      </c>
      <c r="FO102" s="211" t="str">
        <f t="shared" si="829"/>
        <v/>
      </c>
      <c r="FP102" s="209" t="str">
        <f t="shared" si="712"/>
        <v/>
      </c>
      <c r="FQ102" s="209" t="str">
        <f>IFERROR(FM102*(FK102-FK107)^2,"")</f>
        <v/>
      </c>
      <c r="FR102" s="209" t="str">
        <f>IFERROR(FM102*(FG102-ER107)*(FK102-FK107),"")</f>
        <v/>
      </c>
      <c r="FS102" s="209" t="str">
        <f t="shared" si="830"/>
        <v/>
      </c>
      <c r="FT102" s="227" t="str">
        <f t="shared" si="831"/>
        <v/>
      </c>
      <c r="FU102" s="209" t="str">
        <f t="shared" si="832"/>
        <v/>
      </c>
      <c r="FW102" s="209"/>
      <c r="FX102" s="201" t="str">
        <f t="shared" si="833"/>
        <v/>
      </c>
      <c r="FY102" s="211" t="str">
        <f>IFERROR(FG110+FF110*FX102,"")</f>
        <v/>
      </c>
      <c r="FZ102" s="202" t="str">
        <f t="shared" si="834"/>
        <v/>
      </c>
      <c r="GA102" s="202" t="str">
        <f t="shared" si="713"/>
        <v/>
      </c>
      <c r="GB102" s="202" t="str">
        <f t="shared" si="835"/>
        <v/>
      </c>
      <c r="GC102" s="202" t="str">
        <f t="shared" si="836"/>
        <v/>
      </c>
      <c r="GD102" s="211" t="str">
        <f t="shared" si="837"/>
        <v/>
      </c>
      <c r="GE102" s="211" t="str">
        <f t="shared" si="714"/>
        <v/>
      </c>
      <c r="GF102" s="211" t="str">
        <f t="shared" si="838"/>
        <v/>
      </c>
      <c r="GG102" s="209" t="str">
        <f t="shared" si="715"/>
        <v/>
      </c>
      <c r="GH102" s="209" t="str">
        <f>IFERROR(GD102*(GB102-GB107)^2,"")</f>
        <v/>
      </c>
      <c r="GI102" s="209" t="str">
        <f>IFERROR(GD102*(FX102-FI107)*(GB102-GB107),"")</f>
        <v/>
      </c>
      <c r="GJ102" s="209" t="str">
        <f t="shared" si="839"/>
        <v/>
      </c>
      <c r="GK102" s="227" t="str">
        <f t="shared" si="840"/>
        <v/>
      </c>
      <c r="GL102" s="209" t="str">
        <f t="shared" si="841"/>
        <v/>
      </c>
      <c r="GN102" s="209"/>
      <c r="GO102" s="201" t="str">
        <f t="shared" si="842"/>
        <v/>
      </c>
      <c r="GP102" s="211" t="str">
        <f>IFERROR(FX110+FW110*GO102,"")</f>
        <v/>
      </c>
      <c r="GQ102" s="202" t="str">
        <f t="shared" si="843"/>
        <v/>
      </c>
      <c r="GR102" s="202" t="str">
        <f t="shared" si="716"/>
        <v/>
      </c>
      <c r="GS102" s="202" t="str">
        <f t="shared" si="844"/>
        <v/>
      </c>
      <c r="GT102" s="202" t="str">
        <f t="shared" si="845"/>
        <v/>
      </c>
      <c r="GU102" s="211" t="str">
        <f t="shared" si="846"/>
        <v/>
      </c>
      <c r="GV102" s="211" t="str">
        <f t="shared" si="717"/>
        <v/>
      </c>
      <c r="GW102" s="211" t="str">
        <f t="shared" si="847"/>
        <v/>
      </c>
      <c r="GX102" s="209" t="str">
        <f t="shared" si="718"/>
        <v/>
      </c>
      <c r="GY102" s="209" t="str">
        <f>IFERROR(GU102*(GS102-GS107)^2,"")</f>
        <v/>
      </c>
      <c r="GZ102" s="209" t="str">
        <f>IFERROR(GU102*(GO102-FZ107)*(GS102-GS107),"")</f>
        <v/>
      </c>
      <c r="HA102" s="209" t="str">
        <f t="shared" si="848"/>
        <v/>
      </c>
      <c r="HB102" s="227" t="str">
        <f t="shared" si="849"/>
        <v/>
      </c>
      <c r="HC102" s="209" t="str">
        <f t="shared" si="850"/>
        <v/>
      </c>
      <c r="HE102" s="209"/>
      <c r="HF102" s="201" t="str">
        <f t="shared" si="851"/>
        <v/>
      </c>
      <c r="HG102" s="211" t="str">
        <f>IFERROR(GO110+GN110*HF102,"")</f>
        <v/>
      </c>
      <c r="HH102" s="202" t="str">
        <f t="shared" si="852"/>
        <v/>
      </c>
      <c r="HI102" s="202" t="str">
        <f t="shared" si="719"/>
        <v/>
      </c>
      <c r="HJ102" s="202" t="str">
        <f t="shared" si="853"/>
        <v/>
      </c>
      <c r="HK102" s="202" t="str">
        <f t="shared" si="854"/>
        <v/>
      </c>
      <c r="HL102" s="211" t="str">
        <f t="shared" si="855"/>
        <v/>
      </c>
      <c r="HM102" s="211" t="str">
        <f t="shared" si="720"/>
        <v/>
      </c>
      <c r="HN102" s="211" t="str">
        <f t="shared" si="856"/>
        <v/>
      </c>
      <c r="HO102" s="209" t="str">
        <f t="shared" si="721"/>
        <v/>
      </c>
      <c r="HP102" s="209" t="str">
        <f>IFERROR(HL102*(HJ102-HJ107)^2,"")</f>
        <v/>
      </c>
      <c r="HQ102" s="209" t="str">
        <f>IFERROR(HL102*(HF102-GQ107)*(HJ102-HJ107),"")</f>
        <v/>
      </c>
      <c r="HR102" s="209" t="str">
        <f t="shared" si="857"/>
        <v/>
      </c>
      <c r="HS102" s="227" t="str">
        <f t="shared" si="858"/>
        <v/>
      </c>
      <c r="HT102" s="209" t="str">
        <f t="shared" si="859"/>
        <v/>
      </c>
      <c r="HV102" s="209"/>
      <c r="HW102" s="201" t="str">
        <f t="shared" si="860"/>
        <v/>
      </c>
      <c r="HX102" s="211" t="str">
        <f>IFERROR(HF110+HE110*HW102,"")</f>
        <v/>
      </c>
      <c r="HY102" s="202" t="str">
        <f t="shared" si="861"/>
        <v/>
      </c>
      <c r="HZ102" s="202" t="str">
        <f t="shared" si="722"/>
        <v/>
      </c>
      <c r="IA102" s="202" t="str">
        <f t="shared" si="862"/>
        <v/>
      </c>
      <c r="IB102" s="202" t="str">
        <f t="shared" si="863"/>
        <v/>
      </c>
      <c r="IC102" s="211" t="str">
        <f t="shared" si="864"/>
        <v/>
      </c>
      <c r="ID102" s="211" t="str">
        <f t="shared" si="723"/>
        <v/>
      </c>
      <c r="IE102" s="211" t="str">
        <f t="shared" si="865"/>
        <v/>
      </c>
      <c r="IF102" s="209" t="str">
        <f t="shared" si="724"/>
        <v/>
      </c>
      <c r="IG102" s="209" t="str">
        <f>IFERROR(IC102*(IA102-IA107)^2,"")</f>
        <v/>
      </c>
      <c r="IH102" s="209" t="str">
        <f>IFERROR(IC102*(HW102-HH107)*(IA102-IA107),"")</f>
        <v/>
      </c>
      <c r="II102" s="209" t="str">
        <f t="shared" si="866"/>
        <v/>
      </c>
      <c r="IJ102" s="227" t="str">
        <f t="shared" si="867"/>
        <v/>
      </c>
      <c r="IK102" s="209" t="str">
        <f t="shared" si="868"/>
        <v/>
      </c>
      <c r="IM102" s="209"/>
      <c r="IN102" s="201" t="str">
        <f t="shared" si="869"/>
        <v/>
      </c>
      <c r="IO102" s="211" t="str">
        <f>IFERROR(HW110+HV110*IN102,"")</f>
        <v/>
      </c>
      <c r="IP102" s="202" t="str">
        <f t="shared" si="870"/>
        <v/>
      </c>
      <c r="IQ102" s="202" t="str">
        <f t="shared" si="725"/>
        <v/>
      </c>
      <c r="IR102" s="202" t="str">
        <f t="shared" si="871"/>
        <v/>
      </c>
      <c r="IS102" s="202" t="str">
        <f t="shared" si="872"/>
        <v/>
      </c>
      <c r="IT102" s="211" t="str">
        <f t="shared" si="873"/>
        <v/>
      </c>
      <c r="IU102" s="211" t="str">
        <f t="shared" si="726"/>
        <v/>
      </c>
      <c r="IV102" s="211" t="str">
        <f t="shared" si="874"/>
        <v/>
      </c>
      <c r="IW102" s="209" t="str">
        <f t="shared" si="727"/>
        <v/>
      </c>
      <c r="IX102" s="209" t="str">
        <f>IFERROR(IT102*(IR102-IR107)^2,"")</f>
        <v/>
      </c>
      <c r="IY102" s="209" t="str">
        <f>IFERROR(IT102*(IN102-HY107)*(IR102-IR107),"")</f>
        <v/>
      </c>
      <c r="IZ102" s="209" t="str">
        <f t="shared" si="875"/>
        <v/>
      </c>
      <c r="JA102" s="227" t="str">
        <f t="shared" si="876"/>
        <v/>
      </c>
      <c r="JB102" s="209" t="str">
        <f t="shared" si="877"/>
        <v/>
      </c>
      <c r="JD102" s="209"/>
      <c r="JE102" s="201" t="str">
        <f t="shared" si="878"/>
        <v/>
      </c>
      <c r="JF102" s="211" t="str">
        <f>IFERROR(IN110+IM110*JE102,"")</f>
        <v/>
      </c>
      <c r="JG102" s="202" t="str">
        <f t="shared" si="879"/>
        <v/>
      </c>
      <c r="JH102" s="202" t="str">
        <f t="shared" si="728"/>
        <v/>
      </c>
      <c r="JI102" s="202" t="str">
        <f t="shared" si="880"/>
        <v/>
      </c>
      <c r="JJ102" s="202" t="str">
        <f t="shared" si="881"/>
        <v/>
      </c>
      <c r="JK102" s="211" t="str">
        <f t="shared" si="882"/>
        <v/>
      </c>
      <c r="JL102" s="211" t="str">
        <f t="shared" si="729"/>
        <v/>
      </c>
      <c r="JM102" s="211" t="str">
        <f t="shared" si="883"/>
        <v/>
      </c>
      <c r="JN102" s="209" t="str">
        <f t="shared" si="730"/>
        <v/>
      </c>
      <c r="JO102" s="209" t="str">
        <f>IFERROR(JK102*(JI102-JI107)^2,"")</f>
        <v/>
      </c>
      <c r="JP102" s="209" t="str">
        <f>IFERROR(JK102*(JE102-IP107)*(JI102-JI107),"")</f>
        <v/>
      </c>
      <c r="JQ102" s="209" t="str">
        <f t="shared" si="884"/>
        <v/>
      </c>
      <c r="JR102" s="227" t="str">
        <f t="shared" si="885"/>
        <v/>
      </c>
      <c r="JS102" s="209" t="str">
        <f t="shared" si="886"/>
        <v/>
      </c>
      <c r="JU102" s="209"/>
      <c r="JV102" s="201" t="str">
        <f t="shared" si="887"/>
        <v/>
      </c>
      <c r="JW102" s="211" t="str">
        <f>IFERROR(JE110+JD110*JV102,"")</f>
        <v/>
      </c>
      <c r="JX102" s="202" t="str">
        <f t="shared" si="888"/>
        <v/>
      </c>
      <c r="JY102" s="202" t="str">
        <f t="shared" si="731"/>
        <v/>
      </c>
      <c r="JZ102" s="202" t="str">
        <f t="shared" si="889"/>
        <v/>
      </c>
      <c r="KA102" s="202" t="str">
        <f t="shared" si="890"/>
        <v/>
      </c>
      <c r="KB102" s="211" t="str">
        <f t="shared" si="891"/>
        <v/>
      </c>
      <c r="KC102" s="211" t="str">
        <f t="shared" si="732"/>
        <v/>
      </c>
      <c r="KD102" s="211" t="str">
        <f t="shared" si="892"/>
        <v/>
      </c>
      <c r="KE102" s="209" t="str">
        <f t="shared" si="733"/>
        <v/>
      </c>
      <c r="KF102" s="209" t="str">
        <f>IFERROR(KB102*(JZ102-JZ107)^2,"")</f>
        <v/>
      </c>
      <c r="KG102" s="209" t="str">
        <f>IFERROR(KB102*(JV102-JG107)*(JZ102-JZ107),"")</f>
        <v/>
      </c>
      <c r="KH102" s="209" t="str">
        <f t="shared" si="893"/>
        <v/>
      </c>
      <c r="KI102" s="227" t="str">
        <f t="shared" si="894"/>
        <v/>
      </c>
      <c r="KJ102" s="209" t="str">
        <f t="shared" si="895"/>
        <v/>
      </c>
      <c r="KL102" s="209"/>
      <c r="KM102" s="201" t="str">
        <f t="shared" si="896"/>
        <v/>
      </c>
      <c r="KN102" s="211" t="str">
        <f>IFERROR(JV110+JU110*KM102,"")</f>
        <v/>
      </c>
      <c r="KO102" s="202" t="str">
        <f t="shared" si="897"/>
        <v/>
      </c>
      <c r="KP102" s="202" t="str">
        <f t="shared" si="734"/>
        <v/>
      </c>
      <c r="KQ102" s="202" t="str">
        <f t="shared" si="898"/>
        <v/>
      </c>
      <c r="KR102" s="202" t="str">
        <f t="shared" si="899"/>
        <v/>
      </c>
      <c r="KS102" s="211" t="str">
        <f t="shared" si="900"/>
        <v/>
      </c>
      <c r="KT102" s="211" t="str">
        <f t="shared" si="735"/>
        <v/>
      </c>
      <c r="KU102" s="211" t="str">
        <f t="shared" si="901"/>
        <v/>
      </c>
      <c r="KV102" s="209" t="str">
        <f t="shared" si="736"/>
        <v/>
      </c>
      <c r="KW102" s="209" t="str">
        <f>IFERROR(KS102*(KQ102-KQ107)^2,"")</f>
        <v/>
      </c>
      <c r="KX102" s="209" t="str">
        <f>IFERROR(KS102*(KM102-JX107)*(KQ102-KQ107),"")</f>
        <v/>
      </c>
      <c r="KY102" s="209" t="str">
        <f t="shared" si="902"/>
        <v/>
      </c>
      <c r="KZ102" s="227" t="str">
        <f t="shared" si="903"/>
        <v/>
      </c>
      <c r="LA102" s="209" t="str">
        <f t="shared" si="904"/>
        <v/>
      </c>
      <c r="LC102" s="209"/>
      <c r="LD102" s="201" t="str">
        <f t="shared" si="905"/>
        <v/>
      </c>
      <c r="LE102" s="211" t="str">
        <f>IFERROR(KM110+KL110*LD102,"")</f>
        <v/>
      </c>
      <c r="LF102" s="202" t="str">
        <f t="shared" si="906"/>
        <v/>
      </c>
      <c r="LG102" s="202" t="str">
        <f t="shared" si="737"/>
        <v/>
      </c>
      <c r="LH102" s="202" t="str">
        <f t="shared" si="907"/>
        <v/>
      </c>
      <c r="LI102" s="202" t="str">
        <f t="shared" si="908"/>
        <v/>
      </c>
      <c r="LJ102" s="211" t="str">
        <f t="shared" si="909"/>
        <v/>
      </c>
      <c r="LK102" s="211" t="str">
        <f t="shared" si="738"/>
        <v/>
      </c>
      <c r="LL102" s="211" t="str">
        <f t="shared" si="910"/>
        <v/>
      </c>
      <c r="LM102" s="209" t="str">
        <f t="shared" si="739"/>
        <v/>
      </c>
      <c r="LN102" s="209" t="str">
        <f>IFERROR(LJ102*(LH102-LH107)^2,"")</f>
        <v/>
      </c>
      <c r="LO102" s="209" t="str">
        <f>IFERROR(LJ102*(LD102-KO107)*(LH102-LH107),"")</f>
        <v/>
      </c>
      <c r="LP102" s="209" t="str">
        <f t="shared" si="911"/>
        <v/>
      </c>
      <c r="LQ102" s="227" t="str">
        <f t="shared" si="912"/>
        <v/>
      </c>
      <c r="LR102" s="209" t="str">
        <f t="shared" si="913"/>
        <v/>
      </c>
      <c r="LT102" s="209"/>
      <c r="LU102" s="371" t="str">
        <f t="shared" si="914"/>
        <v/>
      </c>
      <c r="LV102" s="370" t="str">
        <f>IFERROR(LD110+LC110*LU102,"")</f>
        <v/>
      </c>
      <c r="LW102" s="373" t="str">
        <f t="shared" si="915"/>
        <v/>
      </c>
      <c r="LX102" s="202" t="str">
        <f t="shared" si="740"/>
        <v/>
      </c>
      <c r="LY102" s="202" t="str">
        <f t="shared" si="916"/>
        <v/>
      </c>
      <c r="LZ102" s="202" t="str">
        <f t="shared" si="917"/>
        <v/>
      </c>
      <c r="MA102" s="211" t="str">
        <f t="shared" si="918"/>
        <v/>
      </c>
      <c r="MB102" s="211" t="str">
        <f t="shared" si="741"/>
        <v/>
      </c>
      <c r="MC102" s="211" t="str">
        <f t="shared" si="919"/>
        <v/>
      </c>
      <c r="MD102" s="209" t="str">
        <f t="shared" si="742"/>
        <v/>
      </c>
      <c r="ME102" s="209" t="str">
        <f>IFERROR(MA102*(LY102-LY107)^2,"")</f>
        <v/>
      </c>
      <c r="MF102" s="209" t="str">
        <f>IFERROR(MA102*(LU102-LF107)*(LY102-LY107),"")</f>
        <v/>
      </c>
      <c r="MG102" s="209" t="str">
        <f t="shared" si="920"/>
        <v/>
      </c>
      <c r="MH102" s="227" t="str">
        <f t="shared" si="921"/>
        <v/>
      </c>
      <c r="MI102" s="372" t="str">
        <f t="shared" si="922"/>
        <v/>
      </c>
    </row>
    <row r="103" spans="1:347" ht="14" hidden="1" customHeight="1" outlineLevel="1">
      <c r="A103" s="12">
        <v>8</v>
      </c>
      <c r="B103" s="353"/>
      <c r="C103" s="354"/>
      <c r="D103" s="355"/>
      <c r="E103" s="15" t="str">
        <f t="shared" si="681"/>
        <v/>
      </c>
      <c r="F103" s="32" t="str">
        <f>IFERROR((E103-E95)/(1-E95),"")</f>
        <v/>
      </c>
      <c r="G103" s="15" t="str">
        <f t="shared" si="682"/>
        <v/>
      </c>
      <c r="H103" s="15"/>
      <c r="I103" s="32"/>
      <c r="J103" s="16" t="str">
        <f t="shared" si="743"/>
        <v/>
      </c>
      <c r="K103" s="15" t="str">
        <f>IFERROR(C110+B110*J103,"")</f>
        <v/>
      </c>
      <c r="L103" s="35" t="str">
        <f t="shared" si="744"/>
        <v/>
      </c>
      <c r="M103" s="35" t="str">
        <f t="shared" si="683"/>
        <v/>
      </c>
      <c r="N103" s="35" t="str">
        <f t="shared" si="745"/>
        <v/>
      </c>
      <c r="O103" s="35" t="str">
        <f t="shared" si="746"/>
        <v/>
      </c>
      <c r="P103" s="15" t="str">
        <f t="shared" si="747"/>
        <v/>
      </c>
      <c r="Q103" s="15" t="str">
        <f t="shared" si="684"/>
        <v/>
      </c>
      <c r="R103" s="15" t="str">
        <f t="shared" si="748"/>
        <v/>
      </c>
      <c r="S103" s="32" t="str">
        <f t="shared" si="685"/>
        <v/>
      </c>
      <c r="T103" s="32" t="str">
        <f>IFERROR(P103*(N103-N107)^2,"")</f>
        <v/>
      </c>
      <c r="U103" s="32" t="str">
        <f>IFERROR(P103*(J103-E107)*(N103-N107),"")</f>
        <v/>
      </c>
      <c r="V103" s="32" t="str">
        <f t="shared" si="749"/>
        <v/>
      </c>
      <c r="W103" s="37" t="str">
        <f t="shared" si="750"/>
        <v/>
      </c>
      <c r="X103" s="32" t="str">
        <f t="shared" si="751"/>
        <v/>
      </c>
      <c r="Y103" s="32"/>
      <c r="Z103" s="209"/>
      <c r="AA103" s="201" t="str">
        <f t="shared" si="752"/>
        <v/>
      </c>
      <c r="AB103" s="211" t="str">
        <f>IFERROR(J110+I110*AA103,"")</f>
        <v/>
      </c>
      <c r="AC103" s="202" t="str">
        <f t="shared" si="753"/>
        <v/>
      </c>
      <c r="AD103" s="202" t="str">
        <f t="shared" si="686"/>
        <v/>
      </c>
      <c r="AE103" s="202" t="str">
        <f t="shared" si="754"/>
        <v/>
      </c>
      <c r="AF103" s="202" t="str">
        <f t="shared" si="755"/>
        <v/>
      </c>
      <c r="AG103" s="211" t="str">
        <f t="shared" si="756"/>
        <v/>
      </c>
      <c r="AH103" s="211" t="str">
        <f t="shared" si="687"/>
        <v/>
      </c>
      <c r="AI103" s="211" t="str">
        <f t="shared" si="757"/>
        <v/>
      </c>
      <c r="AJ103" s="209" t="str">
        <f t="shared" si="688"/>
        <v/>
      </c>
      <c r="AK103" s="209" t="str">
        <f>IFERROR(AG103*(AE103-AE107)^2,"")</f>
        <v/>
      </c>
      <c r="AL103" s="209" t="str">
        <f>IFERROR(AG103*(AA103-L107)*(AE103-AE107),"")</f>
        <v/>
      </c>
      <c r="AM103" s="209" t="str">
        <f t="shared" si="758"/>
        <v/>
      </c>
      <c r="AN103" s="227" t="str">
        <f t="shared" si="759"/>
        <v/>
      </c>
      <c r="AO103" s="209" t="str">
        <f t="shared" si="760"/>
        <v/>
      </c>
      <c r="AQ103" s="209"/>
      <c r="AR103" s="201" t="str">
        <f t="shared" si="761"/>
        <v/>
      </c>
      <c r="AS103" s="211" t="str">
        <f>IFERROR(AA110+Z110*AR103,"")</f>
        <v/>
      </c>
      <c r="AT103" s="202" t="str">
        <f t="shared" si="762"/>
        <v/>
      </c>
      <c r="AU103" s="202" t="str">
        <f t="shared" si="689"/>
        <v/>
      </c>
      <c r="AV103" s="202" t="str">
        <f t="shared" si="763"/>
        <v/>
      </c>
      <c r="AW103" s="202" t="str">
        <f t="shared" si="764"/>
        <v/>
      </c>
      <c r="AX103" s="211" t="str">
        <f t="shared" si="765"/>
        <v/>
      </c>
      <c r="AY103" s="211" t="str">
        <f t="shared" si="690"/>
        <v/>
      </c>
      <c r="AZ103" s="211" t="str">
        <f t="shared" si="766"/>
        <v/>
      </c>
      <c r="BA103" s="209" t="str">
        <f t="shared" si="691"/>
        <v/>
      </c>
      <c r="BB103" s="209" t="str">
        <f>IFERROR(AX103*(AV103-AV107)^2,"")</f>
        <v/>
      </c>
      <c r="BC103" s="209" t="str">
        <f>IFERROR(AX103*(AR103-AC107)*(AV103-AV107),"")</f>
        <v/>
      </c>
      <c r="BD103" s="209" t="str">
        <f t="shared" si="767"/>
        <v/>
      </c>
      <c r="BE103" s="227" t="str">
        <f t="shared" si="768"/>
        <v/>
      </c>
      <c r="BF103" s="209" t="str">
        <f t="shared" si="769"/>
        <v/>
      </c>
      <c r="BH103" s="209"/>
      <c r="BI103" s="201" t="str">
        <f t="shared" si="770"/>
        <v/>
      </c>
      <c r="BJ103" s="211" t="str">
        <f>IFERROR(AR110+AQ110*BI103,"")</f>
        <v/>
      </c>
      <c r="BK103" s="202" t="str">
        <f t="shared" si="771"/>
        <v/>
      </c>
      <c r="BL103" s="202" t="str">
        <f t="shared" si="692"/>
        <v/>
      </c>
      <c r="BM103" s="202" t="str">
        <f t="shared" si="772"/>
        <v/>
      </c>
      <c r="BN103" s="202" t="str">
        <f t="shared" si="773"/>
        <v/>
      </c>
      <c r="BO103" s="211" t="str">
        <f t="shared" si="774"/>
        <v/>
      </c>
      <c r="BP103" s="211" t="str">
        <f t="shared" si="693"/>
        <v/>
      </c>
      <c r="BQ103" s="211" t="str">
        <f t="shared" si="775"/>
        <v/>
      </c>
      <c r="BR103" s="209" t="str">
        <f t="shared" si="694"/>
        <v/>
      </c>
      <c r="BS103" s="209" t="str">
        <f>IFERROR(BO103*(BM103-BM107)^2,"")</f>
        <v/>
      </c>
      <c r="BT103" s="209" t="str">
        <f>IFERROR(BO103*(BI103-AT107)*(BM103-BM107),"")</f>
        <v/>
      </c>
      <c r="BU103" s="209" t="str">
        <f t="shared" si="776"/>
        <v/>
      </c>
      <c r="BV103" s="227" t="str">
        <f t="shared" si="777"/>
        <v/>
      </c>
      <c r="BW103" s="209" t="str">
        <f t="shared" si="778"/>
        <v/>
      </c>
      <c r="BY103" s="209"/>
      <c r="BZ103" s="201" t="str">
        <f t="shared" si="779"/>
        <v/>
      </c>
      <c r="CA103" s="211" t="str">
        <f>IFERROR(BI110+BH110*BZ103,"")</f>
        <v/>
      </c>
      <c r="CB103" s="202" t="str">
        <f t="shared" si="780"/>
        <v/>
      </c>
      <c r="CC103" s="202" t="str">
        <f t="shared" si="695"/>
        <v/>
      </c>
      <c r="CD103" s="202" t="str">
        <f t="shared" si="781"/>
        <v/>
      </c>
      <c r="CE103" s="202" t="str">
        <f t="shared" si="782"/>
        <v/>
      </c>
      <c r="CF103" s="211" t="str">
        <f t="shared" si="783"/>
        <v/>
      </c>
      <c r="CG103" s="211" t="str">
        <f t="shared" si="696"/>
        <v/>
      </c>
      <c r="CH103" s="211" t="str">
        <f t="shared" si="784"/>
        <v/>
      </c>
      <c r="CI103" s="209" t="str">
        <f t="shared" si="697"/>
        <v/>
      </c>
      <c r="CJ103" s="209" t="str">
        <f>IFERROR(CF103*(CD103-CD107)^2,"")</f>
        <v/>
      </c>
      <c r="CK103" s="209" t="str">
        <f>IFERROR(CF103*(BZ103-BK107)*(CD103-CD107),"")</f>
        <v/>
      </c>
      <c r="CL103" s="209" t="str">
        <f t="shared" si="785"/>
        <v/>
      </c>
      <c r="CM103" s="227" t="str">
        <f t="shared" si="786"/>
        <v/>
      </c>
      <c r="CN103" s="209" t="str">
        <f t="shared" si="787"/>
        <v/>
      </c>
      <c r="CP103" s="209"/>
      <c r="CQ103" s="201" t="str">
        <f t="shared" si="788"/>
        <v/>
      </c>
      <c r="CR103" s="211" t="str">
        <f>IFERROR(BZ110+BY110*CQ103,"")</f>
        <v/>
      </c>
      <c r="CS103" s="202" t="str">
        <f t="shared" si="789"/>
        <v/>
      </c>
      <c r="CT103" s="202" t="str">
        <f t="shared" si="698"/>
        <v/>
      </c>
      <c r="CU103" s="202" t="str">
        <f t="shared" si="790"/>
        <v/>
      </c>
      <c r="CV103" s="202" t="str">
        <f t="shared" si="791"/>
        <v/>
      </c>
      <c r="CW103" s="211" t="str">
        <f t="shared" si="792"/>
        <v/>
      </c>
      <c r="CX103" s="211" t="str">
        <f t="shared" si="699"/>
        <v/>
      </c>
      <c r="CY103" s="211" t="str">
        <f t="shared" si="793"/>
        <v/>
      </c>
      <c r="CZ103" s="209" t="str">
        <f t="shared" si="700"/>
        <v/>
      </c>
      <c r="DA103" s="209" t="str">
        <f>IFERROR(CW103*(CU103-CU107)^2,"")</f>
        <v/>
      </c>
      <c r="DB103" s="209" t="str">
        <f>IFERROR(CW103*(CQ103-CB107)*(CU103-CU107),"")</f>
        <v/>
      </c>
      <c r="DC103" s="209" t="str">
        <f t="shared" si="794"/>
        <v/>
      </c>
      <c r="DD103" s="227" t="str">
        <f t="shared" si="795"/>
        <v/>
      </c>
      <c r="DE103" s="209" t="str">
        <f t="shared" si="796"/>
        <v/>
      </c>
      <c r="DG103" s="209"/>
      <c r="DH103" s="201" t="str">
        <f t="shared" si="797"/>
        <v/>
      </c>
      <c r="DI103" s="211" t="str">
        <f>IFERROR(CQ110+CP110*DH103,"")</f>
        <v/>
      </c>
      <c r="DJ103" s="202" t="str">
        <f t="shared" si="798"/>
        <v/>
      </c>
      <c r="DK103" s="202" t="str">
        <f t="shared" si="701"/>
        <v/>
      </c>
      <c r="DL103" s="202" t="str">
        <f t="shared" si="799"/>
        <v/>
      </c>
      <c r="DM103" s="202" t="str">
        <f t="shared" si="800"/>
        <v/>
      </c>
      <c r="DN103" s="211" t="str">
        <f t="shared" si="801"/>
        <v/>
      </c>
      <c r="DO103" s="211" t="str">
        <f t="shared" si="702"/>
        <v/>
      </c>
      <c r="DP103" s="211" t="str">
        <f t="shared" si="802"/>
        <v/>
      </c>
      <c r="DQ103" s="209" t="str">
        <f t="shared" si="703"/>
        <v/>
      </c>
      <c r="DR103" s="209" t="str">
        <f>IFERROR(DN103*(DL103-DL107)^2,"")</f>
        <v/>
      </c>
      <c r="DS103" s="209" t="str">
        <f>IFERROR(DN103*(DH103-CS107)*(DL103-DL107),"")</f>
        <v/>
      </c>
      <c r="DT103" s="209" t="str">
        <f t="shared" si="803"/>
        <v/>
      </c>
      <c r="DU103" s="227" t="str">
        <f t="shared" si="804"/>
        <v/>
      </c>
      <c r="DV103" s="209" t="str">
        <f t="shared" si="805"/>
        <v/>
      </c>
      <c r="DX103" s="209"/>
      <c r="DY103" s="201" t="str">
        <f t="shared" si="806"/>
        <v/>
      </c>
      <c r="DZ103" s="211" t="str">
        <f>IFERROR(DH110+DG110*DY103,"")</f>
        <v/>
      </c>
      <c r="EA103" s="202" t="str">
        <f t="shared" si="807"/>
        <v/>
      </c>
      <c r="EB103" s="202" t="str">
        <f t="shared" si="704"/>
        <v/>
      </c>
      <c r="EC103" s="202" t="str">
        <f t="shared" si="808"/>
        <v/>
      </c>
      <c r="ED103" s="202" t="str">
        <f t="shared" si="809"/>
        <v/>
      </c>
      <c r="EE103" s="211" t="str">
        <f t="shared" si="810"/>
        <v/>
      </c>
      <c r="EF103" s="211" t="str">
        <f t="shared" si="705"/>
        <v/>
      </c>
      <c r="EG103" s="211" t="str">
        <f t="shared" si="811"/>
        <v/>
      </c>
      <c r="EH103" s="209" t="str">
        <f t="shared" si="706"/>
        <v/>
      </c>
      <c r="EI103" s="209" t="str">
        <f>IFERROR(EE103*(EC103-EC107)^2,"")</f>
        <v/>
      </c>
      <c r="EJ103" s="209" t="str">
        <f>IFERROR(EE103*(DY103-DJ107)*(EC103-EC107),"")</f>
        <v/>
      </c>
      <c r="EK103" s="209" t="str">
        <f t="shared" si="812"/>
        <v/>
      </c>
      <c r="EL103" s="227" t="str">
        <f t="shared" si="813"/>
        <v/>
      </c>
      <c r="EM103" s="209" t="str">
        <f t="shared" si="814"/>
        <v/>
      </c>
      <c r="EO103" s="209"/>
      <c r="EP103" s="201" t="str">
        <f t="shared" si="815"/>
        <v/>
      </c>
      <c r="EQ103" s="211" t="str">
        <f>IFERROR(DY110+DX110*EP103,"")</f>
        <v/>
      </c>
      <c r="ER103" s="202" t="str">
        <f t="shared" si="816"/>
        <v/>
      </c>
      <c r="ES103" s="202" t="str">
        <f t="shared" si="707"/>
        <v/>
      </c>
      <c r="ET103" s="202" t="str">
        <f t="shared" si="817"/>
        <v/>
      </c>
      <c r="EU103" s="202" t="str">
        <f t="shared" si="818"/>
        <v/>
      </c>
      <c r="EV103" s="211" t="str">
        <f t="shared" si="819"/>
        <v/>
      </c>
      <c r="EW103" s="211" t="str">
        <f t="shared" si="708"/>
        <v/>
      </c>
      <c r="EX103" s="211" t="str">
        <f t="shared" si="820"/>
        <v/>
      </c>
      <c r="EY103" s="209" t="str">
        <f t="shared" si="709"/>
        <v/>
      </c>
      <c r="EZ103" s="209" t="str">
        <f>IFERROR(EV103*(ET103-ET107)^2,"")</f>
        <v/>
      </c>
      <c r="FA103" s="209" t="str">
        <f>IFERROR(EV103*(EP103-EA107)*(ET103-ET107),"")</f>
        <v/>
      </c>
      <c r="FB103" s="209" t="str">
        <f t="shared" si="821"/>
        <v/>
      </c>
      <c r="FC103" s="227" t="str">
        <f t="shared" si="822"/>
        <v/>
      </c>
      <c r="FD103" s="209" t="str">
        <f t="shared" si="823"/>
        <v/>
      </c>
      <c r="FF103" s="209"/>
      <c r="FG103" s="201" t="str">
        <f t="shared" si="824"/>
        <v/>
      </c>
      <c r="FH103" s="211" t="str">
        <f>IFERROR(EP110+EO110*FG103,"")</f>
        <v/>
      </c>
      <c r="FI103" s="202" t="str">
        <f t="shared" si="825"/>
        <v/>
      </c>
      <c r="FJ103" s="202" t="str">
        <f t="shared" si="710"/>
        <v/>
      </c>
      <c r="FK103" s="202" t="str">
        <f t="shared" si="826"/>
        <v/>
      </c>
      <c r="FL103" s="202" t="str">
        <f t="shared" si="827"/>
        <v/>
      </c>
      <c r="FM103" s="211" t="str">
        <f t="shared" si="828"/>
        <v/>
      </c>
      <c r="FN103" s="211" t="str">
        <f t="shared" si="711"/>
        <v/>
      </c>
      <c r="FO103" s="211" t="str">
        <f t="shared" si="829"/>
        <v/>
      </c>
      <c r="FP103" s="209" t="str">
        <f t="shared" si="712"/>
        <v/>
      </c>
      <c r="FQ103" s="209" t="str">
        <f>IFERROR(FM103*(FK103-FK107)^2,"")</f>
        <v/>
      </c>
      <c r="FR103" s="209" t="str">
        <f>IFERROR(FM103*(FG103-ER107)*(FK103-FK107),"")</f>
        <v/>
      </c>
      <c r="FS103" s="209" t="str">
        <f t="shared" si="830"/>
        <v/>
      </c>
      <c r="FT103" s="227" t="str">
        <f t="shared" si="831"/>
        <v/>
      </c>
      <c r="FU103" s="209" t="str">
        <f t="shared" si="832"/>
        <v/>
      </c>
      <c r="FW103" s="209"/>
      <c r="FX103" s="201" t="str">
        <f t="shared" si="833"/>
        <v/>
      </c>
      <c r="FY103" s="211" t="str">
        <f>IFERROR(FG110+FF110*FX103,"")</f>
        <v/>
      </c>
      <c r="FZ103" s="202" t="str">
        <f t="shared" si="834"/>
        <v/>
      </c>
      <c r="GA103" s="202" t="str">
        <f t="shared" si="713"/>
        <v/>
      </c>
      <c r="GB103" s="202" t="str">
        <f t="shared" si="835"/>
        <v/>
      </c>
      <c r="GC103" s="202" t="str">
        <f t="shared" si="836"/>
        <v/>
      </c>
      <c r="GD103" s="211" t="str">
        <f t="shared" si="837"/>
        <v/>
      </c>
      <c r="GE103" s="211" t="str">
        <f t="shared" si="714"/>
        <v/>
      </c>
      <c r="GF103" s="211" t="str">
        <f t="shared" si="838"/>
        <v/>
      </c>
      <c r="GG103" s="209" t="str">
        <f t="shared" si="715"/>
        <v/>
      </c>
      <c r="GH103" s="209" t="str">
        <f>IFERROR(GD103*(GB103-GB107)^2,"")</f>
        <v/>
      </c>
      <c r="GI103" s="209" t="str">
        <f>IFERROR(GD103*(FX103-FI107)*(GB103-GB107),"")</f>
        <v/>
      </c>
      <c r="GJ103" s="209" t="str">
        <f t="shared" si="839"/>
        <v/>
      </c>
      <c r="GK103" s="227" t="str">
        <f t="shared" si="840"/>
        <v/>
      </c>
      <c r="GL103" s="209" t="str">
        <f t="shared" si="841"/>
        <v/>
      </c>
      <c r="GN103" s="209"/>
      <c r="GO103" s="201" t="str">
        <f t="shared" si="842"/>
        <v/>
      </c>
      <c r="GP103" s="211" t="str">
        <f>IFERROR(FX110+FW110*GO103,"")</f>
        <v/>
      </c>
      <c r="GQ103" s="202" t="str">
        <f t="shared" si="843"/>
        <v/>
      </c>
      <c r="GR103" s="202" t="str">
        <f t="shared" si="716"/>
        <v/>
      </c>
      <c r="GS103" s="202" t="str">
        <f t="shared" si="844"/>
        <v/>
      </c>
      <c r="GT103" s="202" t="str">
        <f t="shared" si="845"/>
        <v/>
      </c>
      <c r="GU103" s="211" t="str">
        <f t="shared" si="846"/>
        <v/>
      </c>
      <c r="GV103" s="211" t="str">
        <f t="shared" si="717"/>
        <v/>
      </c>
      <c r="GW103" s="211" t="str">
        <f t="shared" si="847"/>
        <v/>
      </c>
      <c r="GX103" s="209" t="str">
        <f t="shared" si="718"/>
        <v/>
      </c>
      <c r="GY103" s="209" t="str">
        <f>IFERROR(GU103*(GS103-GS107)^2,"")</f>
        <v/>
      </c>
      <c r="GZ103" s="209" t="str">
        <f>IFERROR(GU103*(GO103-FZ107)*(GS103-GS107),"")</f>
        <v/>
      </c>
      <c r="HA103" s="209" t="str">
        <f t="shared" si="848"/>
        <v/>
      </c>
      <c r="HB103" s="227" t="str">
        <f t="shared" si="849"/>
        <v/>
      </c>
      <c r="HC103" s="209" t="str">
        <f t="shared" si="850"/>
        <v/>
      </c>
      <c r="HE103" s="209"/>
      <c r="HF103" s="201" t="str">
        <f t="shared" si="851"/>
        <v/>
      </c>
      <c r="HG103" s="211" t="str">
        <f>IFERROR(GO110+GN110*HF103,"")</f>
        <v/>
      </c>
      <c r="HH103" s="202" t="str">
        <f t="shared" si="852"/>
        <v/>
      </c>
      <c r="HI103" s="202" t="str">
        <f t="shared" si="719"/>
        <v/>
      </c>
      <c r="HJ103" s="202" t="str">
        <f t="shared" si="853"/>
        <v/>
      </c>
      <c r="HK103" s="202" t="str">
        <f t="shared" si="854"/>
        <v/>
      </c>
      <c r="HL103" s="211" t="str">
        <f t="shared" si="855"/>
        <v/>
      </c>
      <c r="HM103" s="211" t="str">
        <f t="shared" si="720"/>
        <v/>
      </c>
      <c r="HN103" s="211" t="str">
        <f t="shared" si="856"/>
        <v/>
      </c>
      <c r="HO103" s="209" t="str">
        <f t="shared" si="721"/>
        <v/>
      </c>
      <c r="HP103" s="209" t="str">
        <f>IFERROR(HL103*(HJ103-HJ107)^2,"")</f>
        <v/>
      </c>
      <c r="HQ103" s="209" t="str">
        <f>IFERROR(HL103*(HF103-GQ107)*(HJ103-HJ107),"")</f>
        <v/>
      </c>
      <c r="HR103" s="209" t="str">
        <f t="shared" si="857"/>
        <v/>
      </c>
      <c r="HS103" s="227" t="str">
        <f t="shared" si="858"/>
        <v/>
      </c>
      <c r="HT103" s="209" t="str">
        <f t="shared" si="859"/>
        <v/>
      </c>
      <c r="HV103" s="209"/>
      <c r="HW103" s="201" t="str">
        <f t="shared" si="860"/>
        <v/>
      </c>
      <c r="HX103" s="211" t="str">
        <f>IFERROR(HF110+HE110*HW103,"")</f>
        <v/>
      </c>
      <c r="HY103" s="202" t="str">
        <f t="shared" si="861"/>
        <v/>
      </c>
      <c r="HZ103" s="202" t="str">
        <f t="shared" si="722"/>
        <v/>
      </c>
      <c r="IA103" s="202" t="str">
        <f t="shared" si="862"/>
        <v/>
      </c>
      <c r="IB103" s="202" t="str">
        <f t="shared" si="863"/>
        <v/>
      </c>
      <c r="IC103" s="211" t="str">
        <f t="shared" si="864"/>
        <v/>
      </c>
      <c r="ID103" s="211" t="str">
        <f t="shared" si="723"/>
        <v/>
      </c>
      <c r="IE103" s="211" t="str">
        <f t="shared" si="865"/>
        <v/>
      </c>
      <c r="IF103" s="209" t="str">
        <f t="shared" si="724"/>
        <v/>
      </c>
      <c r="IG103" s="209" t="str">
        <f>IFERROR(IC103*(IA103-IA107)^2,"")</f>
        <v/>
      </c>
      <c r="IH103" s="209" t="str">
        <f>IFERROR(IC103*(HW103-HH107)*(IA103-IA107),"")</f>
        <v/>
      </c>
      <c r="II103" s="209" t="str">
        <f t="shared" si="866"/>
        <v/>
      </c>
      <c r="IJ103" s="227" t="str">
        <f t="shared" si="867"/>
        <v/>
      </c>
      <c r="IK103" s="209" t="str">
        <f t="shared" si="868"/>
        <v/>
      </c>
      <c r="IM103" s="209"/>
      <c r="IN103" s="201" t="str">
        <f t="shared" si="869"/>
        <v/>
      </c>
      <c r="IO103" s="211" t="str">
        <f>IFERROR(HW110+HV110*IN103,"")</f>
        <v/>
      </c>
      <c r="IP103" s="202" t="str">
        <f t="shared" si="870"/>
        <v/>
      </c>
      <c r="IQ103" s="202" t="str">
        <f t="shared" si="725"/>
        <v/>
      </c>
      <c r="IR103" s="202" t="str">
        <f t="shared" si="871"/>
        <v/>
      </c>
      <c r="IS103" s="202" t="str">
        <f t="shared" si="872"/>
        <v/>
      </c>
      <c r="IT103" s="211" t="str">
        <f t="shared" si="873"/>
        <v/>
      </c>
      <c r="IU103" s="211" t="str">
        <f t="shared" si="726"/>
        <v/>
      </c>
      <c r="IV103" s="211" t="str">
        <f t="shared" si="874"/>
        <v/>
      </c>
      <c r="IW103" s="209" t="str">
        <f t="shared" si="727"/>
        <v/>
      </c>
      <c r="IX103" s="209" t="str">
        <f>IFERROR(IT103*(IR103-IR107)^2,"")</f>
        <v/>
      </c>
      <c r="IY103" s="209" t="str">
        <f>IFERROR(IT103*(IN103-HY107)*(IR103-IR107),"")</f>
        <v/>
      </c>
      <c r="IZ103" s="209" t="str">
        <f t="shared" si="875"/>
        <v/>
      </c>
      <c r="JA103" s="227" t="str">
        <f t="shared" si="876"/>
        <v/>
      </c>
      <c r="JB103" s="209" t="str">
        <f t="shared" si="877"/>
        <v/>
      </c>
      <c r="JD103" s="209"/>
      <c r="JE103" s="201" t="str">
        <f t="shared" si="878"/>
        <v/>
      </c>
      <c r="JF103" s="211" t="str">
        <f>IFERROR(IN110+IM110*JE103,"")</f>
        <v/>
      </c>
      <c r="JG103" s="202" t="str">
        <f t="shared" si="879"/>
        <v/>
      </c>
      <c r="JH103" s="202" t="str">
        <f t="shared" si="728"/>
        <v/>
      </c>
      <c r="JI103" s="202" t="str">
        <f t="shared" si="880"/>
        <v/>
      </c>
      <c r="JJ103" s="202" t="str">
        <f t="shared" si="881"/>
        <v/>
      </c>
      <c r="JK103" s="211" t="str">
        <f t="shared" si="882"/>
        <v/>
      </c>
      <c r="JL103" s="211" t="str">
        <f t="shared" si="729"/>
        <v/>
      </c>
      <c r="JM103" s="211" t="str">
        <f t="shared" si="883"/>
        <v/>
      </c>
      <c r="JN103" s="209" t="str">
        <f t="shared" si="730"/>
        <v/>
      </c>
      <c r="JO103" s="209" t="str">
        <f>IFERROR(JK103*(JI103-JI107)^2,"")</f>
        <v/>
      </c>
      <c r="JP103" s="209" t="str">
        <f>IFERROR(JK103*(JE103-IP107)*(JI103-JI107),"")</f>
        <v/>
      </c>
      <c r="JQ103" s="209" t="str">
        <f t="shared" si="884"/>
        <v/>
      </c>
      <c r="JR103" s="227" t="str">
        <f t="shared" si="885"/>
        <v/>
      </c>
      <c r="JS103" s="209" t="str">
        <f t="shared" si="886"/>
        <v/>
      </c>
      <c r="JU103" s="209"/>
      <c r="JV103" s="201" t="str">
        <f t="shared" si="887"/>
        <v/>
      </c>
      <c r="JW103" s="211" t="str">
        <f>IFERROR(JE110+JD110*JV103,"")</f>
        <v/>
      </c>
      <c r="JX103" s="202" t="str">
        <f t="shared" si="888"/>
        <v/>
      </c>
      <c r="JY103" s="202" t="str">
        <f t="shared" si="731"/>
        <v/>
      </c>
      <c r="JZ103" s="202" t="str">
        <f t="shared" si="889"/>
        <v/>
      </c>
      <c r="KA103" s="202" t="str">
        <f t="shared" si="890"/>
        <v/>
      </c>
      <c r="KB103" s="211" t="str">
        <f t="shared" si="891"/>
        <v/>
      </c>
      <c r="KC103" s="211" t="str">
        <f t="shared" si="732"/>
        <v/>
      </c>
      <c r="KD103" s="211" t="str">
        <f t="shared" si="892"/>
        <v/>
      </c>
      <c r="KE103" s="209" t="str">
        <f t="shared" si="733"/>
        <v/>
      </c>
      <c r="KF103" s="209" t="str">
        <f>IFERROR(KB103*(JZ103-JZ107)^2,"")</f>
        <v/>
      </c>
      <c r="KG103" s="209" t="str">
        <f>IFERROR(KB103*(JV103-JG107)*(JZ103-JZ107),"")</f>
        <v/>
      </c>
      <c r="KH103" s="209" t="str">
        <f t="shared" si="893"/>
        <v/>
      </c>
      <c r="KI103" s="227" t="str">
        <f t="shared" si="894"/>
        <v/>
      </c>
      <c r="KJ103" s="209" t="str">
        <f t="shared" si="895"/>
        <v/>
      </c>
      <c r="KL103" s="209"/>
      <c r="KM103" s="201" t="str">
        <f t="shared" si="896"/>
        <v/>
      </c>
      <c r="KN103" s="211" t="str">
        <f>IFERROR(JV110+JU110*KM103,"")</f>
        <v/>
      </c>
      <c r="KO103" s="202" t="str">
        <f t="shared" si="897"/>
        <v/>
      </c>
      <c r="KP103" s="202" t="str">
        <f t="shared" si="734"/>
        <v/>
      </c>
      <c r="KQ103" s="202" t="str">
        <f t="shared" si="898"/>
        <v/>
      </c>
      <c r="KR103" s="202" t="str">
        <f t="shared" si="899"/>
        <v/>
      </c>
      <c r="KS103" s="211" t="str">
        <f t="shared" si="900"/>
        <v/>
      </c>
      <c r="KT103" s="211" t="str">
        <f t="shared" si="735"/>
        <v/>
      </c>
      <c r="KU103" s="211" t="str">
        <f t="shared" si="901"/>
        <v/>
      </c>
      <c r="KV103" s="209" t="str">
        <f t="shared" si="736"/>
        <v/>
      </c>
      <c r="KW103" s="209" t="str">
        <f>IFERROR(KS103*(KQ103-KQ107)^2,"")</f>
        <v/>
      </c>
      <c r="KX103" s="209" t="str">
        <f>IFERROR(KS103*(KM103-JX107)*(KQ103-KQ107),"")</f>
        <v/>
      </c>
      <c r="KY103" s="209" t="str">
        <f t="shared" si="902"/>
        <v/>
      </c>
      <c r="KZ103" s="227" t="str">
        <f t="shared" si="903"/>
        <v/>
      </c>
      <c r="LA103" s="209" t="str">
        <f t="shared" si="904"/>
        <v/>
      </c>
      <c r="LC103" s="209"/>
      <c r="LD103" s="201" t="str">
        <f t="shared" si="905"/>
        <v/>
      </c>
      <c r="LE103" s="211" t="str">
        <f>IFERROR(KM110+KL110*LD103,"")</f>
        <v/>
      </c>
      <c r="LF103" s="202" t="str">
        <f t="shared" si="906"/>
        <v/>
      </c>
      <c r="LG103" s="202" t="str">
        <f t="shared" si="737"/>
        <v/>
      </c>
      <c r="LH103" s="202" t="str">
        <f t="shared" si="907"/>
        <v/>
      </c>
      <c r="LI103" s="202" t="str">
        <f t="shared" si="908"/>
        <v/>
      </c>
      <c r="LJ103" s="211" t="str">
        <f t="shared" si="909"/>
        <v/>
      </c>
      <c r="LK103" s="211" t="str">
        <f t="shared" si="738"/>
        <v/>
      </c>
      <c r="LL103" s="211" t="str">
        <f t="shared" si="910"/>
        <v/>
      </c>
      <c r="LM103" s="209" t="str">
        <f t="shared" si="739"/>
        <v/>
      </c>
      <c r="LN103" s="209" t="str">
        <f>IFERROR(LJ103*(LH103-LH107)^2,"")</f>
        <v/>
      </c>
      <c r="LO103" s="209" t="str">
        <f>IFERROR(LJ103*(LD103-KO107)*(LH103-LH107),"")</f>
        <v/>
      </c>
      <c r="LP103" s="209" t="str">
        <f t="shared" si="911"/>
        <v/>
      </c>
      <c r="LQ103" s="227" t="str">
        <f t="shared" si="912"/>
        <v/>
      </c>
      <c r="LR103" s="209" t="str">
        <f t="shared" si="913"/>
        <v/>
      </c>
      <c r="LT103" s="209"/>
      <c r="LU103" s="371" t="str">
        <f t="shared" si="914"/>
        <v/>
      </c>
      <c r="LV103" s="370" t="str">
        <f>IFERROR(LD110+LC110*LU103,"")</f>
        <v/>
      </c>
      <c r="LW103" s="373" t="str">
        <f t="shared" si="915"/>
        <v/>
      </c>
      <c r="LX103" s="202" t="str">
        <f t="shared" si="740"/>
        <v/>
      </c>
      <c r="LY103" s="202" t="str">
        <f t="shared" si="916"/>
        <v/>
      </c>
      <c r="LZ103" s="202" t="str">
        <f t="shared" si="917"/>
        <v/>
      </c>
      <c r="MA103" s="211" t="str">
        <f t="shared" si="918"/>
        <v/>
      </c>
      <c r="MB103" s="211" t="str">
        <f t="shared" si="741"/>
        <v/>
      </c>
      <c r="MC103" s="211" t="str">
        <f t="shared" si="919"/>
        <v/>
      </c>
      <c r="MD103" s="209" t="str">
        <f t="shared" si="742"/>
        <v/>
      </c>
      <c r="ME103" s="209" t="str">
        <f>IFERROR(MA103*(LY103-LY107)^2,"")</f>
        <v/>
      </c>
      <c r="MF103" s="209" t="str">
        <f>IFERROR(MA103*(LU103-LF107)*(LY103-LY107),"")</f>
        <v/>
      </c>
      <c r="MG103" s="209" t="str">
        <f t="shared" si="920"/>
        <v/>
      </c>
      <c r="MH103" s="227" t="str">
        <f t="shared" si="921"/>
        <v/>
      </c>
      <c r="MI103" s="372" t="str">
        <f t="shared" si="922"/>
        <v/>
      </c>
    </row>
    <row r="104" spans="1:347" ht="14" hidden="1" customHeight="1" outlineLevel="1">
      <c r="A104" s="12">
        <v>9</v>
      </c>
      <c r="B104" s="353"/>
      <c r="C104" s="49"/>
      <c r="D104" s="356"/>
      <c r="E104" s="15" t="str">
        <f t="shared" si="681"/>
        <v/>
      </c>
      <c r="F104" s="32" t="str">
        <f>IFERROR((E104-E95)/(1-E95),"")</f>
        <v/>
      </c>
      <c r="G104" s="15" t="str">
        <f t="shared" si="682"/>
        <v/>
      </c>
      <c r="H104" s="15"/>
      <c r="I104" s="32"/>
      <c r="J104" s="16" t="str">
        <f t="shared" si="743"/>
        <v/>
      </c>
      <c r="K104" s="15" t="str">
        <f>IFERROR(C110+B110*J104,"")</f>
        <v/>
      </c>
      <c r="L104" s="35" t="str">
        <f t="shared" si="744"/>
        <v/>
      </c>
      <c r="M104" s="35" t="str">
        <f t="shared" si="683"/>
        <v/>
      </c>
      <c r="N104" s="35" t="str">
        <f t="shared" si="745"/>
        <v/>
      </c>
      <c r="O104" s="35" t="str">
        <f t="shared" si="746"/>
        <v/>
      </c>
      <c r="P104" s="15" t="str">
        <f t="shared" si="747"/>
        <v/>
      </c>
      <c r="Q104" s="15" t="str">
        <f t="shared" si="684"/>
        <v/>
      </c>
      <c r="R104" s="15" t="str">
        <f t="shared" si="748"/>
        <v/>
      </c>
      <c r="S104" s="32" t="str">
        <f t="shared" si="685"/>
        <v/>
      </c>
      <c r="T104" s="32" t="str">
        <f>IFERROR(P104*(N104-N107)^2,"")</f>
        <v/>
      </c>
      <c r="U104" s="32" t="str">
        <f>IFERROR(P104*(J104-E107)*(N104-N107),"")</f>
        <v/>
      </c>
      <c r="V104" s="32" t="str">
        <f t="shared" si="749"/>
        <v/>
      </c>
      <c r="W104" s="37" t="str">
        <f t="shared" si="750"/>
        <v/>
      </c>
      <c r="X104" s="32" t="str">
        <f t="shared" si="751"/>
        <v/>
      </c>
      <c r="Y104" s="32"/>
      <c r="Z104" s="209"/>
      <c r="AA104" s="201" t="str">
        <f t="shared" si="752"/>
        <v/>
      </c>
      <c r="AB104" s="211" t="str">
        <f>IFERROR(J110+I110*AA104,"")</f>
        <v/>
      </c>
      <c r="AC104" s="202" t="str">
        <f t="shared" si="753"/>
        <v/>
      </c>
      <c r="AD104" s="202" t="str">
        <f t="shared" si="686"/>
        <v/>
      </c>
      <c r="AE104" s="202" t="str">
        <f t="shared" si="754"/>
        <v/>
      </c>
      <c r="AF104" s="202" t="str">
        <f t="shared" si="755"/>
        <v/>
      </c>
      <c r="AG104" s="211" t="str">
        <f t="shared" si="756"/>
        <v/>
      </c>
      <c r="AH104" s="211" t="str">
        <f t="shared" si="687"/>
        <v/>
      </c>
      <c r="AI104" s="211" t="str">
        <f t="shared" si="757"/>
        <v/>
      </c>
      <c r="AJ104" s="209" t="str">
        <f t="shared" si="688"/>
        <v/>
      </c>
      <c r="AK104" s="209" t="str">
        <f>IFERROR(AG104*(AE104-AE107)^2,"")</f>
        <v/>
      </c>
      <c r="AL104" s="209" t="str">
        <f>IFERROR(AG104*(AA104-L107)*(AE104-AE107),"")</f>
        <v/>
      </c>
      <c r="AM104" s="209" t="str">
        <f t="shared" si="758"/>
        <v/>
      </c>
      <c r="AN104" s="227" t="str">
        <f t="shared" si="759"/>
        <v/>
      </c>
      <c r="AO104" s="209" t="str">
        <f t="shared" si="760"/>
        <v/>
      </c>
      <c r="AQ104" s="209"/>
      <c r="AR104" s="201" t="str">
        <f t="shared" si="761"/>
        <v/>
      </c>
      <c r="AS104" s="211" t="str">
        <f>IFERROR(AA110+Z110*AR104,"")</f>
        <v/>
      </c>
      <c r="AT104" s="202" t="str">
        <f t="shared" si="762"/>
        <v/>
      </c>
      <c r="AU104" s="202" t="str">
        <f t="shared" si="689"/>
        <v/>
      </c>
      <c r="AV104" s="202" t="str">
        <f t="shared" si="763"/>
        <v/>
      </c>
      <c r="AW104" s="202" t="str">
        <f t="shared" si="764"/>
        <v/>
      </c>
      <c r="AX104" s="211" t="str">
        <f t="shared" si="765"/>
        <v/>
      </c>
      <c r="AY104" s="211" t="str">
        <f t="shared" si="690"/>
        <v/>
      </c>
      <c r="AZ104" s="211" t="str">
        <f t="shared" si="766"/>
        <v/>
      </c>
      <c r="BA104" s="209" t="str">
        <f t="shared" si="691"/>
        <v/>
      </c>
      <c r="BB104" s="209" t="str">
        <f>IFERROR(AX104*(AV104-AV107)^2,"")</f>
        <v/>
      </c>
      <c r="BC104" s="209" t="str">
        <f>IFERROR(AX104*(AR104-AC107)*(AV104-AV107),"")</f>
        <v/>
      </c>
      <c r="BD104" s="209" t="str">
        <f t="shared" si="767"/>
        <v/>
      </c>
      <c r="BE104" s="227" t="str">
        <f t="shared" si="768"/>
        <v/>
      </c>
      <c r="BF104" s="209" t="str">
        <f t="shared" si="769"/>
        <v/>
      </c>
      <c r="BH104" s="209"/>
      <c r="BI104" s="201" t="str">
        <f t="shared" si="770"/>
        <v/>
      </c>
      <c r="BJ104" s="211" t="str">
        <f>IFERROR(AR110+AQ110*BI104,"")</f>
        <v/>
      </c>
      <c r="BK104" s="202" t="str">
        <f t="shared" si="771"/>
        <v/>
      </c>
      <c r="BL104" s="202" t="str">
        <f t="shared" si="692"/>
        <v/>
      </c>
      <c r="BM104" s="202" t="str">
        <f t="shared" si="772"/>
        <v/>
      </c>
      <c r="BN104" s="202" t="str">
        <f t="shared" si="773"/>
        <v/>
      </c>
      <c r="BO104" s="211" t="str">
        <f t="shared" si="774"/>
        <v/>
      </c>
      <c r="BP104" s="211" t="str">
        <f t="shared" si="693"/>
        <v/>
      </c>
      <c r="BQ104" s="211" t="str">
        <f t="shared" si="775"/>
        <v/>
      </c>
      <c r="BR104" s="209" t="str">
        <f t="shared" si="694"/>
        <v/>
      </c>
      <c r="BS104" s="209" t="str">
        <f>IFERROR(BO104*(BM104-BM107)^2,"")</f>
        <v/>
      </c>
      <c r="BT104" s="209" t="str">
        <f>IFERROR(BO104*(BI104-AT107)*(BM104-BM107),"")</f>
        <v/>
      </c>
      <c r="BU104" s="209" t="str">
        <f t="shared" si="776"/>
        <v/>
      </c>
      <c r="BV104" s="227" t="str">
        <f t="shared" si="777"/>
        <v/>
      </c>
      <c r="BW104" s="209" t="str">
        <f t="shared" si="778"/>
        <v/>
      </c>
      <c r="BY104" s="209"/>
      <c r="BZ104" s="201" t="str">
        <f t="shared" si="779"/>
        <v/>
      </c>
      <c r="CA104" s="211" t="str">
        <f>IFERROR(BI110+BH110*BZ104,"")</f>
        <v/>
      </c>
      <c r="CB104" s="202" t="str">
        <f t="shared" si="780"/>
        <v/>
      </c>
      <c r="CC104" s="202" t="str">
        <f t="shared" si="695"/>
        <v/>
      </c>
      <c r="CD104" s="202" t="str">
        <f t="shared" si="781"/>
        <v/>
      </c>
      <c r="CE104" s="202" t="str">
        <f t="shared" si="782"/>
        <v/>
      </c>
      <c r="CF104" s="211" t="str">
        <f t="shared" si="783"/>
        <v/>
      </c>
      <c r="CG104" s="211" t="str">
        <f t="shared" si="696"/>
        <v/>
      </c>
      <c r="CH104" s="211" t="str">
        <f t="shared" si="784"/>
        <v/>
      </c>
      <c r="CI104" s="209" t="str">
        <f t="shared" si="697"/>
        <v/>
      </c>
      <c r="CJ104" s="209" t="str">
        <f>IFERROR(CF104*(CD104-CD107)^2,"")</f>
        <v/>
      </c>
      <c r="CK104" s="209" t="str">
        <f>IFERROR(CF104*(BZ104-BK107)*(CD104-CD107),"")</f>
        <v/>
      </c>
      <c r="CL104" s="209" t="str">
        <f t="shared" si="785"/>
        <v/>
      </c>
      <c r="CM104" s="227" t="str">
        <f t="shared" si="786"/>
        <v/>
      </c>
      <c r="CN104" s="209" t="str">
        <f t="shared" si="787"/>
        <v/>
      </c>
      <c r="CP104" s="209"/>
      <c r="CQ104" s="201" t="str">
        <f t="shared" si="788"/>
        <v/>
      </c>
      <c r="CR104" s="211" t="str">
        <f>IFERROR(BZ110+BY110*CQ104,"")</f>
        <v/>
      </c>
      <c r="CS104" s="202" t="str">
        <f t="shared" si="789"/>
        <v/>
      </c>
      <c r="CT104" s="202" t="str">
        <f t="shared" si="698"/>
        <v/>
      </c>
      <c r="CU104" s="202" t="str">
        <f t="shared" si="790"/>
        <v/>
      </c>
      <c r="CV104" s="202" t="str">
        <f t="shared" si="791"/>
        <v/>
      </c>
      <c r="CW104" s="211" t="str">
        <f t="shared" si="792"/>
        <v/>
      </c>
      <c r="CX104" s="211" t="str">
        <f t="shared" si="699"/>
        <v/>
      </c>
      <c r="CY104" s="211" t="str">
        <f t="shared" si="793"/>
        <v/>
      </c>
      <c r="CZ104" s="209" t="str">
        <f t="shared" si="700"/>
        <v/>
      </c>
      <c r="DA104" s="209" t="str">
        <f>IFERROR(CW104*(CU104-CU107)^2,"")</f>
        <v/>
      </c>
      <c r="DB104" s="209" t="str">
        <f>IFERROR(CW104*(CQ104-CB107)*(CU104-CU107),"")</f>
        <v/>
      </c>
      <c r="DC104" s="209" t="str">
        <f t="shared" si="794"/>
        <v/>
      </c>
      <c r="DD104" s="227" t="str">
        <f t="shared" si="795"/>
        <v/>
      </c>
      <c r="DE104" s="209" t="str">
        <f t="shared" si="796"/>
        <v/>
      </c>
      <c r="DG104" s="209"/>
      <c r="DH104" s="201" t="str">
        <f t="shared" si="797"/>
        <v/>
      </c>
      <c r="DI104" s="211" t="str">
        <f>IFERROR(CQ110+CP110*DH104,"")</f>
        <v/>
      </c>
      <c r="DJ104" s="202" t="str">
        <f t="shared" si="798"/>
        <v/>
      </c>
      <c r="DK104" s="202" t="str">
        <f t="shared" si="701"/>
        <v/>
      </c>
      <c r="DL104" s="202" t="str">
        <f t="shared" si="799"/>
        <v/>
      </c>
      <c r="DM104" s="202" t="str">
        <f t="shared" si="800"/>
        <v/>
      </c>
      <c r="DN104" s="211" t="str">
        <f t="shared" si="801"/>
        <v/>
      </c>
      <c r="DO104" s="211" t="str">
        <f t="shared" si="702"/>
        <v/>
      </c>
      <c r="DP104" s="211" t="str">
        <f t="shared" si="802"/>
        <v/>
      </c>
      <c r="DQ104" s="209" t="str">
        <f t="shared" si="703"/>
        <v/>
      </c>
      <c r="DR104" s="209" t="str">
        <f>IFERROR(DN104*(DL104-DL107)^2,"")</f>
        <v/>
      </c>
      <c r="DS104" s="209" t="str">
        <f>IFERROR(DN104*(DH104-CS107)*(DL104-DL107),"")</f>
        <v/>
      </c>
      <c r="DT104" s="209" t="str">
        <f t="shared" si="803"/>
        <v/>
      </c>
      <c r="DU104" s="227" t="str">
        <f t="shared" si="804"/>
        <v/>
      </c>
      <c r="DV104" s="209" t="str">
        <f t="shared" si="805"/>
        <v/>
      </c>
      <c r="DX104" s="209"/>
      <c r="DY104" s="201" t="str">
        <f t="shared" si="806"/>
        <v/>
      </c>
      <c r="DZ104" s="211" t="str">
        <f>IFERROR(DH110+DG110*DY104,"")</f>
        <v/>
      </c>
      <c r="EA104" s="202" t="str">
        <f t="shared" si="807"/>
        <v/>
      </c>
      <c r="EB104" s="202" t="str">
        <f t="shared" si="704"/>
        <v/>
      </c>
      <c r="EC104" s="202" t="str">
        <f t="shared" si="808"/>
        <v/>
      </c>
      <c r="ED104" s="202" t="str">
        <f t="shared" si="809"/>
        <v/>
      </c>
      <c r="EE104" s="211" t="str">
        <f t="shared" si="810"/>
        <v/>
      </c>
      <c r="EF104" s="211" t="str">
        <f t="shared" si="705"/>
        <v/>
      </c>
      <c r="EG104" s="211" t="str">
        <f t="shared" si="811"/>
        <v/>
      </c>
      <c r="EH104" s="209" t="str">
        <f t="shared" si="706"/>
        <v/>
      </c>
      <c r="EI104" s="209" t="str">
        <f>IFERROR(EE104*(EC104-EC107)^2,"")</f>
        <v/>
      </c>
      <c r="EJ104" s="209" t="str">
        <f>IFERROR(EE104*(DY104-DJ107)*(EC104-EC107),"")</f>
        <v/>
      </c>
      <c r="EK104" s="209" t="str">
        <f t="shared" si="812"/>
        <v/>
      </c>
      <c r="EL104" s="227" t="str">
        <f t="shared" si="813"/>
        <v/>
      </c>
      <c r="EM104" s="209" t="str">
        <f t="shared" si="814"/>
        <v/>
      </c>
      <c r="EO104" s="209"/>
      <c r="EP104" s="201" t="str">
        <f t="shared" si="815"/>
        <v/>
      </c>
      <c r="EQ104" s="211" t="str">
        <f>IFERROR(DY110+DX110*EP104,"")</f>
        <v/>
      </c>
      <c r="ER104" s="202" t="str">
        <f t="shared" si="816"/>
        <v/>
      </c>
      <c r="ES104" s="202" t="str">
        <f t="shared" si="707"/>
        <v/>
      </c>
      <c r="ET104" s="202" t="str">
        <f t="shared" si="817"/>
        <v/>
      </c>
      <c r="EU104" s="202" t="str">
        <f t="shared" si="818"/>
        <v/>
      </c>
      <c r="EV104" s="211" t="str">
        <f t="shared" si="819"/>
        <v/>
      </c>
      <c r="EW104" s="211" t="str">
        <f t="shared" si="708"/>
        <v/>
      </c>
      <c r="EX104" s="211" t="str">
        <f t="shared" si="820"/>
        <v/>
      </c>
      <c r="EY104" s="209" t="str">
        <f t="shared" si="709"/>
        <v/>
      </c>
      <c r="EZ104" s="209" t="str">
        <f>IFERROR(EV104*(ET104-ET107)^2,"")</f>
        <v/>
      </c>
      <c r="FA104" s="209" t="str">
        <f>IFERROR(EV104*(EP104-EA107)*(ET104-ET107),"")</f>
        <v/>
      </c>
      <c r="FB104" s="209" t="str">
        <f t="shared" si="821"/>
        <v/>
      </c>
      <c r="FC104" s="227" t="str">
        <f t="shared" si="822"/>
        <v/>
      </c>
      <c r="FD104" s="209" t="str">
        <f t="shared" si="823"/>
        <v/>
      </c>
      <c r="FF104" s="209"/>
      <c r="FG104" s="201" t="str">
        <f t="shared" si="824"/>
        <v/>
      </c>
      <c r="FH104" s="211" t="str">
        <f>IFERROR(EP110+EO110*FG104,"")</f>
        <v/>
      </c>
      <c r="FI104" s="202" t="str">
        <f t="shared" si="825"/>
        <v/>
      </c>
      <c r="FJ104" s="202" t="str">
        <f t="shared" si="710"/>
        <v/>
      </c>
      <c r="FK104" s="202" t="str">
        <f t="shared" si="826"/>
        <v/>
      </c>
      <c r="FL104" s="202" t="str">
        <f t="shared" si="827"/>
        <v/>
      </c>
      <c r="FM104" s="211" t="str">
        <f t="shared" si="828"/>
        <v/>
      </c>
      <c r="FN104" s="211" t="str">
        <f t="shared" si="711"/>
        <v/>
      </c>
      <c r="FO104" s="211" t="str">
        <f t="shared" si="829"/>
        <v/>
      </c>
      <c r="FP104" s="209" t="str">
        <f t="shared" si="712"/>
        <v/>
      </c>
      <c r="FQ104" s="209" t="str">
        <f>IFERROR(FM104*(FK104-FK107)^2,"")</f>
        <v/>
      </c>
      <c r="FR104" s="209" t="str">
        <f>IFERROR(FM104*(FG104-ER107)*(FK104-FK107),"")</f>
        <v/>
      </c>
      <c r="FS104" s="209" t="str">
        <f t="shared" si="830"/>
        <v/>
      </c>
      <c r="FT104" s="227" t="str">
        <f t="shared" si="831"/>
        <v/>
      </c>
      <c r="FU104" s="209" t="str">
        <f t="shared" si="832"/>
        <v/>
      </c>
      <c r="FW104" s="209"/>
      <c r="FX104" s="201" t="str">
        <f t="shared" si="833"/>
        <v/>
      </c>
      <c r="FY104" s="211" t="str">
        <f>IFERROR(FG110+FF110*FX104,"")</f>
        <v/>
      </c>
      <c r="FZ104" s="202" t="str">
        <f t="shared" si="834"/>
        <v/>
      </c>
      <c r="GA104" s="202" t="str">
        <f t="shared" si="713"/>
        <v/>
      </c>
      <c r="GB104" s="202" t="str">
        <f t="shared" si="835"/>
        <v/>
      </c>
      <c r="GC104" s="202" t="str">
        <f t="shared" si="836"/>
        <v/>
      </c>
      <c r="GD104" s="211" t="str">
        <f t="shared" si="837"/>
        <v/>
      </c>
      <c r="GE104" s="211" t="str">
        <f t="shared" si="714"/>
        <v/>
      </c>
      <c r="GF104" s="211" t="str">
        <f t="shared" si="838"/>
        <v/>
      </c>
      <c r="GG104" s="209" t="str">
        <f t="shared" si="715"/>
        <v/>
      </c>
      <c r="GH104" s="209" t="str">
        <f>IFERROR(GD104*(GB104-GB107)^2,"")</f>
        <v/>
      </c>
      <c r="GI104" s="209" t="str">
        <f>IFERROR(GD104*(FX104-FI107)*(GB104-GB107),"")</f>
        <v/>
      </c>
      <c r="GJ104" s="209" t="str">
        <f t="shared" si="839"/>
        <v/>
      </c>
      <c r="GK104" s="227" t="str">
        <f t="shared" si="840"/>
        <v/>
      </c>
      <c r="GL104" s="209" t="str">
        <f t="shared" si="841"/>
        <v/>
      </c>
      <c r="GN104" s="209"/>
      <c r="GO104" s="201" t="str">
        <f t="shared" si="842"/>
        <v/>
      </c>
      <c r="GP104" s="211" t="str">
        <f>IFERROR(FX110+FW110*GO104,"")</f>
        <v/>
      </c>
      <c r="GQ104" s="202" t="str">
        <f t="shared" si="843"/>
        <v/>
      </c>
      <c r="GR104" s="202" t="str">
        <f t="shared" si="716"/>
        <v/>
      </c>
      <c r="GS104" s="202" t="str">
        <f t="shared" si="844"/>
        <v/>
      </c>
      <c r="GT104" s="202" t="str">
        <f t="shared" si="845"/>
        <v/>
      </c>
      <c r="GU104" s="211" t="str">
        <f t="shared" si="846"/>
        <v/>
      </c>
      <c r="GV104" s="211" t="str">
        <f t="shared" si="717"/>
        <v/>
      </c>
      <c r="GW104" s="211" t="str">
        <f t="shared" si="847"/>
        <v/>
      </c>
      <c r="GX104" s="209" t="str">
        <f t="shared" si="718"/>
        <v/>
      </c>
      <c r="GY104" s="209" t="str">
        <f>IFERROR(GU104*(GS104-GS107)^2,"")</f>
        <v/>
      </c>
      <c r="GZ104" s="209" t="str">
        <f>IFERROR(GU104*(GO104-FZ107)*(GS104-GS107),"")</f>
        <v/>
      </c>
      <c r="HA104" s="209" t="str">
        <f t="shared" si="848"/>
        <v/>
      </c>
      <c r="HB104" s="227" t="str">
        <f t="shared" si="849"/>
        <v/>
      </c>
      <c r="HC104" s="209" t="str">
        <f t="shared" si="850"/>
        <v/>
      </c>
      <c r="HE104" s="209"/>
      <c r="HF104" s="201" t="str">
        <f t="shared" si="851"/>
        <v/>
      </c>
      <c r="HG104" s="211" t="str">
        <f>IFERROR(GO110+GN110*HF104,"")</f>
        <v/>
      </c>
      <c r="HH104" s="202" t="str">
        <f t="shared" si="852"/>
        <v/>
      </c>
      <c r="HI104" s="202" t="str">
        <f t="shared" si="719"/>
        <v/>
      </c>
      <c r="HJ104" s="202" t="str">
        <f t="shared" si="853"/>
        <v/>
      </c>
      <c r="HK104" s="202" t="str">
        <f t="shared" si="854"/>
        <v/>
      </c>
      <c r="HL104" s="211" t="str">
        <f t="shared" si="855"/>
        <v/>
      </c>
      <c r="HM104" s="211" t="str">
        <f t="shared" si="720"/>
        <v/>
      </c>
      <c r="HN104" s="211" t="str">
        <f t="shared" si="856"/>
        <v/>
      </c>
      <c r="HO104" s="209" t="str">
        <f t="shared" si="721"/>
        <v/>
      </c>
      <c r="HP104" s="209" t="str">
        <f>IFERROR(HL104*(HJ104-HJ107)^2,"")</f>
        <v/>
      </c>
      <c r="HQ104" s="209" t="str">
        <f>IFERROR(HL104*(HF104-GQ107)*(HJ104-HJ107),"")</f>
        <v/>
      </c>
      <c r="HR104" s="209" t="str">
        <f t="shared" si="857"/>
        <v/>
      </c>
      <c r="HS104" s="227" t="str">
        <f t="shared" si="858"/>
        <v/>
      </c>
      <c r="HT104" s="209" t="str">
        <f t="shared" si="859"/>
        <v/>
      </c>
      <c r="HV104" s="209"/>
      <c r="HW104" s="201" t="str">
        <f t="shared" si="860"/>
        <v/>
      </c>
      <c r="HX104" s="211" t="str">
        <f>IFERROR(HF110+HE110*HW104,"")</f>
        <v/>
      </c>
      <c r="HY104" s="202" t="str">
        <f t="shared" si="861"/>
        <v/>
      </c>
      <c r="HZ104" s="202" t="str">
        <f t="shared" si="722"/>
        <v/>
      </c>
      <c r="IA104" s="202" t="str">
        <f t="shared" si="862"/>
        <v/>
      </c>
      <c r="IB104" s="202" t="str">
        <f t="shared" si="863"/>
        <v/>
      </c>
      <c r="IC104" s="211" t="str">
        <f t="shared" si="864"/>
        <v/>
      </c>
      <c r="ID104" s="211" t="str">
        <f t="shared" si="723"/>
        <v/>
      </c>
      <c r="IE104" s="211" t="str">
        <f t="shared" si="865"/>
        <v/>
      </c>
      <c r="IF104" s="209" t="str">
        <f t="shared" si="724"/>
        <v/>
      </c>
      <c r="IG104" s="209" t="str">
        <f>IFERROR(IC104*(IA104-IA107)^2,"")</f>
        <v/>
      </c>
      <c r="IH104" s="209" t="str">
        <f>IFERROR(IC104*(HW104-HH107)*(IA104-IA107),"")</f>
        <v/>
      </c>
      <c r="II104" s="209" t="str">
        <f t="shared" si="866"/>
        <v/>
      </c>
      <c r="IJ104" s="227" t="str">
        <f t="shared" si="867"/>
        <v/>
      </c>
      <c r="IK104" s="209" t="str">
        <f t="shared" si="868"/>
        <v/>
      </c>
      <c r="IM104" s="209"/>
      <c r="IN104" s="201" t="str">
        <f t="shared" si="869"/>
        <v/>
      </c>
      <c r="IO104" s="211" t="str">
        <f>IFERROR(HW110+HV110*IN104,"")</f>
        <v/>
      </c>
      <c r="IP104" s="202" t="str">
        <f t="shared" si="870"/>
        <v/>
      </c>
      <c r="IQ104" s="202" t="str">
        <f t="shared" si="725"/>
        <v/>
      </c>
      <c r="IR104" s="202" t="str">
        <f t="shared" si="871"/>
        <v/>
      </c>
      <c r="IS104" s="202" t="str">
        <f t="shared" si="872"/>
        <v/>
      </c>
      <c r="IT104" s="211" t="str">
        <f t="shared" si="873"/>
        <v/>
      </c>
      <c r="IU104" s="211" t="str">
        <f t="shared" si="726"/>
        <v/>
      </c>
      <c r="IV104" s="211" t="str">
        <f t="shared" si="874"/>
        <v/>
      </c>
      <c r="IW104" s="209" t="str">
        <f t="shared" si="727"/>
        <v/>
      </c>
      <c r="IX104" s="209" t="str">
        <f>IFERROR(IT104*(IR104-IR107)^2,"")</f>
        <v/>
      </c>
      <c r="IY104" s="209" t="str">
        <f>IFERROR(IT104*(IN104-HY107)*(IR104-IR107),"")</f>
        <v/>
      </c>
      <c r="IZ104" s="209" t="str">
        <f t="shared" si="875"/>
        <v/>
      </c>
      <c r="JA104" s="227" t="str">
        <f t="shared" si="876"/>
        <v/>
      </c>
      <c r="JB104" s="209" t="str">
        <f t="shared" si="877"/>
        <v/>
      </c>
      <c r="JD104" s="209"/>
      <c r="JE104" s="201" t="str">
        <f t="shared" si="878"/>
        <v/>
      </c>
      <c r="JF104" s="211" t="str">
        <f>IFERROR(IN110+IM110*JE104,"")</f>
        <v/>
      </c>
      <c r="JG104" s="202" t="str">
        <f t="shared" si="879"/>
        <v/>
      </c>
      <c r="JH104" s="202" t="str">
        <f t="shared" si="728"/>
        <v/>
      </c>
      <c r="JI104" s="202" t="str">
        <f t="shared" si="880"/>
        <v/>
      </c>
      <c r="JJ104" s="202" t="str">
        <f t="shared" si="881"/>
        <v/>
      </c>
      <c r="JK104" s="211" t="str">
        <f t="shared" si="882"/>
        <v/>
      </c>
      <c r="JL104" s="211" t="str">
        <f t="shared" si="729"/>
        <v/>
      </c>
      <c r="JM104" s="211" t="str">
        <f t="shared" si="883"/>
        <v/>
      </c>
      <c r="JN104" s="209" t="str">
        <f t="shared" si="730"/>
        <v/>
      </c>
      <c r="JO104" s="209" t="str">
        <f>IFERROR(JK104*(JI104-JI107)^2,"")</f>
        <v/>
      </c>
      <c r="JP104" s="209" t="str">
        <f>IFERROR(JK104*(JE104-IP107)*(JI104-JI107),"")</f>
        <v/>
      </c>
      <c r="JQ104" s="209" t="str">
        <f t="shared" si="884"/>
        <v/>
      </c>
      <c r="JR104" s="227" t="str">
        <f t="shared" si="885"/>
        <v/>
      </c>
      <c r="JS104" s="209" t="str">
        <f t="shared" si="886"/>
        <v/>
      </c>
      <c r="JU104" s="209"/>
      <c r="JV104" s="201" t="str">
        <f t="shared" si="887"/>
        <v/>
      </c>
      <c r="JW104" s="211" t="str">
        <f>IFERROR(JE110+JD110*JV104,"")</f>
        <v/>
      </c>
      <c r="JX104" s="202" t="str">
        <f t="shared" si="888"/>
        <v/>
      </c>
      <c r="JY104" s="202" t="str">
        <f t="shared" si="731"/>
        <v/>
      </c>
      <c r="JZ104" s="202" t="str">
        <f t="shared" si="889"/>
        <v/>
      </c>
      <c r="KA104" s="202" t="str">
        <f t="shared" si="890"/>
        <v/>
      </c>
      <c r="KB104" s="211" t="str">
        <f t="shared" si="891"/>
        <v/>
      </c>
      <c r="KC104" s="211" t="str">
        <f t="shared" si="732"/>
        <v/>
      </c>
      <c r="KD104" s="211" t="str">
        <f t="shared" si="892"/>
        <v/>
      </c>
      <c r="KE104" s="209" t="str">
        <f t="shared" si="733"/>
        <v/>
      </c>
      <c r="KF104" s="209" t="str">
        <f>IFERROR(KB104*(JZ104-JZ107)^2,"")</f>
        <v/>
      </c>
      <c r="KG104" s="209" t="str">
        <f>IFERROR(KB104*(JV104-JG107)*(JZ104-JZ107),"")</f>
        <v/>
      </c>
      <c r="KH104" s="209" t="str">
        <f t="shared" si="893"/>
        <v/>
      </c>
      <c r="KI104" s="227" t="str">
        <f t="shared" si="894"/>
        <v/>
      </c>
      <c r="KJ104" s="209" t="str">
        <f t="shared" si="895"/>
        <v/>
      </c>
      <c r="KL104" s="209"/>
      <c r="KM104" s="201" t="str">
        <f t="shared" si="896"/>
        <v/>
      </c>
      <c r="KN104" s="211" t="str">
        <f>IFERROR(JV110+JU110*KM104,"")</f>
        <v/>
      </c>
      <c r="KO104" s="202" t="str">
        <f t="shared" si="897"/>
        <v/>
      </c>
      <c r="KP104" s="202" t="str">
        <f t="shared" si="734"/>
        <v/>
      </c>
      <c r="KQ104" s="202" t="str">
        <f t="shared" si="898"/>
        <v/>
      </c>
      <c r="KR104" s="202" t="str">
        <f t="shared" si="899"/>
        <v/>
      </c>
      <c r="KS104" s="211" t="str">
        <f t="shared" si="900"/>
        <v/>
      </c>
      <c r="KT104" s="211" t="str">
        <f t="shared" si="735"/>
        <v/>
      </c>
      <c r="KU104" s="211" t="str">
        <f t="shared" si="901"/>
        <v/>
      </c>
      <c r="KV104" s="209" t="str">
        <f t="shared" si="736"/>
        <v/>
      </c>
      <c r="KW104" s="209" t="str">
        <f>IFERROR(KS104*(KQ104-KQ107)^2,"")</f>
        <v/>
      </c>
      <c r="KX104" s="209" t="str">
        <f>IFERROR(KS104*(KM104-JX107)*(KQ104-KQ107),"")</f>
        <v/>
      </c>
      <c r="KY104" s="209" t="str">
        <f t="shared" si="902"/>
        <v/>
      </c>
      <c r="KZ104" s="227" t="str">
        <f t="shared" si="903"/>
        <v/>
      </c>
      <c r="LA104" s="209" t="str">
        <f t="shared" si="904"/>
        <v/>
      </c>
      <c r="LC104" s="209"/>
      <c r="LD104" s="201" t="str">
        <f t="shared" si="905"/>
        <v/>
      </c>
      <c r="LE104" s="211" t="str">
        <f>IFERROR(KM110+KL110*LD104,"")</f>
        <v/>
      </c>
      <c r="LF104" s="202" t="str">
        <f t="shared" si="906"/>
        <v/>
      </c>
      <c r="LG104" s="202" t="str">
        <f t="shared" si="737"/>
        <v/>
      </c>
      <c r="LH104" s="202" t="str">
        <f t="shared" si="907"/>
        <v/>
      </c>
      <c r="LI104" s="202" t="str">
        <f t="shared" si="908"/>
        <v/>
      </c>
      <c r="LJ104" s="211" t="str">
        <f t="shared" si="909"/>
        <v/>
      </c>
      <c r="LK104" s="211" t="str">
        <f t="shared" si="738"/>
        <v/>
      </c>
      <c r="LL104" s="211" t="str">
        <f t="shared" si="910"/>
        <v/>
      </c>
      <c r="LM104" s="209" t="str">
        <f t="shared" si="739"/>
        <v/>
      </c>
      <c r="LN104" s="209" t="str">
        <f>IFERROR(LJ104*(LH104-LH107)^2,"")</f>
        <v/>
      </c>
      <c r="LO104" s="209" t="str">
        <f>IFERROR(LJ104*(LD104-KO107)*(LH104-LH107),"")</f>
        <v/>
      </c>
      <c r="LP104" s="209" t="str">
        <f t="shared" si="911"/>
        <v/>
      </c>
      <c r="LQ104" s="227" t="str">
        <f t="shared" si="912"/>
        <v/>
      </c>
      <c r="LR104" s="209" t="str">
        <f t="shared" si="913"/>
        <v/>
      </c>
      <c r="LT104" s="209"/>
      <c r="LU104" s="371" t="str">
        <f t="shared" si="914"/>
        <v/>
      </c>
      <c r="LV104" s="370" t="str">
        <f>IFERROR(LD110+LC110*LU104,"")</f>
        <v/>
      </c>
      <c r="LW104" s="373" t="str">
        <f t="shared" si="915"/>
        <v/>
      </c>
      <c r="LX104" s="202" t="str">
        <f t="shared" si="740"/>
        <v/>
      </c>
      <c r="LY104" s="202" t="str">
        <f t="shared" si="916"/>
        <v/>
      </c>
      <c r="LZ104" s="202" t="str">
        <f t="shared" si="917"/>
        <v/>
      </c>
      <c r="MA104" s="211" t="str">
        <f t="shared" si="918"/>
        <v/>
      </c>
      <c r="MB104" s="211" t="str">
        <f t="shared" si="741"/>
        <v/>
      </c>
      <c r="MC104" s="211" t="str">
        <f t="shared" si="919"/>
        <v/>
      </c>
      <c r="MD104" s="209" t="str">
        <f t="shared" si="742"/>
        <v/>
      </c>
      <c r="ME104" s="209" t="str">
        <f>IFERROR(MA104*(LY104-LY107)^2,"")</f>
        <v/>
      </c>
      <c r="MF104" s="209" t="str">
        <f>IFERROR(MA104*(LU104-LF107)*(LY104-LY107),"")</f>
        <v/>
      </c>
      <c r="MG104" s="209" t="str">
        <f t="shared" si="920"/>
        <v/>
      </c>
      <c r="MH104" s="227" t="str">
        <f t="shared" si="921"/>
        <v/>
      </c>
      <c r="MI104" s="372" t="str">
        <f t="shared" si="922"/>
        <v/>
      </c>
    </row>
    <row r="105" spans="1:347" ht="14" hidden="1" customHeight="1" outlineLevel="1">
      <c r="A105" s="12">
        <v>10</v>
      </c>
      <c r="B105" s="357"/>
      <c r="C105" s="358"/>
      <c r="D105" s="359"/>
      <c r="E105" s="15" t="str">
        <f t="shared" si="681"/>
        <v/>
      </c>
      <c r="F105" s="32" t="str">
        <f>IFERROR((E105-E95)/(1-E95),"")</f>
        <v/>
      </c>
      <c r="G105" s="15" t="str">
        <f t="shared" si="682"/>
        <v/>
      </c>
      <c r="H105" s="15"/>
      <c r="I105" s="32"/>
      <c r="J105" s="16" t="str">
        <f t="shared" si="743"/>
        <v/>
      </c>
      <c r="K105" s="15" t="str">
        <f>IFERROR(C110+B110*J105,"")</f>
        <v/>
      </c>
      <c r="L105" s="35" t="str">
        <f t="shared" si="744"/>
        <v/>
      </c>
      <c r="M105" s="35" t="str">
        <f t="shared" si="683"/>
        <v/>
      </c>
      <c r="N105" s="35" t="str">
        <f t="shared" si="745"/>
        <v/>
      </c>
      <c r="O105" s="35" t="str">
        <f t="shared" si="746"/>
        <v/>
      </c>
      <c r="P105" s="15" t="str">
        <f t="shared" si="747"/>
        <v/>
      </c>
      <c r="Q105" s="15" t="str">
        <f t="shared" si="684"/>
        <v/>
      </c>
      <c r="R105" s="15" t="str">
        <f t="shared" si="748"/>
        <v/>
      </c>
      <c r="S105" s="32" t="str">
        <f t="shared" si="685"/>
        <v/>
      </c>
      <c r="T105" s="32" t="str">
        <f>IFERROR(P105*(N105-N107)^2,"")</f>
        <v/>
      </c>
      <c r="U105" s="32" t="str">
        <f>IFERROR(P105*(J105-E107)*(N105-N107),"")</f>
        <v/>
      </c>
      <c r="V105" s="32" t="str">
        <f t="shared" si="749"/>
        <v/>
      </c>
      <c r="W105" s="37" t="str">
        <f t="shared" si="750"/>
        <v/>
      </c>
      <c r="X105" s="32" t="str">
        <f t="shared" si="751"/>
        <v/>
      </c>
      <c r="Y105" s="32"/>
      <c r="Z105" s="209"/>
      <c r="AA105" s="201" t="str">
        <f t="shared" si="752"/>
        <v/>
      </c>
      <c r="AB105" s="211" t="str">
        <f>IFERROR(J110+I110*AA105,"")</f>
        <v/>
      </c>
      <c r="AC105" s="202" t="str">
        <f t="shared" si="753"/>
        <v/>
      </c>
      <c r="AD105" s="202" t="str">
        <f t="shared" si="686"/>
        <v/>
      </c>
      <c r="AE105" s="202" t="str">
        <f t="shared" si="754"/>
        <v/>
      </c>
      <c r="AF105" s="202" t="str">
        <f t="shared" si="755"/>
        <v/>
      </c>
      <c r="AG105" s="211" t="str">
        <f t="shared" si="756"/>
        <v/>
      </c>
      <c r="AH105" s="211" t="str">
        <f t="shared" si="687"/>
        <v/>
      </c>
      <c r="AI105" s="211" t="str">
        <f t="shared" si="757"/>
        <v/>
      </c>
      <c r="AJ105" s="209" t="str">
        <f t="shared" si="688"/>
        <v/>
      </c>
      <c r="AK105" s="209" t="str">
        <f>IFERROR(AG105*(AE105-AE107)^2,"")</f>
        <v/>
      </c>
      <c r="AL105" s="209" t="str">
        <f>IFERROR(AG105*(AA105-L107)*(AE105-AE107),"")</f>
        <v/>
      </c>
      <c r="AM105" s="209" t="str">
        <f t="shared" si="758"/>
        <v/>
      </c>
      <c r="AN105" s="227" t="str">
        <f t="shared" si="759"/>
        <v/>
      </c>
      <c r="AO105" s="209" t="str">
        <f t="shared" si="760"/>
        <v/>
      </c>
      <c r="AQ105" s="209"/>
      <c r="AR105" s="201" t="str">
        <f t="shared" si="761"/>
        <v/>
      </c>
      <c r="AS105" s="211" t="str">
        <f>IFERROR(AA110+Z110*AR105,"")</f>
        <v/>
      </c>
      <c r="AT105" s="202" t="str">
        <f t="shared" si="762"/>
        <v/>
      </c>
      <c r="AU105" s="202" t="str">
        <f t="shared" si="689"/>
        <v/>
      </c>
      <c r="AV105" s="202" t="str">
        <f t="shared" si="763"/>
        <v/>
      </c>
      <c r="AW105" s="202" t="str">
        <f t="shared" si="764"/>
        <v/>
      </c>
      <c r="AX105" s="211" t="str">
        <f t="shared" si="765"/>
        <v/>
      </c>
      <c r="AY105" s="211" t="str">
        <f t="shared" si="690"/>
        <v/>
      </c>
      <c r="AZ105" s="211" t="str">
        <f t="shared" si="766"/>
        <v/>
      </c>
      <c r="BA105" s="209" t="str">
        <f t="shared" si="691"/>
        <v/>
      </c>
      <c r="BB105" s="209" t="str">
        <f>IFERROR(AX105*(AV105-AV107)^2,"")</f>
        <v/>
      </c>
      <c r="BC105" s="209" t="str">
        <f>IFERROR(AX105*(AR105-AC107)*(AV105-AV107),"")</f>
        <v/>
      </c>
      <c r="BD105" s="209" t="str">
        <f t="shared" si="767"/>
        <v/>
      </c>
      <c r="BE105" s="227" t="str">
        <f t="shared" si="768"/>
        <v/>
      </c>
      <c r="BF105" s="209" t="str">
        <f t="shared" si="769"/>
        <v/>
      </c>
      <c r="BH105" s="209"/>
      <c r="BI105" s="201" t="str">
        <f t="shared" si="770"/>
        <v/>
      </c>
      <c r="BJ105" s="211" t="str">
        <f>IFERROR(AR110+AQ110*BI105,"")</f>
        <v/>
      </c>
      <c r="BK105" s="202" t="str">
        <f t="shared" si="771"/>
        <v/>
      </c>
      <c r="BL105" s="202" t="str">
        <f t="shared" si="692"/>
        <v/>
      </c>
      <c r="BM105" s="202" t="str">
        <f t="shared" si="772"/>
        <v/>
      </c>
      <c r="BN105" s="202" t="str">
        <f t="shared" si="773"/>
        <v/>
      </c>
      <c r="BO105" s="211" t="str">
        <f t="shared" si="774"/>
        <v/>
      </c>
      <c r="BP105" s="211" t="str">
        <f t="shared" si="693"/>
        <v/>
      </c>
      <c r="BQ105" s="211" t="str">
        <f t="shared" si="775"/>
        <v/>
      </c>
      <c r="BR105" s="209" t="str">
        <f t="shared" si="694"/>
        <v/>
      </c>
      <c r="BS105" s="209" t="str">
        <f>IFERROR(BO105*(BM105-BM107)^2,"")</f>
        <v/>
      </c>
      <c r="BT105" s="209" t="str">
        <f>IFERROR(BO105*(BI105-AT107)*(BM105-BM107),"")</f>
        <v/>
      </c>
      <c r="BU105" s="209" t="str">
        <f t="shared" si="776"/>
        <v/>
      </c>
      <c r="BV105" s="227" t="str">
        <f t="shared" si="777"/>
        <v/>
      </c>
      <c r="BW105" s="209" t="str">
        <f t="shared" si="778"/>
        <v/>
      </c>
      <c r="BY105" s="209"/>
      <c r="BZ105" s="201" t="str">
        <f t="shared" si="779"/>
        <v/>
      </c>
      <c r="CA105" s="211" t="str">
        <f>IFERROR(BI110+BH110*BZ105,"")</f>
        <v/>
      </c>
      <c r="CB105" s="202" t="str">
        <f t="shared" si="780"/>
        <v/>
      </c>
      <c r="CC105" s="202" t="str">
        <f t="shared" si="695"/>
        <v/>
      </c>
      <c r="CD105" s="202" t="str">
        <f t="shared" si="781"/>
        <v/>
      </c>
      <c r="CE105" s="202" t="str">
        <f t="shared" si="782"/>
        <v/>
      </c>
      <c r="CF105" s="211" t="str">
        <f t="shared" si="783"/>
        <v/>
      </c>
      <c r="CG105" s="211" t="str">
        <f t="shared" si="696"/>
        <v/>
      </c>
      <c r="CH105" s="211" t="str">
        <f t="shared" si="784"/>
        <v/>
      </c>
      <c r="CI105" s="209" t="str">
        <f t="shared" si="697"/>
        <v/>
      </c>
      <c r="CJ105" s="209" t="str">
        <f>IFERROR(CF105*(CD105-CD107)^2,"")</f>
        <v/>
      </c>
      <c r="CK105" s="209" t="str">
        <f>IFERROR(CF105*(BZ105-BK107)*(CD105-CD107),"")</f>
        <v/>
      </c>
      <c r="CL105" s="209" t="str">
        <f t="shared" si="785"/>
        <v/>
      </c>
      <c r="CM105" s="227" t="str">
        <f t="shared" si="786"/>
        <v/>
      </c>
      <c r="CN105" s="209" t="str">
        <f t="shared" si="787"/>
        <v/>
      </c>
      <c r="CP105" s="209"/>
      <c r="CQ105" s="201" t="str">
        <f t="shared" si="788"/>
        <v/>
      </c>
      <c r="CR105" s="211" t="str">
        <f>IFERROR(BZ110+BY110*CQ105,"")</f>
        <v/>
      </c>
      <c r="CS105" s="202" t="str">
        <f t="shared" si="789"/>
        <v/>
      </c>
      <c r="CT105" s="202" t="str">
        <f t="shared" si="698"/>
        <v/>
      </c>
      <c r="CU105" s="202" t="str">
        <f t="shared" si="790"/>
        <v/>
      </c>
      <c r="CV105" s="202" t="str">
        <f t="shared" si="791"/>
        <v/>
      </c>
      <c r="CW105" s="211" t="str">
        <f t="shared" si="792"/>
        <v/>
      </c>
      <c r="CX105" s="211" t="str">
        <f t="shared" si="699"/>
        <v/>
      </c>
      <c r="CY105" s="211" t="str">
        <f t="shared" si="793"/>
        <v/>
      </c>
      <c r="CZ105" s="209" t="str">
        <f t="shared" si="700"/>
        <v/>
      </c>
      <c r="DA105" s="209" t="str">
        <f>IFERROR(CW105*(CU105-CU107)^2,"")</f>
        <v/>
      </c>
      <c r="DB105" s="209" t="str">
        <f>IFERROR(CW105*(CQ105-CB107)*(CU105-CU107),"")</f>
        <v/>
      </c>
      <c r="DC105" s="209" t="str">
        <f t="shared" si="794"/>
        <v/>
      </c>
      <c r="DD105" s="227" t="str">
        <f t="shared" si="795"/>
        <v/>
      </c>
      <c r="DE105" s="209" t="str">
        <f t="shared" si="796"/>
        <v/>
      </c>
      <c r="DG105" s="209"/>
      <c r="DH105" s="201" t="str">
        <f t="shared" si="797"/>
        <v/>
      </c>
      <c r="DI105" s="211" t="str">
        <f>IFERROR(CQ110+CP110*DH105,"")</f>
        <v/>
      </c>
      <c r="DJ105" s="202" t="str">
        <f t="shared" si="798"/>
        <v/>
      </c>
      <c r="DK105" s="202" t="str">
        <f t="shared" si="701"/>
        <v/>
      </c>
      <c r="DL105" s="202" t="str">
        <f t="shared" si="799"/>
        <v/>
      </c>
      <c r="DM105" s="202" t="str">
        <f t="shared" si="800"/>
        <v/>
      </c>
      <c r="DN105" s="211" t="str">
        <f t="shared" si="801"/>
        <v/>
      </c>
      <c r="DO105" s="211" t="str">
        <f t="shared" si="702"/>
        <v/>
      </c>
      <c r="DP105" s="211" t="str">
        <f t="shared" si="802"/>
        <v/>
      </c>
      <c r="DQ105" s="209" t="str">
        <f t="shared" si="703"/>
        <v/>
      </c>
      <c r="DR105" s="209" t="str">
        <f>IFERROR(DN105*(DL105-DL107)^2,"")</f>
        <v/>
      </c>
      <c r="DS105" s="209" t="str">
        <f>IFERROR(DN105*(DH105-CS107)*(DL105-DL107),"")</f>
        <v/>
      </c>
      <c r="DT105" s="209" t="str">
        <f t="shared" si="803"/>
        <v/>
      </c>
      <c r="DU105" s="227" t="str">
        <f t="shared" si="804"/>
        <v/>
      </c>
      <c r="DV105" s="209" t="str">
        <f t="shared" si="805"/>
        <v/>
      </c>
      <c r="DX105" s="209"/>
      <c r="DY105" s="201" t="str">
        <f t="shared" si="806"/>
        <v/>
      </c>
      <c r="DZ105" s="211" t="str">
        <f>IFERROR(DH110+DG110*DY105,"")</f>
        <v/>
      </c>
      <c r="EA105" s="202" t="str">
        <f t="shared" si="807"/>
        <v/>
      </c>
      <c r="EB105" s="202" t="str">
        <f t="shared" si="704"/>
        <v/>
      </c>
      <c r="EC105" s="202" t="str">
        <f t="shared" si="808"/>
        <v/>
      </c>
      <c r="ED105" s="202" t="str">
        <f t="shared" si="809"/>
        <v/>
      </c>
      <c r="EE105" s="211" t="str">
        <f t="shared" si="810"/>
        <v/>
      </c>
      <c r="EF105" s="211" t="str">
        <f t="shared" si="705"/>
        <v/>
      </c>
      <c r="EG105" s="211" t="str">
        <f t="shared" si="811"/>
        <v/>
      </c>
      <c r="EH105" s="209" t="str">
        <f t="shared" si="706"/>
        <v/>
      </c>
      <c r="EI105" s="209" t="str">
        <f>IFERROR(EE105*(EC105-EC107)^2,"")</f>
        <v/>
      </c>
      <c r="EJ105" s="209" t="str">
        <f>IFERROR(EE105*(DY105-DJ107)*(EC105-EC107),"")</f>
        <v/>
      </c>
      <c r="EK105" s="209" t="str">
        <f t="shared" si="812"/>
        <v/>
      </c>
      <c r="EL105" s="227" t="str">
        <f t="shared" si="813"/>
        <v/>
      </c>
      <c r="EM105" s="209" t="str">
        <f t="shared" si="814"/>
        <v/>
      </c>
      <c r="EO105" s="209"/>
      <c r="EP105" s="201" t="str">
        <f t="shared" si="815"/>
        <v/>
      </c>
      <c r="EQ105" s="211" t="str">
        <f>IFERROR(DY110+DX110*EP105,"")</f>
        <v/>
      </c>
      <c r="ER105" s="202" t="str">
        <f t="shared" si="816"/>
        <v/>
      </c>
      <c r="ES105" s="202" t="str">
        <f t="shared" si="707"/>
        <v/>
      </c>
      <c r="ET105" s="202" t="str">
        <f t="shared" si="817"/>
        <v/>
      </c>
      <c r="EU105" s="202" t="str">
        <f t="shared" si="818"/>
        <v/>
      </c>
      <c r="EV105" s="211" t="str">
        <f t="shared" si="819"/>
        <v/>
      </c>
      <c r="EW105" s="211" t="str">
        <f t="shared" si="708"/>
        <v/>
      </c>
      <c r="EX105" s="211" t="str">
        <f t="shared" si="820"/>
        <v/>
      </c>
      <c r="EY105" s="209" t="str">
        <f t="shared" si="709"/>
        <v/>
      </c>
      <c r="EZ105" s="209" t="str">
        <f>IFERROR(EV105*(ET105-ET107)^2,"")</f>
        <v/>
      </c>
      <c r="FA105" s="209" t="str">
        <f>IFERROR(EV105*(EP105-EA107)*(ET105-ET107),"")</f>
        <v/>
      </c>
      <c r="FB105" s="209" t="str">
        <f t="shared" si="821"/>
        <v/>
      </c>
      <c r="FC105" s="227" t="str">
        <f t="shared" si="822"/>
        <v/>
      </c>
      <c r="FD105" s="209" t="str">
        <f t="shared" si="823"/>
        <v/>
      </c>
      <c r="FF105" s="209"/>
      <c r="FG105" s="201" t="str">
        <f t="shared" si="824"/>
        <v/>
      </c>
      <c r="FH105" s="211" t="str">
        <f>IFERROR(EP110+EO110*FG105,"")</f>
        <v/>
      </c>
      <c r="FI105" s="202" t="str">
        <f t="shared" si="825"/>
        <v/>
      </c>
      <c r="FJ105" s="202" t="str">
        <f t="shared" si="710"/>
        <v/>
      </c>
      <c r="FK105" s="202" t="str">
        <f t="shared" si="826"/>
        <v/>
      </c>
      <c r="FL105" s="202" t="str">
        <f t="shared" si="827"/>
        <v/>
      </c>
      <c r="FM105" s="211" t="str">
        <f t="shared" si="828"/>
        <v/>
      </c>
      <c r="FN105" s="211" t="str">
        <f t="shared" si="711"/>
        <v/>
      </c>
      <c r="FO105" s="211" t="str">
        <f t="shared" si="829"/>
        <v/>
      </c>
      <c r="FP105" s="209" t="str">
        <f t="shared" si="712"/>
        <v/>
      </c>
      <c r="FQ105" s="209" t="str">
        <f>IFERROR(FM105*(FK105-FK107)^2,"")</f>
        <v/>
      </c>
      <c r="FR105" s="209" t="str">
        <f>IFERROR(FM105*(FG105-ER107)*(FK105-FK107),"")</f>
        <v/>
      </c>
      <c r="FS105" s="209" t="str">
        <f t="shared" si="830"/>
        <v/>
      </c>
      <c r="FT105" s="227" t="str">
        <f t="shared" si="831"/>
        <v/>
      </c>
      <c r="FU105" s="209" t="str">
        <f t="shared" si="832"/>
        <v/>
      </c>
      <c r="FW105" s="209"/>
      <c r="FX105" s="201" t="str">
        <f t="shared" si="833"/>
        <v/>
      </c>
      <c r="FY105" s="211" t="str">
        <f>IFERROR(FG110+FF110*FX105,"")</f>
        <v/>
      </c>
      <c r="FZ105" s="202" t="str">
        <f t="shared" si="834"/>
        <v/>
      </c>
      <c r="GA105" s="202" t="str">
        <f t="shared" si="713"/>
        <v/>
      </c>
      <c r="GB105" s="202" t="str">
        <f t="shared" si="835"/>
        <v/>
      </c>
      <c r="GC105" s="202" t="str">
        <f t="shared" si="836"/>
        <v/>
      </c>
      <c r="GD105" s="211" t="str">
        <f t="shared" si="837"/>
        <v/>
      </c>
      <c r="GE105" s="211" t="str">
        <f t="shared" si="714"/>
        <v/>
      </c>
      <c r="GF105" s="211" t="str">
        <f t="shared" si="838"/>
        <v/>
      </c>
      <c r="GG105" s="209" t="str">
        <f t="shared" si="715"/>
        <v/>
      </c>
      <c r="GH105" s="209" t="str">
        <f>IFERROR(GD105*(GB105-GB107)^2,"")</f>
        <v/>
      </c>
      <c r="GI105" s="209" t="str">
        <f>IFERROR(GD105*(FX105-FI107)*(GB105-GB107),"")</f>
        <v/>
      </c>
      <c r="GJ105" s="209" t="str">
        <f t="shared" si="839"/>
        <v/>
      </c>
      <c r="GK105" s="227" t="str">
        <f t="shared" si="840"/>
        <v/>
      </c>
      <c r="GL105" s="209" t="str">
        <f t="shared" si="841"/>
        <v/>
      </c>
      <c r="GN105" s="209"/>
      <c r="GO105" s="201" t="str">
        <f t="shared" si="842"/>
        <v/>
      </c>
      <c r="GP105" s="211" t="str">
        <f>IFERROR(FX110+FW110*GO105,"")</f>
        <v/>
      </c>
      <c r="GQ105" s="202" t="str">
        <f t="shared" si="843"/>
        <v/>
      </c>
      <c r="GR105" s="202" t="str">
        <f t="shared" si="716"/>
        <v/>
      </c>
      <c r="GS105" s="202" t="str">
        <f t="shared" si="844"/>
        <v/>
      </c>
      <c r="GT105" s="202" t="str">
        <f t="shared" si="845"/>
        <v/>
      </c>
      <c r="GU105" s="211" t="str">
        <f t="shared" si="846"/>
        <v/>
      </c>
      <c r="GV105" s="211" t="str">
        <f t="shared" si="717"/>
        <v/>
      </c>
      <c r="GW105" s="211" t="str">
        <f t="shared" si="847"/>
        <v/>
      </c>
      <c r="GX105" s="209" t="str">
        <f t="shared" si="718"/>
        <v/>
      </c>
      <c r="GY105" s="209" t="str">
        <f>IFERROR(GU105*(GS105-GS107)^2,"")</f>
        <v/>
      </c>
      <c r="GZ105" s="209" t="str">
        <f>IFERROR(GU105*(GO105-FZ107)*(GS105-GS107),"")</f>
        <v/>
      </c>
      <c r="HA105" s="209" t="str">
        <f t="shared" si="848"/>
        <v/>
      </c>
      <c r="HB105" s="227" t="str">
        <f t="shared" si="849"/>
        <v/>
      </c>
      <c r="HC105" s="209" t="str">
        <f t="shared" si="850"/>
        <v/>
      </c>
      <c r="HE105" s="209"/>
      <c r="HF105" s="201" t="str">
        <f t="shared" si="851"/>
        <v/>
      </c>
      <c r="HG105" s="211" t="str">
        <f>IFERROR(GO110+GN110*HF105,"")</f>
        <v/>
      </c>
      <c r="HH105" s="202" t="str">
        <f t="shared" si="852"/>
        <v/>
      </c>
      <c r="HI105" s="202" t="str">
        <f t="shared" si="719"/>
        <v/>
      </c>
      <c r="HJ105" s="202" t="str">
        <f t="shared" si="853"/>
        <v/>
      </c>
      <c r="HK105" s="202" t="str">
        <f t="shared" si="854"/>
        <v/>
      </c>
      <c r="HL105" s="211" t="str">
        <f t="shared" si="855"/>
        <v/>
      </c>
      <c r="HM105" s="211" t="str">
        <f t="shared" si="720"/>
        <v/>
      </c>
      <c r="HN105" s="211" t="str">
        <f t="shared" si="856"/>
        <v/>
      </c>
      <c r="HO105" s="209" t="str">
        <f t="shared" si="721"/>
        <v/>
      </c>
      <c r="HP105" s="209" t="str">
        <f>IFERROR(HL105*(HJ105-HJ107)^2,"")</f>
        <v/>
      </c>
      <c r="HQ105" s="209" t="str">
        <f>IFERROR(HL105*(HF105-GQ107)*(HJ105-HJ107),"")</f>
        <v/>
      </c>
      <c r="HR105" s="209" t="str">
        <f t="shared" si="857"/>
        <v/>
      </c>
      <c r="HS105" s="227" t="str">
        <f t="shared" si="858"/>
        <v/>
      </c>
      <c r="HT105" s="209" t="str">
        <f t="shared" si="859"/>
        <v/>
      </c>
      <c r="HV105" s="209"/>
      <c r="HW105" s="201" t="str">
        <f t="shared" si="860"/>
        <v/>
      </c>
      <c r="HX105" s="211" t="str">
        <f>IFERROR(HF110+HE110*HW105,"")</f>
        <v/>
      </c>
      <c r="HY105" s="202" t="str">
        <f t="shared" si="861"/>
        <v/>
      </c>
      <c r="HZ105" s="202" t="str">
        <f t="shared" si="722"/>
        <v/>
      </c>
      <c r="IA105" s="202" t="str">
        <f t="shared" si="862"/>
        <v/>
      </c>
      <c r="IB105" s="202" t="str">
        <f t="shared" si="863"/>
        <v/>
      </c>
      <c r="IC105" s="211" t="str">
        <f t="shared" si="864"/>
        <v/>
      </c>
      <c r="ID105" s="211" t="str">
        <f t="shared" si="723"/>
        <v/>
      </c>
      <c r="IE105" s="211" t="str">
        <f t="shared" si="865"/>
        <v/>
      </c>
      <c r="IF105" s="209" t="str">
        <f t="shared" si="724"/>
        <v/>
      </c>
      <c r="IG105" s="209" t="str">
        <f>IFERROR(IC105*(IA105-IA107)^2,"")</f>
        <v/>
      </c>
      <c r="IH105" s="209" t="str">
        <f>IFERROR(IC105*(HW105-HH107)*(IA105-IA107),"")</f>
        <v/>
      </c>
      <c r="II105" s="209" t="str">
        <f t="shared" si="866"/>
        <v/>
      </c>
      <c r="IJ105" s="227" t="str">
        <f t="shared" si="867"/>
        <v/>
      </c>
      <c r="IK105" s="209" t="str">
        <f t="shared" si="868"/>
        <v/>
      </c>
      <c r="IM105" s="209"/>
      <c r="IN105" s="201" t="str">
        <f t="shared" si="869"/>
        <v/>
      </c>
      <c r="IO105" s="211" t="str">
        <f>IFERROR(HW110+HV110*IN105,"")</f>
        <v/>
      </c>
      <c r="IP105" s="202" t="str">
        <f t="shared" si="870"/>
        <v/>
      </c>
      <c r="IQ105" s="202" t="str">
        <f t="shared" si="725"/>
        <v/>
      </c>
      <c r="IR105" s="202" t="str">
        <f t="shared" si="871"/>
        <v/>
      </c>
      <c r="IS105" s="202" t="str">
        <f t="shared" si="872"/>
        <v/>
      </c>
      <c r="IT105" s="211" t="str">
        <f t="shared" si="873"/>
        <v/>
      </c>
      <c r="IU105" s="211" t="str">
        <f t="shared" si="726"/>
        <v/>
      </c>
      <c r="IV105" s="211" t="str">
        <f t="shared" si="874"/>
        <v/>
      </c>
      <c r="IW105" s="209" t="str">
        <f t="shared" si="727"/>
        <v/>
      </c>
      <c r="IX105" s="209" t="str">
        <f>IFERROR(IT105*(IR105-IR107)^2,"")</f>
        <v/>
      </c>
      <c r="IY105" s="209" t="str">
        <f>IFERROR(IT105*(IN105-HY107)*(IR105-IR107),"")</f>
        <v/>
      </c>
      <c r="IZ105" s="209" t="str">
        <f t="shared" si="875"/>
        <v/>
      </c>
      <c r="JA105" s="227" t="str">
        <f t="shared" si="876"/>
        <v/>
      </c>
      <c r="JB105" s="209" t="str">
        <f t="shared" si="877"/>
        <v/>
      </c>
      <c r="JD105" s="209"/>
      <c r="JE105" s="201" t="str">
        <f t="shared" si="878"/>
        <v/>
      </c>
      <c r="JF105" s="211" t="str">
        <f>IFERROR(IN110+IM110*JE105,"")</f>
        <v/>
      </c>
      <c r="JG105" s="202" t="str">
        <f t="shared" si="879"/>
        <v/>
      </c>
      <c r="JH105" s="202" t="str">
        <f t="shared" si="728"/>
        <v/>
      </c>
      <c r="JI105" s="202" t="str">
        <f t="shared" si="880"/>
        <v/>
      </c>
      <c r="JJ105" s="202" t="str">
        <f t="shared" si="881"/>
        <v/>
      </c>
      <c r="JK105" s="211" t="str">
        <f t="shared" si="882"/>
        <v/>
      </c>
      <c r="JL105" s="211" t="str">
        <f t="shared" si="729"/>
        <v/>
      </c>
      <c r="JM105" s="211" t="str">
        <f t="shared" si="883"/>
        <v/>
      </c>
      <c r="JN105" s="209" t="str">
        <f t="shared" si="730"/>
        <v/>
      </c>
      <c r="JO105" s="209" t="str">
        <f>IFERROR(JK105*(JI105-JI107)^2,"")</f>
        <v/>
      </c>
      <c r="JP105" s="209" t="str">
        <f>IFERROR(JK105*(JE105-IP107)*(JI105-JI107),"")</f>
        <v/>
      </c>
      <c r="JQ105" s="209" t="str">
        <f t="shared" si="884"/>
        <v/>
      </c>
      <c r="JR105" s="227" t="str">
        <f t="shared" si="885"/>
        <v/>
      </c>
      <c r="JS105" s="209" t="str">
        <f t="shared" si="886"/>
        <v/>
      </c>
      <c r="JU105" s="209"/>
      <c r="JV105" s="201" t="str">
        <f t="shared" si="887"/>
        <v/>
      </c>
      <c r="JW105" s="211" t="str">
        <f>IFERROR(JE110+JD110*JV105,"")</f>
        <v/>
      </c>
      <c r="JX105" s="202" t="str">
        <f t="shared" si="888"/>
        <v/>
      </c>
      <c r="JY105" s="202" t="str">
        <f t="shared" si="731"/>
        <v/>
      </c>
      <c r="JZ105" s="202" t="str">
        <f t="shared" si="889"/>
        <v/>
      </c>
      <c r="KA105" s="202" t="str">
        <f t="shared" si="890"/>
        <v/>
      </c>
      <c r="KB105" s="211" t="str">
        <f t="shared" si="891"/>
        <v/>
      </c>
      <c r="KC105" s="211" t="str">
        <f t="shared" si="732"/>
        <v/>
      </c>
      <c r="KD105" s="211" t="str">
        <f t="shared" si="892"/>
        <v/>
      </c>
      <c r="KE105" s="209" t="str">
        <f t="shared" si="733"/>
        <v/>
      </c>
      <c r="KF105" s="209" t="str">
        <f>IFERROR(KB105*(JZ105-JZ107)^2,"")</f>
        <v/>
      </c>
      <c r="KG105" s="209" t="str">
        <f>IFERROR(KB105*(JV105-JG107)*(JZ105-JZ107),"")</f>
        <v/>
      </c>
      <c r="KH105" s="209" t="str">
        <f t="shared" si="893"/>
        <v/>
      </c>
      <c r="KI105" s="227" t="str">
        <f t="shared" si="894"/>
        <v/>
      </c>
      <c r="KJ105" s="209" t="str">
        <f t="shared" si="895"/>
        <v/>
      </c>
      <c r="KL105" s="209"/>
      <c r="KM105" s="201" t="str">
        <f t="shared" si="896"/>
        <v/>
      </c>
      <c r="KN105" s="211" t="str">
        <f>IFERROR(JV110+JU110*KM105,"")</f>
        <v/>
      </c>
      <c r="KO105" s="202" t="str">
        <f t="shared" si="897"/>
        <v/>
      </c>
      <c r="KP105" s="202" t="str">
        <f t="shared" si="734"/>
        <v/>
      </c>
      <c r="KQ105" s="202" t="str">
        <f t="shared" si="898"/>
        <v/>
      </c>
      <c r="KR105" s="202" t="str">
        <f t="shared" si="899"/>
        <v/>
      </c>
      <c r="KS105" s="211" t="str">
        <f t="shared" si="900"/>
        <v/>
      </c>
      <c r="KT105" s="211" t="str">
        <f t="shared" si="735"/>
        <v/>
      </c>
      <c r="KU105" s="211" t="str">
        <f t="shared" si="901"/>
        <v/>
      </c>
      <c r="KV105" s="209" t="str">
        <f t="shared" si="736"/>
        <v/>
      </c>
      <c r="KW105" s="209" t="str">
        <f>IFERROR(KS105*(KQ105-KQ107)^2,"")</f>
        <v/>
      </c>
      <c r="KX105" s="209" t="str">
        <f>IFERROR(KS105*(KM105-JX107)*(KQ105-KQ107),"")</f>
        <v/>
      </c>
      <c r="KY105" s="209" t="str">
        <f t="shared" si="902"/>
        <v/>
      </c>
      <c r="KZ105" s="227" t="str">
        <f t="shared" si="903"/>
        <v/>
      </c>
      <c r="LA105" s="209" t="str">
        <f t="shared" si="904"/>
        <v/>
      </c>
      <c r="LC105" s="209"/>
      <c r="LD105" s="201" t="str">
        <f t="shared" si="905"/>
        <v/>
      </c>
      <c r="LE105" s="211" t="str">
        <f>IFERROR(KM110+KL110*LD105,"")</f>
        <v/>
      </c>
      <c r="LF105" s="202" t="str">
        <f t="shared" si="906"/>
        <v/>
      </c>
      <c r="LG105" s="202" t="str">
        <f t="shared" si="737"/>
        <v/>
      </c>
      <c r="LH105" s="202" t="str">
        <f t="shared" si="907"/>
        <v/>
      </c>
      <c r="LI105" s="202" t="str">
        <f t="shared" si="908"/>
        <v/>
      </c>
      <c r="LJ105" s="211" t="str">
        <f t="shared" si="909"/>
        <v/>
      </c>
      <c r="LK105" s="211" t="str">
        <f t="shared" si="738"/>
        <v/>
      </c>
      <c r="LL105" s="211" t="str">
        <f t="shared" si="910"/>
        <v/>
      </c>
      <c r="LM105" s="209" t="str">
        <f t="shared" si="739"/>
        <v/>
      </c>
      <c r="LN105" s="209" t="str">
        <f>IFERROR(LJ105*(LH105-LH107)^2,"")</f>
        <v/>
      </c>
      <c r="LO105" s="209" t="str">
        <f>IFERROR(LJ105*(LD105-KO107)*(LH105-LH107),"")</f>
        <v/>
      </c>
      <c r="LP105" s="209" t="str">
        <f t="shared" si="911"/>
        <v/>
      </c>
      <c r="LQ105" s="227" t="str">
        <f t="shared" si="912"/>
        <v/>
      </c>
      <c r="LR105" s="209" t="str">
        <f t="shared" si="913"/>
        <v/>
      </c>
      <c r="LT105" s="209"/>
      <c r="LU105" s="371" t="str">
        <f t="shared" si="914"/>
        <v/>
      </c>
      <c r="LV105" s="370" t="str">
        <f>IFERROR(LD110+LC110*LU105,"")</f>
        <v/>
      </c>
      <c r="LW105" s="373" t="str">
        <f t="shared" si="915"/>
        <v/>
      </c>
      <c r="LX105" s="202" t="str">
        <f t="shared" si="740"/>
        <v/>
      </c>
      <c r="LY105" s="202" t="str">
        <f t="shared" si="916"/>
        <v/>
      </c>
      <c r="LZ105" s="202" t="str">
        <f t="shared" si="917"/>
        <v/>
      </c>
      <c r="MA105" s="211" t="str">
        <f t="shared" si="918"/>
        <v/>
      </c>
      <c r="MB105" s="211" t="str">
        <f t="shared" si="741"/>
        <v/>
      </c>
      <c r="MC105" s="211" t="str">
        <f t="shared" si="919"/>
        <v/>
      </c>
      <c r="MD105" s="209" t="str">
        <f t="shared" si="742"/>
        <v/>
      </c>
      <c r="ME105" s="209" t="str">
        <f>IFERROR(MA105*(LY105-LY107)^2,"")</f>
        <v/>
      </c>
      <c r="MF105" s="209" t="str">
        <f>IFERROR(MA105*(LU105-LF107)*(LY105-LY107),"")</f>
        <v/>
      </c>
      <c r="MG105" s="209" t="str">
        <f t="shared" si="920"/>
        <v/>
      </c>
      <c r="MH105" s="227" t="str">
        <f t="shared" si="921"/>
        <v/>
      </c>
      <c r="MI105" s="372" t="str">
        <f t="shared" si="922"/>
        <v/>
      </c>
    </row>
    <row r="106" spans="1:347" ht="14" hidden="1" customHeight="1" outlineLevel="1">
      <c r="B106" s="17"/>
      <c r="C106" s="7"/>
      <c r="D106" s="7"/>
      <c r="E106" s="16"/>
      <c r="F106" s="15"/>
      <c r="G106" s="32"/>
      <c r="H106" s="32"/>
      <c r="I106" s="113" t="s">
        <v>20</v>
      </c>
      <c r="J106" s="115" t="str">
        <f>IFERROR(_xlfn.NORM.S.INV(G107),"")</f>
        <v/>
      </c>
      <c r="K106" s="115"/>
      <c r="L106" s="94"/>
      <c r="M106" s="94"/>
      <c r="N106" s="94"/>
      <c r="O106" s="94"/>
      <c r="P106" s="116">
        <f>SUM(P96:P105)</f>
        <v>138.01097248429747</v>
      </c>
      <c r="Q106" s="116">
        <f t="shared" ref="Q106:R106" si="923">SUM(Q96:Q105)</f>
        <v>91.862863649713518</v>
      </c>
      <c r="R106" s="116">
        <f t="shared" si="923"/>
        <v>17.453172029086197</v>
      </c>
      <c r="S106" s="115">
        <f>SUM(S96:S105)</f>
        <v>8.0287977872320013</v>
      </c>
      <c r="T106" s="115">
        <f>SUM(T96:T105)</f>
        <v>57.958458170960611</v>
      </c>
      <c r="U106" s="115">
        <f>SUM(U96:U105)</f>
        <v>20.857668020833621</v>
      </c>
      <c r="V106" s="117">
        <f>SUM(V96:V105)</f>
        <v>3.7855904246018035</v>
      </c>
      <c r="W106" s="124"/>
      <c r="X106" s="115"/>
      <c r="Y106" s="18"/>
      <c r="Z106" s="275" t="s">
        <v>20</v>
      </c>
      <c r="AA106" s="277">
        <f>IFERROR(_xlfn.NORM.S.INV(N107),"")</f>
        <v>-1.1432750468371842</v>
      </c>
      <c r="AB106" s="277"/>
      <c r="AC106" s="263"/>
      <c r="AD106" s="263"/>
      <c r="AE106" s="263"/>
      <c r="AF106" s="263"/>
      <c r="AG106" s="278">
        <f>SUM(AG96:AG105)</f>
        <v>138.30778227422027</v>
      </c>
      <c r="AH106" s="278">
        <f t="shared" ref="AH106:AI106" si="924">SUM(AH96:AH105)</f>
        <v>92.207677147200457</v>
      </c>
      <c r="AI106" s="278">
        <f t="shared" si="924"/>
        <v>17.872504172325108</v>
      </c>
      <c r="AJ106" s="277">
        <f>SUM(AJ96:AJ105)</f>
        <v>8.0489068950061053</v>
      </c>
      <c r="AK106" s="277">
        <f>SUM(AK96:AK105)</f>
        <v>58.063042323517649</v>
      </c>
      <c r="AL106" s="277">
        <f>SUM(AL96:AL105)</f>
        <v>20.907547155455148</v>
      </c>
      <c r="AM106" s="279">
        <f>SUM(AM96:AM105)</f>
        <v>3.7543606414777431</v>
      </c>
      <c r="AN106" s="286"/>
      <c r="AO106" s="277"/>
      <c r="AQ106" s="275" t="s">
        <v>20</v>
      </c>
      <c r="AR106" s="277">
        <f>IFERROR(_xlfn.NORM.S.INV(AE107),"")</f>
        <v>-1.1300731861781144</v>
      </c>
      <c r="AS106" s="277"/>
      <c r="AT106" s="263"/>
      <c r="AU106" s="263"/>
      <c r="AV106" s="263"/>
      <c r="AW106" s="263"/>
      <c r="AX106" s="278">
        <f>SUM(AX96:AX105)</f>
        <v>138.31246847228164</v>
      </c>
      <c r="AY106" s="278">
        <f t="shared" ref="AY106:AZ106" si="925">SUM(AY96:AY105)</f>
        <v>92.210977888004805</v>
      </c>
      <c r="AZ106" s="278">
        <f t="shared" si="925"/>
        <v>17.873460217876634</v>
      </c>
      <c r="BA106" s="277">
        <f>SUM(BA96:BA105)</f>
        <v>8.0493691042860611</v>
      </c>
      <c r="BB106" s="277">
        <f>SUM(BB96:BB105)</f>
        <v>58.065914480126906</v>
      </c>
      <c r="BC106" s="277">
        <f>SUM(BC96:BC105)</f>
        <v>20.908745452610212</v>
      </c>
      <c r="BD106" s="279">
        <f>SUM(BD96:BD105)</f>
        <v>3.7541254768645258</v>
      </c>
      <c r="BE106" s="286"/>
      <c r="BF106" s="277"/>
      <c r="BH106" s="275" t="s">
        <v>20</v>
      </c>
      <c r="BI106" s="277">
        <f>IFERROR(_xlfn.NORM.S.INV(AV107),"")</f>
        <v>-1.1300611579096504</v>
      </c>
      <c r="BJ106" s="277"/>
      <c r="BK106" s="263"/>
      <c r="BL106" s="263"/>
      <c r="BM106" s="263"/>
      <c r="BN106" s="263"/>
      <c r="BO106" s="278">
        <f>SUM(BO96:BO105)</f>
        <v>138.31248362149643</v>
      </c>
      <c r="BP106" s="278">
        <f t="shared" ref="BP106:BQ106" si="926">SUM(BP96:BP105)</f>
        <v>92.211000362617256</v>
      </c>
      <c r="BQ106" s="278">
        <f t="shared" si="926"/>
        <v>17.873494246258961</v>
      </c>
      <c r="BR106" s="277">
        <f>SUM(BR96:BR105)</f>
        <v>8.0493698028457672</v>
      </c>
      <c r="BS106" s="277">
        <f>SUM(BS96:BS105)</f>
        <v>58.065916576993715</v>
      </c>
      <c r="BT106" s="277">
        <f>SUM(BT96:BT105)</f>
        <v>20.908746978316252</v>
      </c>
      <c r="BU106" s="279">
        <f>SUM(BU96:BU105)</f>
        <v>3.754124360826653</v>
      </c>
      <c r="BV106" s="286"/>
      <c r="BW106" s="277"/>
      <c r="BY106" s="275" t="s">
        <v>20</v>
      </c>
      <c r="BZ106" s="277">
        <f>IFERROR(_xlfn.NORM.S.INV(BM107),"")</f>
        <v>-1.1300600572771269</v>
      </c>
      <c r="CA106" s="277"/>
      <c r="CB106" s="263"/>
      <c r="CC106" s="263"/>
      <c r="CD106" s="263"/>
      <c r="CE106" s="263"/>
      <c r="CF106" s="278">
        <f>SUM(CF96:CF105)</f>
        <v>138.31248419299996</v>
      </c>
      <c r="CG106" s="278">
        <f t="shared" ref="CG106:CH106" si="927">SUM(CG96:CG105)</f>
        <v>92.211000763311191</v>
      </c>
      <c r="CH106" s="278">
        <f t="shared" si="927"/>
        <v>17.873494358006809</v>
      </c>
      <c r="CI106" s="277">
        <f>SUM(CI96:CI105)</f>
        <v>8.0493698593390342</v>
      </c>
      <c r="CJ106" s="277">
        <f>SUM(CJ96:CJ105)</f>
        <v>58.065916928336108</v>
      </c>
      <c r="CK106" s="277">
        <f>SUM(CK96:CK105)</f>
        <v>20.908747124811008</v>
      </c>
      <c r="CL106" s="279">
        <f>SUM(CL96:CL105)</f>
        <v>3.7541243322892179</v>
      </c>
      <c r="CM106" s="286"/>
      <c r="CN106" s="277"/>
      <c r="CP106" s="275" t="s">
        <v>20</v>
      </c>
      <c r="CQ106" s="277">
        <f>IFERROR(_xlfn.NORM.S.INV(CD107),"")</f>
        <v>-1.130060055976611</v>
      </c>
      <c r="CR106" s="277"/>
      <c r="CS106" s="263"/>
      <c r="CT106" s="263"/>
      <c r="CU106" s="263"/>
      <c r="CV106" s="263"/>
      <c r="CW106" s="278">
        <f>SUM(CW96:CW105)</f>
        <v>138.31248419478791</v>
      </c>
      <c r="CX106" s="278">
        <f t="shared" ref="CX106:CY106" si="928">SUM(CX96:CX105)</f>
        <v>92.211000766016639</v>
      </c>
      <c r="CY106" s="278">
        <f t="shared" si="928"/>
        <v>17.873494362161665</v>
      </c>
      <c r="CZ106" s="277">
        <f>SUM(CZ96:CZ105)</f>
        <v>8.0493698594179115</v>
      </c>
      <c r="DA106" s="277">
        <f>SUM(DA96:DA105)</f>
        <v>58.065916928551346</v>
      </c>
      <c r="DB106" s="277">
        <f>SUM(DB96:DB105)</f>
        <v>20.90874712498055</v>
      </c>
      <c r="DC106" s="279">
        <f>SUM(DC96:DC105)</f>
        <v>3.7541243321559077</v>
      </c>
      <c r="DD106" s="286"/>
      <c r="DE106" s="277"/>
      <c r="DG106" s="275" t="s">
        <v>20</v>
      </c>
      <c r="DH106" s="277">
        <f>IFERROR(_xlfn.NORM.S.INV(CU107),"")</f>
        <v>-1.1300600558419502</v>
      </c>
      <c r="DI106" s="277"/>
      <c r="DJ106" s="263"/>
      <c r="DK106" s="263"/>
      <c r="DL106" s="263"/>
      <c r="DM106" s="263"/>
      <c r="DN106" s="278">
        <f>SUM(DN96:DN105)</f>
        <v>138.31248419485769</v>
      </c>
      <c r="DO106" s="278">
        <f t="shared" ref="DO106:DP106" si="929">SUM(DO96:DO105)</f>
        <v>92.211000766065396</v>
      </c>
      <c r="DP106" s="278">
        <f t="shared" si="929"/>
        <v>17.873494362174881</v>
      </c>
      <c r="DQ106" s="277">
        <f>SUM(DQ96:DQ105)</f>
        <v>8.0493698594248215</v>
      </c>
      <c r="DR106" s="277">
        <f>SUM(DR96:DR105)</f>
        <v>58.065916928594369</v>
      </c>
      <c r="DS106" s="277">
        <f>SUM(DS96:DS105)</f>
        <v>20.90874712499847</v>
      </c>
      <c r="DT106" s="279">
        <f>SUM(DT96:DT105)</f>
        <v>3.7541243321524274</v>
      </c>
      <c r="DU106" s="286"/>
      <c r="DV106" s="277"/>
      <c r="DX106" s="275" t="s">
        <v>20</v>
      </c>
      <c r="DY106" s="277">
        <f>IFERROR(_xlfn.NORM.S.INV(DL107),"")</f>
        <v>-1.1300600558418061</v>
      </c>
      <c r="DZ106" s="277"/>
      <c r="EA106" s="263"/>
      <c r="EB106" s="263"/>
      <c r="EC106" s="263"/>
      <c r="ED106" s="263"/>
      <c r="EE106" s="278">
        <f>SUM(EE96:EE105)</f>
        <v>138.31248419485794</v>
      </c>
      <c r="EF106" s="278">
        <f t="shared" ref="EF106:EG106" si="930">SUM(EF96:EF105)</f>
        <v>92.211000766065737</v>
      </c>
      <c r="EG106" s="278">
        <f t="shared" si="930"/>
        <v>17.873494362175393</v>
      </c>
      <c r="EH106" s="277">
        <f>SUM(EH96:EH105)</f>
        <v>8.0493698594248322</v>
      </c>
      <c r="EI106" s="277">
        <f>SUM(EI96:EI105)</f>
        <v>58.06591692859439</v>
      </c>
      <c r="EJ106" s="277">
        <f>SUM(EJ96:EJ105)</f>
        <v>20.908747124998499</v>
      </c>
      <c r="EK106" s="279">
        <f>SUM(EK96:EK105)</f>
        <v>3.7541243321524136</v>
      </c>
      <c r="EL106" s="286"/>
      <c r="EM106" s="277"/>
      <c r="EO106" s="275" t="s">
        <v>20</v>
      </c>
      <c r="EP106" s="277">
        <f>IFERROR(_xlfn.NORM.S.INV(EC107),"")</f>
        <v>-1.1300600558417895</v>
      </c>
      <c r="EQ106" s="277"/>
      <c r="ER106" s="263"/>
      <c r="ES106" s="263"/>
      <c r="ET106" s="263"/>
      <c r="EU106" s="263"/>
      <c r="EV106" s="278">
        <f>SUM(EV96:EV105)</f>
        <v>138.31248419485792</v>
      </c>
      <c r="EW106" s="278">
        <f t="shared" ref="EW106:EX106" si="931">SUM(EW96:EW105)</f>
        <v>92.211000766065709</v>
      </c>
      <c r="EX106" s="278">
        <f t="shared" si="931"/>
        <v>17.873494362175364</v>
      </c>
      <c r="EY106" s="277">
        <f>SUM(EY96:EY105)</f>
        <v>8.0493698594248286</v>
      </c>
      <c r="EZ106" s="277">
        <f>SUM(EZ96:EZ105)</f>
        <v>58.06591692859439</v>
      </c>
      <c r="FA106" s="277">
        <f>SUM(FA96:FA105)</f>
        <v>20.908747124998488</v>
      </c>
      <c r="FB106" s="279">
        <f>SUM(FB96:FB105)</f>
        <v>3.7541243321524154</v>
      </c>
      <c r="FC106" s="286"/>
      <c r="FD106" s="277"/>
      <c r="FF106" s="275" t="s">
        <v>20</v>
      </c>
      <c r="FG106" s="277">
        <f>IFERROR(_xlfn.NORM.S.INV(ET107),"")</f>
        <v>-1.1300600558417899</v>
      </c>
      <c r="FH106" s="277"/>
      <c r="FI106" s="263"/>
      <c r="FJ106" s="263"/>
      <c r="FK106" s="263"/>
      <c r="FL106" s="263"/>
      <c r="FM106" s="278">
        <f>SUM(FM96:FM105)</f>
        <v>138.31248419485792</v>
      </c>
      <c r="FN106" s="278">
        <f t="shared" ref="FN106:FO106" si="932">SUM(FN96:FN105)</f>
        <v>92.211000766065709</v>
      </c>
      <c r="FO106" s="278">
        <f t="shared" si="932"/>
        <v>17.873494362175364</v>
      </c>
      <c r="FP106" s="277">
        <f>SUM(FP96:FP105)</f>
        <v>8.0493698594248286</v>
      </c>
      <c r="FQ106" s="277">
        <f>SUM(FQ96:FQ105)</f>
        <v>58.06591692859439</v>
      </c>
      <c r="FR106" s="277">
        <f>SUM(FR96:FR105)</f>
        <v>20.908747124998488</v>
      </c>
      <c r="FS106" s="279">
        <f>SUM(FS96:FS105)</f>
        <v>3.7541243321524154</v>
      </c>
      <c r="FT106" s="286"/>
      <c r="FU106" s="277"/>
      <c r="FW106" s="275" t="s">
        <v>20</v>
      </c>
      <c r="FX106" s="277">
        <f>IFERROR(_xlfn.NORM.S.INV(FK107),"")</f>
        <v>-1.1300600558417899</v>
      </c>
      <c r="FY106" s="277"/>
      <c r="FZ106" s="263"/>
      <c r="GA106" s="263"/>
      <c r="GB106" s="263"/>
      <c r="GC106" s="263"/>
      <c r="GD106" s="278">
        <f>SUM(GD96:GD105)</f>
        <v>138.31248419485792</v>
      </c>
      <c r="GE106" s="278">
        <f t="shared" ref="GE106:GF106" si="933">SUM(GE96:GE105)</f>
        <v>92.211000766065709</v>
      </c>
      <c r="GF106" s="278">
        <f t="shared" si="933"/>
        <v>17.873494362175364</v>
      </c>
      <c r="GG106" s="277">
        <f>SUM(GG96:GG105)</f>
        <v>8.0493698594248286</v>
      </c>
      <c r="GH106" s="277">
        <f>SUM(GH96:GH105)</f>
        <v>58.06591692859439</v>
      </c>
      <c r="GI106" s="277">
        <f>SUM(GI96:GI105)</f>
        <v>20.908747124998488</v>
      </c>
      <c r="GJ106" s="279">
        <f>SUM(GJ96:GJ105)</f>
        <v>3.7541243321524154</v>
      </c>
      <c r="GK106" s="286"/>
      <c r="GL106" s="277"/>
      <c r="GN106" s="275" t="s">
        <v>20</v>
      </c>
      <c r="GO106" s="277">
        <f>IFERROR(_xlfn.NORM.S.INV(GB107),"")</f>
        <v>-1.1300600558417899</v>
      </c>
      <c r="GP106" s="277"/>
      <c r="GQ106" s="263"/>
      <c r="GR106" s="263"/>
      <c r="GS106" s="263"/>
      <c r="GT106" s="263"/>
      <c r="GU106" s="278">
        <f>SUM(GU96:GU105)</f>
        <v>138.31248419485792</v>
      </c>
      <c r="GV106" s="278">
        <f t="shared" ref="GV106:GW106" si="934">SUM(GV96:GV105)</f>
        <v>92.211000766065709</v>
      </c>
      <c r="GW106" s="278">
        <f t="shared" si="934"/>
        <v>17.873494362175364</v>
      </c>
      <c r="GX106" s="277">
        <f>SUM(GX96:GX105)</f>
        <v>8.0493698594248286</v>
      </c>
      <c r="GY106" s="277">
        <f>SUM(GY96:GY105)</f>
        <v>58.06591692859439</v>
      </c>
      <c r="GZ106" s="277">
        <f>SUM(GZ96:GZ105)</f>
        <v>20.908747124998488</v>
      </c>
      <c r="HA106" s="279">
        <f>SUM(HA96:HA105)</f>
        <v>3.7541243321524154</v>
      </c>
      <c r="HB106" s="286"/>
      <c r="HC106" s="277"/>
      <c r="HE106" s="275" t="s">
        <v>20</v>
      </c>
      <c r="HF106" s="277">
        <f>IFERROR(_xlfn.NORM.S.INV(GS107),"")</f>
        <v>-1.1300600558417899</v>
      </c>
      <c r="HG106" s="277"/>
      <c r="HH106" s="263"/>
      <c r="HI106" s="263"/>
      <c r="HJ106" s="263"/>
      <c r="HK106" s="263"/>
      <c r="HL106" s="278">
        <f>SUM(HL96:HL105)</f>
        <v>138.31248419485792</v>
      </c>
      <c r="HM106" s="278">
        <f t="shared" ref="HM106:HN106" si="935">SUM(HM96:HM105)</f>
        <v>92.211000766065709</v>
      </c>
      <c r="HN106" s="278">
        <f t="shared" si="935"/>
        <v>17.873494362175364</v>
      </c>
      <c r="HO106" s="277">
        <f>SUM(HO96:HO105)</f>
        <v>8.0493698594248286</v>
      </c>
      <c r="HP106" s="277">
        <f>SUM(HP96:HP105)</f>
        <v>58.06591692859439</v>
      </c>
      <c r="HQ106" s="277">
        <f>SUM(HQ96:HQ105)</f>
        <v>20.908747124998488</v>
      </c>
      <c r="HR106" s="279">
        <f>SUM(HR96:HR105)</f>
        <v>3.7541243321524154</v>
      </c>
      <c r="HS106" s="286"/>
      <c r="HT106" s="277"/>
      <c r="HV106" s="275" t="s">
        <v>20</v>
      </c>
      <c r="HW106" s="277">
        <f>IFERROR(_xlfn.NORM.S.INV(HJ107),"")</f>
        <v>-1.1300600558417899</v>
      </c>
      <c r="HX106" s="277"/>
      <c r="HY106" s="263"/>
      <c r="HZ106" s="263"/>
      <c r="IA106" s="263"/>
      <c r="IB106" s="263"/>
      <c r="IC106" s="278">
        <f>SUM(IC96:IC105)</f>
        <v>138.31248419485792</v>
      </c>
      <c r="ID106" s="278">
        <f t="shared" ref="ID106:IE106" si="936">SUM(ID96:ID105)</f>
        <v>92.211000766065709</v>
      </c>
      <c r="IE106" s="278">
        <f t="shared" si="936"/>
        <v>17.873494362175364</v>
      </c>
      <c r="IF106" s="277">
        <f>SUM(IF96:IF105)</f>
        <v>8.0493698594248286</v>
      </c>
      <c r="IG106" s="277">
        <f>SUM(IG96:IG105)</f>
        <v>58.06591692859439</v>
      </c>
      <c r="IH106" s="277">
        <f>SUM(IH96:IH105)</f>
        <v>20.908747124998488</v>
      </c>
      <c r="II106" s="279">
        <f>SUM(II96:II105)</f>
        <v>3.7541243321524154</v>
      </c>
      <c r="IJ106" s="286"/>
      <c r="IK106" s="277"/>
      <c r="IM106" s="275" t="s">
        <v>20</v>
      </c>
      <c r="IN106" s="277">
        <f>IFERROR(_xlfn.NORM.S.INV(IA107),"")</f>
        <v>-1.1300600558417899</v>
      </c>
      <c r="IO106" s="277"/>
      <c r="IP106" s="263"/>
      <c r="IQ106" s="263"/>
      <c r="IR106" s="263"/>
      <c r="IS106" s="263"/>
      <c r="IT106" s="278">
        <f>SUM(IT96:IT105)</f>
        <v>138.31248419485792</v>
      </c>
      <c r="IU106" s="278">
        <f t="shared" ref="IU106:IV106" si="937">SUM(IU96:IU105)</f>
        <v>92.211000766065709</v>
      </c>
      <c r="IV106" s="278">
        <f t="shared" si="937"/>
        <v>17.873494362175364</v>
      </c>
      <c r="IW106" s="277">
        <f>SUM(IW96:IW105)</f>
        <v>8.0493698594248286</v>
      </c>
      <c r="IX106" s="277">
        <f>SUM(IX96:IX105)</f>
        <v>58.06591692859439</v>
      </c>
      <c r="IY106" s="277">
        <f>SUM(IY96:IY105)</f>
        <v>20.908747124998488</v>
      </c>
      <c r="IZ106" s="279">
        <f>SUM(IZ96:IZ105)</f>
        <v>3.7541243321524154</v>
      </c>
      <c r="JA106" s="286"/>
      <c r="JB106" s="277"/>
      <c r="JD106" s="275" t="s">
        <v>20</v>
      </c>
      <c r="JE106" s="277">
        <f>IFERROR(_xlfn.NORM.S.INV(IR107),"")</f>
        <v>-1.1300600558417899</v>
      </c>
      <c r="JF106" s="277"/>
      <c r="JG106" s="263"/>
      <c r="JH106" s="263"/>
      <c r="JI106" s="263"/>
      <c r="JJ106" s="263"/>
      <c r="JK106" s="278">
        <f>SUM(JK96:JK105)</f>
        <v>138.31248419485792</v>
      </c>
      <c r="JL106" s="278">
        <f t="shared" ref="JL106:JM106" si="938">SUM(JL96:JL105)</f>
        <v>92.211000766065709</v>
      </c>
      <c r="JM106" s="278">
        <f t="shared" si="938"/>
        <v>17.873494362175364</v>
      </c>
      <c r="JN106" s="277">
        <f>SUM(JN96:JN105)</f>
        <v>8.0493698594248286</v>
      </c>
      <c r="JO106" s="277">
        <f>SUM(JO96:JO105)</f>
        <v>58.06591692859439</v>
      </c>
      <c r="JP106" s="277">
        <f>SUM(JP96:JP105)</f>
        <v>20.908747124998488</v>
      </c>
      <c r="JQ106" s="279">
        <f>SUM(JQ96:JQ105)</f>
        <v>3.7541243321524154</v>
      </c>
      <c r="JR106" s="286"/>
      <c r="JS106" s="277"/>
      <c r="JU106" s="275" t="s">
        <v>20</v>
      </c>
      <c r="JV106" s="277">
        <f>IFERROR(_xlfn.NORM.S.INV(JI107),"")</f>
        <v>-1.1300600558417899</v>
      </c>
      <c r="JW106" s="277"/>
      <c r="JX106" s="263"/>
      <c r="JY106" s="263"/>
      <c r="JZ106" s="263"/>
      <c r="KA106" s="263"/>
      <c r="KB106" s="278">
        <f>SUM(KB96:KB105)</f>
        <v>138.31248419485792</v>
      </c>
      <c r="KC106" s="278">
        <f t="shared" ref="KC106:KD106" si="939">SUM(KC96:KC105)</f>
        <v>92.211000766065709</v>
      </c>
      <c r="KD106" s="278">
        <f t="shared" si="939"/>
        <v>17.873494362175364</v>
      </c>
      <c r="KE106" s="277">
        <f>SUM(KE96:KE105)</f>
        <v>8.0493698594248286</v>
      </c>
      <c r="KF106" s="277">
        <f>SUM(KF96:KF105)</f>
        <v>58.06591692859439</v>
      </c>
      <c r="KG106" s="277">
        <f>SUM(KG96:KG105)</f>
        <v>20.908747124998488</v>
      </c>
      <c r="KH106" s="279">
        <f>SUM(KH96:KH105)</f>
        <v>3.7541243321524154</v>
      </c>
      <c r="KI106" s="286"/>
      <c r="KJ106" s="277"/>
      <c r="KL106" s="275" t="s">
        <v>20</v>
      </c>
      <c r="KM106" s="277">
        <f>IFERROR(_xlfn.NORM.S.INV(JZ107),"")</f>
        <v>-1.1300600558417899</v>
      </c>
      <c r="KN106" s="277"/>
      <c r="KO106" s="263"/>
      <c r="KP106" s="263"/>
      <c r="KQ106" s="263"/>
      <c r="KR106" s="263"/>
      <c r="KS106" s="278">
        <f>SUM(KS96:KS105)</f>
        <v>138.31248419485792</v>
      </c>
      <c r="KT106" s="278">
        <f t="shared" ref="KT106:KU106" si="940">SUM(KT96:KT105)</f>
        <v>92.211000766065709</v>
      </c>
      <c r="KU106" s="278">
        <f t="shared" si="940"/>
        <v>17.873494362175364</v>
      </c>
      <c r="KV106" s="277">
        <f>SUM(KV96:KV105)</f>
        <v>8.0493698594248286</v>
      </c>
      <c r="KW106" s="277">
        <f>SUM(KW96:KW105)</f>
        <v>58.06591692859439</v>
      </c>
      <c r="KX106" s="277">
        <f>SUM(KX96:KX105)</f>
        <v>20.908747124998488</v>
      </c>
      <c r="KY106" s="279">
        <f>SUM(KY96:KY105)</f>
        <v>3.7541243321524154</v>
      </c>
      <c r="KZ106" s="286"/>
      <c r="LA106" s="277"/>
      <c r="LC106" s="275" t="s">
        <v>20</v>
      </c>
      <c r="LD106" s="277">
        <f>IFERROR(_xlfn.NORM.S.INV(KQ107),"")</f>
        <v>-1.1300600558417899</v>
      </c>
      <c r="LE106" s="277"/>
      <c r="LF106" s="263"/>
      <c r="LG106" s="263"/>
      <c r="LH106" s="263"/>
      <c r="LI106" s="263"/>
      <c r="LJ106" s="278">
        <f>SUM(LJ96:LJ105)</f>
        <v>138.31248419485792</v>
      </c>
      <c r="LK106" s="278">
        <f t="shared" ref="LK106:LL106" si="941">SUM(LK96:LK105)</f>
        <v>92.211000766065709</v>
      </c>
      <c r="LL106" s="278">
        <f t="shared" si="941"/>
        <v>17.873494362175364</v>
      </c>
      <c r="LM106" s="277">
        <f>SUM(LM96:LM105)</f>
        <v>8.0493698594248286</v>
      </c>
      <c r="LN106" s="277">
        <f>SUM(LN96:LN105)</f>
        <v>58.06591692859439</v>
      </c>
      <c r="LO106" s="277">
        <f>SUM(LO96:LO105)</f>
        <v>20.908747124998488</v>
      </c>
      <c r="LP106" s="279">
        <f>SUM(LP96:LP105)</f>
        <v>3.7541243321524154</v>
      </c>
      <c r="LQ106" s="286"/>
      <c r="LR106" s="277"/>
      <c r="LT106" s="275" t="s">
        <v>20</v>
      </c>
      <c r="LU106" s="277">
        <f>IFERROR(_xlfn.NORM.S.INV(LH107),"")</f>
        <v>-1.1300600558417899</v>
      </c>
      <c r="LV106" s="277"/>
      <c r="LW106" s="263"/>
      <c r="LX106" s="263"/>
      <c r="LY106" s="263"/>
      <c r="LZ106" s="263"/>
      <c r="MA106" s="278">
        <f>SUM(MA96:MA105)</f>
        <v>138.31248419485792</v>
      </c>
      <c r="MB106" s="278">
        <f t="shared" ref="MB106:MC106" si="942">SUM(MB96:MB105)</f>
        <v>92.211000766065709</v>
      </c>
      <c r="MC106" s="278">
        <f t="shared" si="942"/>
        <v>17.873494362175364</v>
      </c>
      <c r="MD106" s="277">
        <f>SUM(MD96:MD105)</f>
        <v>8.0493698594248286</v>
      </c>
      <c r="ME106" s="277">
        <f>SUM(ME96:ME105)</f>
        <v>58.06591692859439</v>
      </c>
      <c r="MF106" s="277">
        <f>SUM(MF96:MF105)</f>
        <v>20.908747124998488</v>
      </c>
      <c r="MG106" s="279">
        <f>SUM(MG96:MG105)</f>
        <v>3.7541243321524154</v>
      </c>
      <c r="MH106" s="286"/>
      <c r="MI106" s="277"/>
    </row>
    <row r="107" spans="1:347" ht="14" hidden="1" customHeight="1" outlineLevel="1">
      <c r="B107" s="17"/>
      <c r="C107" s="7"/>
      <c r="D107" s="7"/>
      <c r="E107" s="16"/>
      <c r="F107" s="15"/>
      <c r="G107" s="32"/>
      <c r="H107" s="32"/>
      <c r="I107" s="118" t="s">
        <v>19</v>
      </c>
      <c r="J107" s="119">
        <f>Q106/P106</f>
        <v>0.66562000104857921</v>
      </c>
      <c r="K107" s="120"/>
      <c r="L107" s="121"/>
      <c r="M107" s="118"/>
      <c r="N107" s="120">
        <f>R106/P106</f>
        <v>0.12646220597476027</v>
      </c>
      <c r="O107" s="118"/>
      <c r="P107" s="122"/>
      <c r="Q107" s="118"/>
      <c r="R107" s="118"/>
      <c r="S107" s="120"/>
      <c r="T107" s="125"/>
      <c r="U107" s="125"/>
      <c r="V107" s="125"/>
      <c r="W107" s="125"/>
      <c r="X107" s="125"/>
      <c r="Y107" s="32"/>
      <c r="Z107" s="280" t="s">
        <v>19</v>
      </c>
      <c r="AA107" s="281">
        <f>AH106/AG106</f>
        <v>0.66668466250425451</v>
      </c>
      <c r="AB107" s="282"/>
      <c r="AC107" s="283"/>
      <c r="AD107" s="280"/>
      <c r="AE107" s="282">
        <f>AI106/AG106</f>
        <v>0.1292226936072883</v>
      </c>
      <c r="AF107" s="280"/>
      <c r="AG107" s="284"/>
      <c r="AH107" s="280"/>
      <c r="AI107" s="280"/>
      <c r="AJ107" s="282"/>
      <c r="AK107" s="287"/>
      <c r="AL107" s="287"/>
      <c r="AM107" s="287"/>
      <c r="AN107" s="287"/>
      <c r="AO107" s="287"/>
      <c r="AQ107" s="280" t="s">
        <v>19</v>
      </c>
      <c r="AR107" s="281">
        <f>AY106/AX106</f>
        <v>0.66668593877698201</v>
      </c>
      <c r="AS107" s="282"/>
      <c r="AT107" s="283"/>
      <c r="AU107" s="280"/>
      <c r="AV107" s="282">
        <f>AZ106/AX106</f>
        <v>0.129225227597312</v>
      </c>
      <c r="AW107" s="280"/>
      <c r="AX107" s="284"/>
      <c r="AY107" s="280"/>
      <c r="AZ107" s="280"/>
      <c r="BA107" s="282"/>
      <c r="BB107" s="287"/>
      <c r="BC107" s="287"/>
      <c r="BD107" s="287"/>
      <c r="BE107" s="287"/>
      <c r="BF107" s="287"/>
      <c r="BH107" s="280" t="s">
        <v>19</v>
      </c>
      <c r="BI107" s="281">
        <f>BP106/BO106</f>
        <v>0.66668602824717038</v>
      </c>
      <c r="BJ107" s="282"/>
      <c r="BK107" s="283"/>
      <c r="BL107" s="280"/>
      <c r="BM107" s="282">
        <f>BQ106/BO106</f>
        <v>0.12922545946880151</v>
      </c>
      <c r="BN107" s="280"/>
      <c r="BO107" s="284"/>
      <c r="BP107" s="280"/>
      <c r="BQ107" s="280"/>
      <c r="BR107" s="282"/>
      <c r="BS107" s="287"/>
      <c r="BT107" s="287"/>
      <c r="BU107" s="287"/>
      <c r="BV107" s="287"/>
      <c r="BW107" s="287"/>
      <c r="BY107" s="280" t="s">
        <v>19</v>
      </c>
      <c r="BZ107" s="281">
        <f>CG106/CF106</f>
        <v>0.66668602838946056</v>
      </c>
      <c r="CA107" s="282"/>
      <c r="CB107" s="283"/>
      <c r="CC107" s="280"/>
      <c r="CD107" s="282">
        <f>CH106/CF106</f>
        <v>0.12922545974278288</v>
      </c>
      <c r="CE107" s="280"/>
      <c r="CF107" s="284"/>
      <c r="CG107" s="280"/>
      <c r="CH107" s="280"/>
      <c r="CI107" s="282"/>
      <c r="CJ107" s="287"/>
      <c r="CK107" s="287"/>
      <c r="CL107" s="287"/>
      <c r="CM107" s="287"/>
      <c r="CN107" s="287"/>
      <c r="CP107" s="280" t="s">
        <v>19</v>
      </c>
      <c r="CQ107" s="281">
        <f>CX106/CW106</f>
        <v>0.66668602840040281</v>
      </c>
      <c r="CR107" s="282"/>
      <c r="CS107" s="283"/>
      <c r="CT107" s="280"/>
      <c r="CU107" s="282">
        <f>CY106/CW106</f>
        <v>0.12922545977115202</v>
      </c>
      <c r="CV107" s="280"/>
      <c r="CW107" s="284"/>
      <c r="CX107" s="280"/>
      <c r="CY107" s="280"/>
      <c r="CZ107" s="282"/>
      <c r="DA107" s="287"/>
      <c r="DB107" s="287"/>
      <c r="DC107" s="287"/>
      <c r="DD107" s="287"/>
      <c r="DE107" s="287"/>
      <c r="DG107" s="280" t="s">
        <v>19</v>
      </c>
      <c r="DH107" s="281">
        <f>DO106/DN106</f>
        <v>0.66668602840041902</v>
      </c>
      <c r="DI107" s="282"/>
      <c r="DJ107" s="283"/>
      <c r="DK107" s="280"/>
      <c r="DL107" s="282">
        <f>DP106/DN106</f>
        <v>0.12922545977118238</v>
      </c>
      <c r="DM107" s="280"/>
      <c r="DN107" s="284"/>
      <c r="DO107" s="280"/>
      <c r="DP107" s="280"/>
      <c r="DQ107" s="282"/>
      <c r="DR107" s="287"/>
      <c r="DS107" s="287"/>
      <c r="DT107" s="287"/>
      <c r="DU107" s="287"/>
      <c r="DV107" s="287"/>
      <c r="DX107" s="280" t="s">
        <v>19</v>
      </c>
      <c r="DY107" s="281">
        <f>EF106/EE106</f>
        <v>0.66668602840042024</v>
      </c>
      <c r="DZ107" s="282"/>
      <c r="EA107" s="283"/>
      <c r="EB107" s="280"/>
      <c r="EC107" s="282">
        <f>EG106/EE106</f>
        <v>0.12922545977118585</v>
      </c>
      <c r="ED107" s="280"/>
      <c r="EE107" s="284"/>
      <c r="EF107" s="280"/>
      <c r="EG107" s="280"/>
      <c r="EH107" s="282"/>
      <c r="EI107" s="287"/>
      <c r="EJ107" s="287"/>
      <c r="EK107" s="287"/>
      <c r="EL107" s="287"/>
      <c r="EM107" s="287"/>
      <c r="EO107" s="280" t="s">
        <v>19</v>
      </c>
      <c r="EP107" s="281">
        <f>EW106/EV106</f>
        <v>0.66668602840042013</v>
      </c>
      <c r="EQ107" s="282"/>
      <c r="ER107" s="283"/>
      <c r="ES107" s="280"/>
      <c r="ET107" s="282">
        <f>EX106/EV106</f>
        <v>0.12922545977118566</v>
      </c>
      <c r="EU107" s="280"/>
      <c r="EV107" s="284"/>
      <c r="EW107" s="280"/>
      <c r="EX107" s="280"/>
      <c r="EY107" s="282"/>
      <c r="EZ107" s="287"/>
      <c r="FA107" s="287"/>
      <c r="FB107" s="287"/>
      <c r="FC107" s="287"/>
      <c r="FD107" s="287"/>
      <c r="FF107" s="280" t="s">
        <v>19</v>
      </c>
      <c r="FG107" s="281">
        <f>FN106/FM106</f>
        <v>0.66668602840042013</v>
      </c>
      <c r="FH107" s="282"/>
      <c r="FI107" s="283"/>
      <c r="FJ107" s="280"/>
      <c r="FK107" s="282">
        <f>FO106/FM106</f>
        <v>0.12922545977118566</v>
      </c>
      <c r="FL107" s="280"/>
      <c r="FM107" s="284"/>
      <c r="FN107" s="280"/>
      <c r="FO107" s="280"/>
      <c r="FP107" s="282"/>
      <c r="FQ107" s="287"/>
      <c r="FR107" s="287"/>
      <c r="FS107" s="287"/>
      <c r="FT107" s="287"/>
      <c r="FU107" s="287"/>
      <c r="FW107" s="280" t="s">
        <v>19</v>
      </c>
      <c r="FX107" s="281">
        <f>GE106/GD106</f>
        <v>0.66668602840042013</v>
      </c>
      <c r="FY107" s="282"/>
      <c r="FZ107" s="283"/>
      <c r="GA107" s="280"/>
      <c r="GB107" s="282">
        <f>GF106/GD106</f>
        <v>0.12922545977118566</v>
      </c>
      <c r="GC107" s="280"/>
      <c r="GD107" s="284"/>
      <c r="GE107" s="280"/>
      <c r="GF107" s="280"/>
      <c r="GG107" s="282"/>
      <c r="GH107" s="287"/>
      <c r="GI107" s="287"/>
      <c r="GJ107" s="287"/>
      <c r="GK107" s="287"/>
      <c r="GL107" s="287"/>
      <c r="GN107" s="280" t="s">
        <v>19</v>
      </c>
      <c r="GO107" s="281">
        <f>GV106/GU106</f>
        <v>0.66668602840042013</v>
      </c>
      <c r="GP107" s="282"/>
      <c r="GQ107" s="283"/>
      <c r="GR107" s="280"/>
      <c r="GS107" s="282">
        <f>GW106/GU106</f>
        <v>0.12922545977118566</v>
      </c>
      <c r="GT107" s="280"/>
      <c r="GU107" s="284"/>
      <c r="GV107" s="280"/>
      <c r="GW107" s="280"/>
      <c r="GX107" s="282"/>
      <c r="GY107" s="287"/>
      <c r="GZ107" s="287"/>
      <c r="HA107" s="287"/>
      <c r="HB107" s="287"/>
      <c r="HC107" s="287"/>
      <c r="HE107" s="280" t="s">
        <v>19</v>
      </c>
      <c r="HF107" s="281">
        <f>HM106/HL106</f>
        <v>0.66668602840042013</v>
      </c>
      <c r="HG107" s="282"/>
      <c r="HH107" s="283"/>
      <c r="HI107" s="280"/>
      <c r="HJ107" s="282">
        <f>HN106/HL106</f>
        <v>0.12922545977118566</v>
      </c>
      <c r="HK107" s="280"/>
      <c r="HL107" s="284"/>
      <c r="HM107" s="280"/>
      <c r="HN107" s="280"/>
      <c r="HO107" s="282"/>
      <c r="HP107" s="287"/>
      <c r="HQ107" s="287"/>
      <c r="HR107" s="287"/>
      <c r="HS107" s="287"/>
      <c r="HT107" s="287"/>
      <c r="HV107" s="280" t="s">
        <v>19</v>
      </c>
      <c r="HW107" s="281">
        <f>ID106/IC106</f>
        <v>0.66668602840042013</v>
      </c>
      <c r="HX107" s="282"/>
      <c r="HY107" s="283"/>
      <c r="HZ107" s="280"/>
      <c r="IA107" s="282">
        <f>IE106/IC106</f>
        <v>0.12922545977118566</v>
      </c>
      <c r="IB107" s="280"/>
      <c r="IC107" s="284"/>
      <c r="ID107" s="280"/>
      <c r="IE107" s="280"/>
      <c r="IF107" s="282"/>
      <c r="IG107" s="287"/>
      <c r="IH107" s="287"/>
      <c r="II107" s="287"/>
      <c r="IJ107" s="287"/>
      <c r="IK107" s="287"/>
      <c r="IM107" s="280" t="s">
        <v>19</v>
      </c>
      <c r="IN107" s="281">
        <f>IU106/IT106</f>
        <v>0.66668602840042013</v>
      </c>
      <c r="IO107" s="282"/>
      <c r="IP107" s="283"/>
      <c r="IQ107" s="280"/>
      <c r="IR107" s="282">
        <f>IV106/IT106</f>
        <v>0.12922545977118566</v>
      </c>
      <c r="IS107" s="280"/>
      <c r="IT107" s="284"/>
      <c r="IU107" s="280"/>
      <c r="IV107" s="280"/>
      <c r="IW107" s="282"/>
      <c r="IX107" s="287"/>
      <c r="IY107" s="287"/>
      <c r="IZ107" s="287"/>
      <c r="JA107" s="287"/>
      <c r="JB107" s="287"/>
      <c r="JD107" s="280" t="s">
        <v>19</v>
      </c>
      <c r="JE107" s="281">
        <f>JL106/JK106</f>
        <v>0.66668602840042013</v>
      </c>
      <c r="JF107" s="282"/>
      <c r="JG107" s="283"/>
      <c r="JH107" s="280"/>
      <c r="JI107" s="282">
        <f>JM106/JK106</f>
        <v>0.12922545977118566</v>
      </c>
      <c r="JJ107" s="280"/>
      <c r="JK107" s="284"/>
      <c r="JL107" s="280"/>
      <c r="JM107" s="280"/>
      <c r="JN107" s="282"/>
      <c r="JO107" s="287"/>
      <c r="JP107" s="287"/>
      <c r="JQ107" s="287"/>
      <c r="JR107" s="287"/>
      <c r="JS107" s="287"/>
      <c r="JU107" s="280" t="s">
        <v>19</v>
      </c>
      <c r="JV107" s="281">
        <f>KC106/KB106</f>
        <v>0.66668602840042013</v>
      </c>
      <c r="JW107" s="282"/>
      <c r="JX107" s="283"/>
      <c r="JY107" s="280"/>
      <c r="JZ107" s="282">
        <f>KD106/KB106</f>
        <v>0.12922545977118566</v>
      </c>
      <c r="KA107" s="280"/>
      <c r="KB107" s="284"/>
      <c r="KC107" s="280"/>
      <c r="KD107" s="280"/>
      <c r="KE107" s="282"/>
      <c r="KF107" s="287"/>
      <c r="KG107" s="287"/>
      <c r="KH107" s="287"/>
      <c r="KI107" s="287"/>
      <c r="KJ107" s="287"/>
      <c r="KL107" s="280" t="s">
        <v>19</v>
      </c>
      <c r="KM107" s="281">
        <f>KT106/KS106</f>
        <v>0.66668602840042013</v>
      </c>
      <c r="KN107" s="282"/>
      <c r="KO107" s="283"/>
      <c r="KP107" s="280"/>
      <c r="KQ107" s="282">
        <f>KU106/KS106</f>
        <v>0.12922545977118566</v>
      </c>
      <c r="KR107" s="280"/>
      <c r="KS107" s="284"/>
      <c r="KT107" s="280"/>
      <c r="KU107" s="280"/>
      <c r="KV107" s="282"/>
      <c r="KW107" s="287"/>
      <c r="KX107" s="287"/>
      <c r="KY107" s="287"/>
      <c r="KZ107" s="287"/>
      <c r="LA107" s="287"/>
      <c r="LC107" s="280" t="s">
        <v>19</v>
      </c>
      <c r="LD107" s="281">
        <f>LK106/LJ106</f>
        <v>0.66668602840042013</v>
      </c>
      <c r="LE107" s="282"/>
      <c r="LF107" s="283"/>
      <c r="LG107" s="280"/>
      <c r="LH107" s="282">
        <f>LL106/LJ106</f>
        <v>0.12922545977118566</v>
      </c>
      <c r="LI107" s="280"/>
      <c r="LJ107" s="284"/>
      <c r="LK107" s="280"/>
      <c r="LL107" s="280"/>
      <c r="LM107" s="282"/>
      <c r="LN107" s="287"/>
      <c r="LO107" s="287"/>
      <c r="LP107" s="287"/>
      <c r="LQ107" s="287"/>
      <c r="LR107" s="287"/>
      <c r="LT107" s="280" t="s">
        <v>19</v>
      </c>
      <c r="LU107" s="281">
        <f>MB106/MA106</f>
        <v>0.66668602840042013</v>
      </c>
      <c r="LV107" s="282"/>
      <c r="LW107" s="283"/>
      <c r="LX107" s="280"/>
      <c r="LY107" s="282">
        <f>MC106/MA106</f>
        <v>0.12922545977118566</v>
      </c>
      <c r="LZ107" s="280"/>
      <c r="MA107" s="284"/>
      <c r="MB107" s="280"/>
      <c r="MC107" s="280"/>
      <c r="MD107" s="282"/>
      <c r="ME107" s="287"/>
      <c r="MF107" s="287"/>
      <c r="MG107" s="287"/>
      <c r="MH107" s="287"/>
      <c r="MI107" s="287"/>
    </row>
    <row r="108" spans="1:347" ht="14" hidden="1" customHeight="1" outlineLevel="1">
      <c r="A108" s="12"/>
      <c r="B108" s="77" t="s">
        <v>21</v>
      </c>
      <c r="C108" s="2"/>
      <c r="D108" s="2"/>
      <c r="E108" s="78"/>
      <c r="F108" s="42"/>
      <c r="G108" s="42"/>
      <c r="H108" s="20"/>
      <c r="I108" s="77" t="s">
        <v>73</v>
      </c>
      <c r="K108" s="20"/>
      <c r="L108" s="33"/>
      <c r="M108" s="33"/>
      <c r="N108" s="33"/>
      <c r="O108" s="33"/>
      <c r="P108" s="15"/>
      <c r="Q108" s="25"/>
      <c r="R108" s="26"/>
      <c r="S108" s="15"/>
      <c r="T108" s="46" t="s">
        <v>105</v>
      </c>
      <c r="U108" s="11"/>
      <c r="V108" s="11"/>
      <c r="W108" s="11"/>
      <c r="X108" s="11"/>
      <c r="Y108" s="32"/>
      <c r="Z108" s="251" t="s">
        <v>73</v>
      </c>
      <c r="AA108" s="199"/>
      <c r="AB108" s="214"/>
      <c r="AC108" s="207"/>
      <c r="AD108" s="207"/>
      <c r="AE108" s="207"/>
      <c r="AF108" s="207"/>
      <c r="AG108" s="211"/>
      <c r="AH108" s="221"/>
      <c r="AI108" s="222"/>
      <c r="AJ108" s="211"/>
      <c r="AK108" s="230" t="s">
        <v>102</v>
      </c>
      <c r="AL108" s="206"/>
      <c r="AM108" s="206"/>
      <c r="AN108" s="206"/>
      <c r="AO108" s="206"/>
      <c r="AQ108" s="251" t="s">
        <v>73</v>
      </c>
      <c r="AR108" s="199"/>
      <c r="AS108" s="214"/>
      <c r="AT108" s="207"/>
      <c r="AU108" s="207"/>
      <c r="AV108" s="207"/>
      <c r="AW108" s="207"/>
      <c r="AX108" s="211"/>
      <c r="AY108" s="221"/>
      <c r="AZ108" s="222"/>
      <c r="BA108" s="211"/>
      <c r="BB108" s="230" t="s">
        <v>102</v>
      </c>
      <c r="BC108" s="206"/>
      <c r="BD108" s="206"/>
      <c r="BE108" s="206"/>
      <c r="BF108" s="206"/>
      <c r="BH108" s="251" t="s">
        <v>73</v>
      </c>
      <c r="BI108" s="199"/>
      <c r="BJ108" s="214"/>
      <c r="BK108" s="207"/>
      <c r="BL108" s="207"/>
      <c r="BM108" s="207"/>
      <c r="BN108" s="207"/>
      <c r="BO108" s="211"/>
      <c r="BP108" s="221"/>
      <c r="BQ108" s="222"/>
      <c r="BR108" s="211"/>
      <c r="BS108" s="230" t="s">
        <v>102</v>
      </c>
      <c r="BT108" s="206"/>
      <c r="BU108" s="206"/>
      <c r="BV108" s="206"/>
      <c r="BW108" s="206"/>
      <c r="BY108" s="251" t="s">
        <v>73</v>
      </c>
      <c r="BZ108" s="199"/>
      <c r="CA108" s="214"/>
      <c r="CB108" s="207"/>
      <c r="CC108" s="207"/>
      <c r="CD108" s="207"/>
      <c r="CE108" s="207"/>
      <c r="CF108" s="211"/>
      <c r="CG108" s="221"/>
      <c r="CH108" s="222"/>
      <c r="CI108" s="211"/>
      <c r="CJ108" s="230" t="s">
        <v>102</v>
      </c>
      <c r="CK108" s="206"/>
      <c r="CL108" s="206"/>
      <c r="CM108" s="206"/>
      <c r="CN108" s="206"/>
      <c r="CP108" s="251" t="s">
        <v>73</v>
      </c>
      <c r="CQ108" s="199"/>
      <c r="CR108" s="214"/>
      <c r="CS108" s="207"/>
      <c r="CT108" s="207"/>
      <c r="CU108" s="207"/>
      <c r="CV108" s="207"/>
      <c r="CW108" s="211"/>
      <c r="CX108" s="221"/>
      <c r="CY108" s="222"/>
      <c r="CZ108" s="211"/>
      <c r="DA108" s="230" t="s">
        <v>102</v>
      </c>
      <c r="DB108" s="206"/>
      <c r="DC108" s="206"/>
      <c r="DD108" s="206"/>
      <c r="DE108" s="206"/>
      <c r="DG108" s="251" t="s">
        <v>73</v>
      </c>
      <c r="DH108" s="199"/>
      <c r="DI108" s="214"/>
      <c r="DJ108" s="207"/>
      <c r="DK108" s="207"/>
      <c r="DL108" s="207"/>
      <c r="DM108" s="207"/>
      <c r="DN108" s="211"/>
      <c r="DO108" s="221"/>
      <c r="DP108" s="222"/>
      <c r="DQ108" s="211"/>
      <c r="DR108" s="230" t="s">
        <v>102</v>
      </c>
      <c r="DS108" s="206"/>
      <c r="DT108" s="206"/>
      <c r="DU108" s="206"/>
      <c r="DV108" s="206"/>
      <c r="DX108" s="251" t="s">
        <v>73</v>
      </c>
      <c r="DY108" s="199"/>
      <c r="DZ108" s="214"/>
      <c r="EA108" s="207"/>
      <c r="EB108" s="207"/>
      <c r="EC108" s="207"/>
      <c r="ED108" s="207"/>
      <c r="EE108" s="211"/>
      <c r="EF108" s="221"/>
      <c r="EG108" s="222"/>
      <c r="EH108" s="211"/>
      <c r="EI108" s="230" t="s">
        <v>102</v>
      </c>
      <c r="EJ108" s="206"/>
      <c r="EK108" s="206"/>
      <c r="EL108" s="206"/>
      <c r="EM108" s="206"/>
      <c r="EO108" s="251" t="s">
        <v>73</v>
      </c>
      <c r="EP108" s="199"/>
      <c r="EQ108" s="214"/>
      <c r="ER108" s="207"/>
      <c r="ES108" s="207"/>
      <c r="ET108" s="207"/>
      <c r="EU108" s="207"/>
      <c r="EV108" s="211"/>
      <c r="EW108" s="221"/>
      <c r="EX108" s="222"/>
      <c r="EY108" s="211"/>
      <c r="EZ108" s="230" t="s">
        <v>102</v>
      </c>
      <c r="FA108" s="206"/>
      <c r="FB108" s="206"/>
      <c r="FC108" s="206"/>
      <c r="FD108" s="206"/>
      <c r="FF108" s="251" t="s">
        <v>73</v>
      </c>
      <c r="FG108" s="199"/>
      <c r="FH108" s="214"/>
      <c r="FI108" s="207"/>
      <c r="FJ108" s="207"/>
      <c r="FK108" s="207"/>
      <c r="FL108" s="207"/>
      <c r="FM108" s="211"/>
      <c r="FN108" s="221"/>
      <c r="FO108" s="222"/>
      <c r="FP108" s="211"/>
      <c r="FQ108" s="230" t="s">
        <v>102</v>
      </c>
      <c r="FR108" s="206"/>
      <c r="FS108" s="206"/>
      <c r="FT108" s="206"/>
      <c r="FU108" s="206"/>
      <c r="FW108" s="251" t="s">
        <v>73</v>
      </c>
      <c r="FX108" s="199"/>
      <c r="FY108" s="214"/>
      <c r="FZ108" s="207"/>
      <c r="GA108" s="207"/>
      <c r="GB108" s="207"/>
      <c r="GC108" s="207"/>
      <c r="GD108" s="211"/>
      <c r="GE108" s="221"/>
      <c r="GF108" s="222"/>
      <c r="GG108" s="211"/>
      <c r="GH108" s="230" t="s">
        <v>102</v>
      </c>
      <c r="GI108" s="206"/>
      <c r="GJ108" s="206"/>
      <c r="GK108" s="206"/>
      <c r="GL108" s="206"/>
      <c r="GN108" s="251" t="s">
        <v>73</v>
      </c>
      <c r="GO108" s="199"/>
      <c r="GP108" s="214"/>
      <c r="GQ108" s="207"/>
      <c r="GR108" s="207"/>
      <c r="GS108" s="207"/>
      <c r="GT108" s="207"/>
      <c r="GU108" s="211"/>
      <c r="GV108" s="221"/>
      <c r="GW108" s="222"/>
      <c r="GX108" s="211"/>
      <c r="GY108" s="230" t="s">
        <v>102</v>
      </c>
      <c r="GZ108" s="206"/>
      <c r="HA108" s="206"/>
      <c r="HB108" s="206"/>
      <c r="HC108" s="206"/>
      <c r="HE108" s="251" t="s">
        <v>73</v>
      </c>
      <c r="HF108" s="199"/>
      <c r="HG108" s="214"/>
      <c r="HH108" s="207"/>
      <c r="HI108" s="207"/>
      <c r="HJ108" s="207"/>
      <c r="HK108" s="207"/>
      <c r="HL108" s="211"/>
      <c r="HM108" s="221"/>
      <c r="HN108" s="222"/>
      <c r="HO108" s="211"/>
      <c r="HP108" s="230" t="s">
        <v>102</v>
      </c>
      <c r="HQ108" s="206"/>
      <c r="HR108" s="206"/>
      <c r="HS108" s="206"/>
      <c r="HT108" s="206"/>
      <c r="HV108" s="251" t="s">
        <v>73</v>
      </c>
      <c r="HW108" s="199"/>
      <c r="HX108" s="214"/>
      <c r="HY108" s="207"/>
      <c r="HZ108" s="207"/>
      <c r="IA108" s="207"/>
      <c r="IB108" s="207"/>
      <c r="IC108" s="211"/>
      <c r="ID108" s="221"/>
      <c r="IE108" s="222"/>
      <c r="IF108" s="211"/>
      <c r="IG108" s="230" t="s">
        <v>102</v>
      </c>
      <c r="IH108" s="206"/>
      <c r="II108" s="206"/>
      <c r="IJ108" s="206"/>
      <c r="IK108" s="206"/>
      <c r="IM108" s="251" t="s">
        <v>73</v>
      </c>
      <c r="IN108" s="199"/>
      <c r="IO108" s="214"/>
      <c r="IP108" s="207"/>
      <c r="IQ108" s="207"/>
      <c r="IR108" s="207"/>
      <c r="IS108" s="207"/>
      <c r="IT108" s="211"/>
      <c r="IU108" s="221"/>
      <c r="IV108" s="222"/>
      <c r="IW108" s="211"/>
      <c r="IX108" s="230" t="s">
        <v>102</v>
      </c>
      <c r="IY108" s="206"/>
      <c r="IZ108" s="206"/>
      <c r="JA108" s="206"/>
      <c r="JB108" s="206"/>
      <c r="JD108" s="251" t="s">
        <v>73</v>
      </c>
      <c r="JE108" s="199"/>
      <c r="JF108" s="214"/>
      <c r="JG108" s="207"/>
      <c r="JH108" s="207"/>
      <c r="JI108" s="207"/>
      <c r="JJ108" s="207"/>
      <c r="JK108" s="211"/>
      <c r="JL108" s="221"/>
      <c r="JM108" s="222"/>
      <c r="JN108" s="211"/>
      <c r="JO108" s="230" t="s">
        <v>102</v>
      </c>
      <c r="JP108" s="206"/>
      <c r="JQ108" s="206"/>
      <c r="JR108" s="206"/>
      <c r="JS108" s="206"/>
      <c r="JU108" s="251" t="s">
        <v>73</v>
      </c>
      <c r="JV108" s="199"/>
      <c r="JW108" s="214"/>
      <c r="JX108" s="207"/>
      <c r="JY108" s="207"/>
      <c r="JZ108" s="207"/>
      <c r="KA108" s="207"/>
      <c r="KB108" s="211"/>
      <c r="KC108" s="221"/>
      <c r="KD108" s="222"/>
      <c r="KE108" s="211"/>
      <c r="KF108" s="230" t="s">
        <v>102</v>
      </c>
      <c r="KG108" s="206"/>
      <c r="KH108" s="206"/>
      <c r="KI108" s="206"/>
      <c r="KJ108" s="206"/>
      <c r="KL108" s="251" t="s">
        <v>73</v>
      </c>
      <c r="KM108" s="199"/>
      <c r="KN108" s="214"/>
      <c r="KO108" s="207"/>
      <c r="KP108" s="207"/>
      <c r="KQ108" s="207"/>
      <c r="KR108" s="207"/>
      <c r="KS108" s="211"/>
      <c r="KT108" s="221"/>
      <c r="KU108" s="222"/>
      <c r="KV108" s="211"/>
      <c r="KW108" s="230" t="s">
        <v>102</v>
      </c>
      <c r="KX108" s="206"/>
      <c r="KY108" s="206"/>
      <c r="KZ108" s="206"/>
      <c r="LA108" s="206"/>
      <c r="LC108" s="251" t="s">
        <v>73</v>
      </c>
      <c r="LD108" s="199"/>
      <c r="LE108" s="214"/>
      <c r="LF108" s="207"/>
      <c r="LG108" s="207"/>
      <c r="LH108" s="207"/>
      <c r="LI108" s="207"/>
      <c r="LJ108" s="211"/>
      <c r="LK108" s="221"/>
      <c r="LL108" s="222"/>
      <c r="LM108" s="211"/>
      <c r="LN108" s="230" t="s">
        <v>102</v>
      </c>
      <c r="LO108" s="206"/>
      <c r="LP108" s="206"/>
      <c r="LQ108" s="206"/>
      <c r="LR108" s="206"/>
      <c r="LT108" s="251" t="s">
        <v>73</v>
      </c>
      <c r="LU108" s="199"/>
      <c r="LV108" s="214"/>
      <c r="LW108" s="207"/>
      <c r="LX108" s="207"/>
      <c r="LY108" s="207"/>
      <c r="LZ108" s="207"/>
      <c r="MA108" s="211"/>
      <c r="MB108" s="221"/>
      <c r="MC108" s="222"/>
      <c r="MD108" s="211"/>
      <c r="ME108" s="230" t="s">
        <v>102</v>
      </c>
      <c r="MF108" s="206"/>
      <c r="MG108" s="206"/>
      <c r="MH108" s="206"/>
      <c r="MI108" s="206"/>
    </row>
    <row r="109" spans="1:347" ht="14" hidden="1" customHeight="1" outlineLevel="1">
      <c r="A109" s="12"/>
      <c r="B109" s="312" t="s">
        <v>49</v>
      </c>
      <c r="C109" s="312" t="s">
        <v>50</v>
      </c>
      <c r="D109" s="312" t="s">
        <v>51</v>
      </c>
      <c r="E109" s="313" t="s">
        <v>48</v>
      </c>
      <c r="F109" s="314" t="s">
        <v>52</v>
      </c>
      <c r="G109" s="313" t="s">
        <v>53</v>
      </c>
      <c r="H109" s="239"/>
      <c r="I109" s="314" t="s">
        <v>2</v>
      </c>
      <c r="J109" s="314" t="s">
        <v>3</v>
      </c>
      <c r="K109" s="315" t="s">
        <v>41</v>
      </c>
      <c r="L109" s="315" t="s">
        <v>42</v>
      </c>
      <c r="M109" s="314" t="s">
        <v>38</v>
      </c>
      <c r="N109" s="314" t="s">
        <v>39</v>
      </c>
      <c r="O109" s="314" t="s">
        <v>18</v>
      </c>
      <c r="P109" s="316" t="s">
        <v>40</v>
      </c>
      <c r="Q109" s="317" t="s">
        <v>16</v>
      </c>
      <c r="R109" s="318" t="s">
        <v>6</v>
      </c>
      <c r="S109" s="211"/>
      <c r="T109" s="319" t="s">
        <v>88</v>
      </c>
      <c r="U109" s="320" t="s">
        <v>85</v>
      </c>
      <c r="V109" s="321" t="str">
        <f>D$3</f>
        <v>Bactimo-Aedes</v>
      </c>
      <c r="W109" s="322" t="s">
        <v>86</v>
      </c>
      <c r="X109" s="321" t="str">
        <f>D92</f>
        <v>Fairfax</v>
      </c>
      <c r="Y109" s="15"/>
      <c r="Z109" s="314" t="s">
        <v>2</v>
      </c>
      <c r="AA109" s="314" t="s">
        <v>3</v>
      </c>
      <c r="AB109" s="315" t="s">
        <v>41</v>
      </c>
      <c r="AC109" s="315" t="s">
        <v>42</v>
      </c>
      <c r="AD109" s="314" t="s">
        <v>38</v>
      </c>
      <c r="AE109" s="314" t="s">
        <v>39</v>
      </c>
      <c r="AF109" s="314" t="s">
        <v>18</v>
      </c>
      <c r="AG109" s="316" t="s">
        <v>40</v>
      </c>
      <c r="AH109" s="317" t="s">
        <v>16</v>
      </c>
      <c r="AI109" s="318" t="s">
        <v>6</v>
      </c>
      <c r="AJ109" s="211"/>
      <c r="AK109" s="319" t="s">
        <v>88</v>
      </c>
      <c r="AL109" s="320" t="s">
        <v>85</v>
      </c>
      <c r="AM109" s="321" t="str">
        <f>K$3</f>
        <v>Bactimo-Aedes</v>
      </c>
      <c r="AN109" s="322" t="s">
        <v>24</v>
      </c>
      <c r="AO109" s="321" t="str">
        <f>K92</f>
        <v>Fairfax</v>
      </c>
      <c r="AQ109" s="314" t="s">
        <v>2</v>
      </c>
      <c r="AR109" s="314" t="s">
        <v>3</v>
      </c>
      <c r="AS109" s="315" t="s">
        <v>41</v>
      </c>
      <c r="AT109" s="315" t="s">
        <v>42</v>
      </c>
      <c r="AU109" s="314" t="s">
        <v>38</v>
      </c>
      <c r="AV109" s="314" t="s">
        <v>39</v>
      </c>
      <c r="AW109" s="314" t="s">
        <v>18</v>
      </c>
      <c r="AX109" s="316" t="s">
        <v>40</v>
      </c>
      <c r="AY109" s="317" t="s">
        <v>16</v>
      </c>
      <c r="AZ109" s="318" t="s">
        <v>6</v>
      </c>
      <c r="BA109" s="211"/>
      <c r="BB109" s="319" t="s">
        <v>88</v>
      </c>
      <c r="BC109" s="320" t="s">
        <v>85</v>
      </c>
      <c r="BD109" s="321" t="str">
        <f>AB$3</f>
        <v>Bactimo-Aedes</v>
      </c>
      <c r="BE109" s="322" t="s">
        <v>24</v>
      </c>
      <c r="BF109" s="321" t="str">
        <f>AB92</f>
        <v>Fairfax</v>
      </c>
      <c r="BH109" s="314" t="s">
        <v>2</v>
      </c>
      <c r="BI109" s="314" t="s">
        <v>3</v>
      </c>
      <c r="BJ109" s="315" t="s">
        <v>41</v>
      </c>
      <c r="BK109" s="315" t="s">
        <v>42</v>
      </c>
      <c r="BL109" s="314" t="s">
        <v>38</v>
      </c>
      <c r="BM109" s="314" t="s">
        <v>39</v>
      </c>
      <c r="BN109" s="314" t="s">
        <v>18</v>
      </c>
      <c r="BO109" s="316" t="s">
        <v>40</v>
      </c>
      <c r="BP109" s="317" t="s">
        <v>16</v>
      </c>
      <c r="BQ109" s="318" t="s">
        <v>6</v>
      </c>
      <c r="BR109" s="211"/>
      <c r="BS109" s="319" t="s">
        <v>88</v>
      </c>
      <c r="BT109" s="320" t="s">
        <v>85</v>
      </c>
      <c r="BU109" s="321" t="str">
        <f>AS$3</f>
        <v>Bactimo-Aedes</v>
      </c>
      <c r="BV109" s="322" t="s">
        <v>24</v>
      </c>
      <c r="BW109" s="321" t="str">
        <f>AS92</f>
        <v>Fairfax</v>
      </c>
      <c r="BY109" s="314" t="s">
        <v>2</v>
      </c>
      <c r="BZ109" s="314" t="s">
        <v>3</v>
      </c>
      <c r="CA109" s="315" t="s">
        <v>41</v>
      </c>
      <c r="CB109" s="315" t="s">
        <v>42</v>
      </c>
      <c r="CC109" s="314" t="s">
        <v>38</v>
      </c>
      <c r="CD109" s="314" t="s">
        <v>39</v>
      </c>
      <c r="CE109" s="314" t="s">
        <v>18</v>
      </c>
      <c r="CF109" s="316" t="s">
        <v>40</v>
      </c>
      <c r="CG109" s="317" t="s">
        <v>16</v>
      </c>
      <c r="CH109" s="318" t="s">
        <v>6</v>
      </c>
      <c r="CI109" s="211"/>
      <c r="CJ109" s="319" t="s">
        <v>88</v>
      </c>
      <c r="CK109" s="320" t="s">
        <v>85</v>
      </c>
      <c r="CL109" s="321" t="str">
        <f>BJ$3</f>
        <v>Bactimo-Aedes</v>
      </c>
      <c r="CM109" s="322" t="s">
        <v>24</v>
      </c>
      <c r="CN109" s="321" t="str">
        <f>BJ92</f>
        <v>Fairfax</v>
      </c>
      <c r="CP109" s="314" t="s">
        <v>2</v>
      </c>
      <c r="CQ109" s="314" t="s">
        <v>3</v>
      </c>
      <c r="CR109" s="315" t="s">
        <v>41</v>
      </c>
      <c r="CS109" s="315" t="s">
        <v>42</v>
      </c>
      <c r="CT109" s="314" t="s">
        <v>38</v>
      </c>
      <c r="CU109" s="314" t="s">
        <v>39</v>
      </c>
      <c r="CV109" s="314" t="s">
        <v>18</v>
      </c>
      <c r="CW109" s="316" t="s">
        <v>40</v>
      </c>
      <c r="CX109" s="317" t="s">
        <v>16</v>
      </c>
      <c r="CY109" s="318" t="s">
        <v>6</v>
      </c>
      <c r="CZ109" s="211"/>
      <c r="DA109" s="319" t="s">
        <v>88</v>
      </c>
      <c r="DB109" s="320" t="s">
        <v>85</v>
      </c>
      <c r="DC109" s="321" t="str">
        <f>CA$3</f>
        <v>Bactimo-Aedes</v>
      </c>
      <c r="DD109" s="322" t="s">
        <v>24</v>
      </c>
      <c r="DE109" s="321" t="str">
        <f>CA92</f>
        <v>Fairfax</v>
      </c>
      <c r="DG109" s="314" t="s">
        <v>2</v>
      </c>
      <c r="DH109" s="314" t="s">
        <v>3</v>
      </c>
      <c r="DI109" s="315" t="s">
        <v>41</v>
      </c>
      <c r="DJ109" s="315" t="s">
        <v>42</v>
      </c>
      <c r="DK109" s="314" t="s">
        <v>38</v>
      </c>
      <c r="DL109" s="314" t="s">
        <v>39</v>
      </c>
      <c r="DM109" s="314" t="s">
        <v>18</v>
      </c>
      <c r="DN109" s="316" t="s">
        <v>40</v>
      </c>
      <c r="DO109" s="317" t="s">
        <v>16</v>
      </c>
      <c r="DP109" s="318" t="s">
        <v>6</v>
      </c>
      <c r="DQ109" s="211"/>
      <c r="DR109" s="319" t="s">
        <v>88</v>
      </c>
      <c r="DS109" s="320" t="s">
        <v>85</v>
      </c>
      <c r="DT109" s="321" t="str">
        <f>CR$3</f>
        <v>Bactimo-Aedes</v>
      </c>
      <c r="DU109" s="322" t="s">
        <v>24</v>
      </c>
      <c r="DV109" s="321" t="str">
        <f>CR92</f>
        <v>Fairfax</v>
      </c>
      <c r="DX109" s="314" t="s">
        <v>2</v>
      </c>
      <c r="DY109" s="314" t="s">
        <v>3</v>
      </c>
      <c r="DZ109" s="315" t="s">
        <v>41</v>
      </c>
      <c r="EA109" s="315" t="s">
        <v>42</v>
      </c>
      <c r="EB109" s="314" t="s">
        <v>38</v>
      </c>
      <c r="EC109" s="314" t="s">
        <v>39</v>
      </c>
      <c r="ED109" s="314" t="s">
        <v>18</v>
      </c>
      <c r="EE109" s="316" t="s">
        <v>40</v>
      </c>
      <c r="EF109" s="317" t="s">
        <v>16</v>
      </c>
      <c r="EG109" s="318" t="s">
        <v>6</v>
      </c>
      <c r="EH109" s="211"/>
      <c r="EI109" s="319" t="s">
        <v>88</v>
      </c>
      <c r="EJ109" s="320" t="s">
        <v>85</v>
      </c>
      <c r="EK109" s="321" t="str">
        <f>DI$3</f>
        <v>Bactimo-Aedes</v>
      </c>
      <c r="EL109" s="322" t="s">
        <v>24</v>
      </c>
      <c r="EM109" s="321" t="str">
        <f>DI92</f>
        <v>Fairfax</v>
      </c>
      <c r="EO109" s="314" t="s">
        <v>2</v>
      </c>
      <c r="EP109" s="314" t="s">
        <v>3</v>
      </c>
      <c r="EQ109" s="315" t="s">
        <v>41</v>
      </c>
      <c r="ER109" s="315" t="s">
        <v>42</v>
      </c>
      <c r="ES109" s="314" t="s">
        <v>38</v>
      </c>
      <c r="ET109" s="314" t="s">
        <v>39</v>
      </c>
      <c r="EU109" s="314" t="s">
        <v>18</v>
      </c>
      <c r="EV109" s="316" t="s">
        <v>40</v>
      </c>
      <c r="EW109" s="317" t="s">
        <v>16</v>
      </c>
      <c r="EX109" s="318" t="s">
        <v>6</v>
      </c>
      <c r="EY109" s="211"/>
      <c r="EZ109" s="319" t="s">
        <v>88</v>
      </c>
      <c r="FA109" s="320" t="s">
        <v>85</v>
      </c>
      <c r="FB109" s="321" t="str">
        <f>DZ$3</f>
        <v>Bactimo-Aedes</v>
      </c>
      <c r="FC109" s="322" t="s">
        <v>24</v>
      </c>
      <c r="FD109" s="321" t="str">
        <f>DZ92</f>
        <v>Fairfax</v>
      </c>
      <c r="FF109" s="314" t="s">
        <v>2</v>
      </c>
      <c r="FG109" s="314" t="s">
        <v>3</v>
      </c>
      <c r="FH109" s="315" t="s">
        <v>41</v>
      </c>
      <c r="FI109" s="315" t="s">
        <v>42</v>
      </c>
      <c r="FJ109" s="314" t="s">
        <v>38</v>
      </c>
      <c r="FK109" s="314" t="s">
        <v>39</v>
      </c>
      <c r="FL109" s="314" t="s">
        <v>18</v>
      </c>
      <c r="FM109" s="316" t="s">
        <v>40</v>
      </c>
      <c r="FN109" s="317" t="s">
        <v>16</v>
      </c>
      <c r="FO109" s="318" t="s">
        <v>6</v>
      </c>
      <c r="FP109" s="211"/>
      <c r="FQ109" s="319" t="s">
        <v>88</v>
      </c>
      <c r="FR109" s="320" t="s">
        <v>85</v>
      </c>
      <c r="FS109" s="321" t="str">
        <f>EQ$3</f>
        <v>Bactimo-Aedes</v>
      </c>
      <c r="FT109" s="322" t="s">
        <v>24</v>
      </c>
      <c r="FU109" s="321" t="str">
        <f>EQ92</f>
        <v>Fairfax</v>
      </c>
      <c r="FW109" s="314" t="s">
        <v>2</v>
      </c>
      <c r="FX109" s="314" t="s">
        <v>3</v>
      </c>
      <c r="FY109" s="315" t="s">
        <v>41</v>
      </c>
      <c r="FZ109" s="315" t="s">
        <v>42</v>
      </c>
      <c r="GA109" s="314" t="s">
        <v>38</v>
      </c>
      <c r="GB109" s="314" t="s">
        <v>39</v>
      </c>
      <c r="GC109" s="314" t="s">
        <v>18</v>
      </c>
      <c r="GD109" s="316" t="s">
        <v>40</v>
      </c>
      <c r="GE109" s="317" t="s">
        <v>16</v>
      </c>
      <c r="GF109" s="318" t="s">
        <v>6</v>
      </c>
      <c r="GG109" s="211"/>
      <c r="GH109" s="319" t="s">
        <v>88</v>
      </c>
      <c r="GI109" s="320" t="s">
        <v>85</v>
      </c>
      <c r="GJ109" s="321" t="str">
        <f>FH$3</f>
        <v>Bactimo-Aedes</v>
      </c>
      <c r="GK109" s="322" t="s">
        <v>24</v>
      </c>
      <c r="GL109" s="321" t="str">
        <f>FH92</f>
        <v>Fairfax</v>
      </c>
      <c r="GN109" s="314" t="s">
        <v>2</v>
      </c>
      <c r="GO109" s="314" t="s">
        <v>3</v>
      </c>
      <c r="GP109" s="315" t="s">
        <v>41</v>
      </c>
      <c r="GQ109" s="315" t="s">
        <v>42</v>
      </c>
      <c r="GR109" s="314" t="s">
        <v>38</v>
      </c>
      <c r="GS109" s="314" t="s">
        <v>39</v>
      </c>
      <c r="GT109" s="314" t="s">
        <v>18</v>
      </c>
      <c r="GU109" s="316" t="s">
        <v>40</v>
      </c>
      <c r="GV109" s="317" t="s">
        <v>16</v>
      </c>
      <c r="GW109" s="318" t="s">
        <v>6</v>
      </c>
      <c r="GX109" s="211"/>
      <c r="GY109" s="319" t="s">
        <v>88</v>
      </c>
      <c r="GZ109" s="320" t="s">
        <v>85</v>
      </c>
      <c r="HA109" s="321" t="str">
        <f>FY$3</f>
        <v>Bactimo-Aedes</v>
      </c>
      <c r="HB109" s="322" t="s">
        <v>24</v>
      </c>
      <c r="HC109" s="321" t="str">
        <f>FY92</f>
        <v>Fairfax</v>
      </c>
      <c r="HE109" s="314" t="s">
        <v>2</v>
      </c>
      <c r="HF109" s="314" t="s">
        <v>3</v>
      </c>
      <c r="HG109" s="315" t="s">
        <v>41</v>
      </c>
      <c r="HH109" s="315" t="s">
        <v>42</v>
      </c>
      <c r="HI109" s="314" t="s">
        <v>38</v>
      </c>
      <c r="HJ109" s="314" t="s">
        <v>39</v>
      </c>
      <c r="HK109" s="314" t="s">
        <v>18</v>
      </c>
      <c r="HL109" s="316" t="s">
        <v>40</v>
      </c>
      <c r="HM109" s="317" t="s">
        <v>16</v>
      </c>
      <c r="HN109" s="318" t="s">
        <v>6</v>
      </c>
      <c r="HO109" s="211"/>
      <c r="HP109" s="319" t="s">
        <v>88</v>
      </c>
      <c r="HQ109" s="320" t="s">
        <v>85</v>
      </c>
      <c r="HR109" s="321" t="str">
        <f>GP$3</f>
        <v>Bactimo-Aedes</v>
      </c>
      <c r="HS109" s="322" t="s">
        <v>24</v>
      </c>
      <c r="HT109" s="321" t="str">
        <f>GP92</f>
        <v>Fairfax</v>
      </c>
      <c r="HV109" s="314" t="s">
        <v>2</v>
      </c>
      <c r="HW109" s="314" t="s">
        <v>3</v>
      </c>
      <c r="HX109" s="315" t="s">
        <v>41</v>
      </c>
      <c r="HY109" s="315" t="s">
        <v>42</v>
      </c>
      <c r="HZ109" s="314" t="s">
        <v>38</v>
      </c>
      <c r="IA109" s="314" t="s">
        <v>39</v>
      </c>
      <c r="IB109" s="314" t="s">
        <v>18</v>
      </c>
      <c r="IC109" s="316" t="s">
        <v>40</v>
      </c>
      <c r="ID109" s="317" t="s">
        <v>16</v>
      </c>
      <c r="IE109" s="318" t="s">
        <v>6</v>
      </c>
      <c r="IF109" s="211"/>
      <c r="IG109" s="319" t="s">
        <v>88</v>
      </c>
      <c r="IH109" s="320" t="s">
        <v>85</v>
      </c>
      <c r="II109" s="321" t="str">
        <f>HG$3</f>
        <v>Bactimo-Aedes</v>
      </c>
      <c r="IJ109" s="322" t="s">
        <v>24</v>
      </c>
      <c r="IK109" s="321" t="str">
        <f>HG92</f>
        <v>Fairfax</v>
      </c>
      <c r="IM109" s="314" t="s">
        <v>2</v>
      </c>
      <c r="IN109" s="314" t="s">
        <v>3</v>
      </c>
      <c r="IO109" s="315" t="s">
        <v>41</v>
      </c>
      <c r="IP109" s="315" t="s">
        <v>42</v>
      </c>
      <c r="IQ109" s="314" t="s">
        <v>38</v>
      </c>
      <c r="IR109" s="314" t="s">
        <v>39</v>
      </c>
      <c r="IS109" s="314" t="s">
        <v>18</v>
      </c>
      <c r="IT109" s="316" t="s">
        <v>40</v>
      </c>
      <c r="IU109" s="317" t="s">
        <v>16</v>
      </c>
      <c r="IV109" s="318" t="s">
        <v>6</v>
      </c>
      <c r="IW109" s="211"/>
      <c r="IX109" s="319" t="s">
        <v>88</v>
      </c>
      <c r="IY109" s="320" t="s">
        <v>85</v>
      </c>
      <c r="IZ109" s="321" t="str">
        <f>HX$3</f>
        <v>Bactimo-Aedes</v>
      </c>
      <c r="JA109" s="322" t="s">
        <v>24</v>
      </c>
      <c r="JB109" s="321" t="str">
        <f>HX92</f>
        <v>Fairfax</v>
      </c>
      <c r="JD109" s="314" t="s">
        <v>2</v>
      </c>
      <c r="JE109" s="314" t="s">
        <v>3</v>
      </c>
      <c r="JF109" s="315" t="s">
        <v>41</v>
      </c>
      <c r="JG109" s="315" t="s">
        <v>42</v>
      </c>
      <c r="JH109" s="314" t="s">
        <v>38</v>
      </c>
      <c r="JI109" s="314" t="s">
        <v>39</v>
      </c>
      <c r="JJ109" s="314" t="s">
        <v>18</v>
      </c>
      <c r="JK109" s="316" t="s">
        <v>40</v>
      </c>
      <c r="JL109" s="317" t="s">
        <v>16</v>
      </c>
      <c r="JM109" s="318" t="s">
        <v>6</v>
      </c>
      <c r="JN109" s="211"/>
      <c r="JO109" s="319" t="s">
        <v>88</v>
      </c>
      <c r="JP109" s="320" t="s">
        <v>85</v>
      </c>
      <c r="JQ109" s="321" t="str">
        <f>IO$3</f>
        <v>Bactimo-Aedes</v>
      </c>
      <c r="JR109" s="322" t="s">
        <v>24</v>
      </c>
      <c r="JS109" s="321" t="str">
        <f>IO92</f>
        <v>Fairfax</v>
      </c>
      <c r="JU109" s="314" t="s">
        <v>2</v>
      </c>
      <c r="JV109" s="314" t="s">
        <v>3</v>
      </c>
      <c r="JW109" s="315" t="s">
        <v>41</v>
      </c>
      <c r="JX109" s="315" t="s">
        <v>42</v>
      </c>
      <c r="JY109" s="314" t="s">
        <v>38</v>
      </c>
      <c r="JZ109" s="314" t="s">
        <v>39</v>
      </c>
      <c r="KA109" s="314" t="s">
        <v>18</v>
      </c>
      <c r="KB109" s="316" t="s">
        <v>40</v>
      </c>
      <c r="KC109" s="317" t="s">
        <v>16</v>
      </c>
      <c r="KD109" s="318" t="s">
        <v>6</v>
      </c>
      <c r="KE109" s="211"/>
      <c r="KF109" s="319" t="s">
        <v>88</v>
      </c>
      <c r="KG109" s="320" t="s">
        <v>85</v>
      </c>
      <c r="KH109" s="321" t="str">
        <f>JF$3</f>
        <v>Bactimo-Aedes</v>
      </c>
      <c r="KI109" s="322" t="s">
        <v>24</v>
      </c>
      <c r="KJ109" s="321" t="str">
        <f>JF92</f>
        <v>Fairfax</v>
      </c>
      <c r="KL109" s="314" t="s">
        <v>2</v>
      </c>
      <c r="KM109" s="314" t="s">
        <v>3</v>
      </c>
      <c r="KN109" s="315" t="s">
        <v>41</v>
      </c>
      <c r="KO109" s="315" t="s">
        <v>42</v>
      </c>
      <c r="KP109" s="314" t="s">
        <v>38</v>
      </c>
      <c r="KQ109" s="314" t="s">
        <v>39</v>
      </c>
      <c r="KR109" s="314" t="s">
        <v>18</v>
      </c>
      <c r="KS109" s="316" t="s">
        <v>40</v>
      </c>
      <c r="KT109" s="317" t="s">
        <v>16</v>
      </c>
      <c r="KU109" s="318" t="s">
        <v>6</v>
      </c>
      <c r="KV109" s="211"/>
      <c r="KW109" s="319" t="s">
        <v>88</v>
      </c>
      <c r="KX109" s="320" t="s">
        <v>85</v>
      </c>
      <c r="KY109" s="321" t="str">
        <f>JW$3</f>
        <v>Bactimo-Aedes</v>
      </c>
      <c r="KZ109" s="322" t="s">
        <v>24</v>
      </c>
      <c r="LA109" s="321" t="str">
        <f>JW92</f>
        <v>Fairfax</v>
      </c>
      <c r="LC109" s="314" t="s">
        <v>2</v>
      </c>
      <c r="LD109" s="314" t="s">
        <v>3</v>
      </c>
      <c r="LE109" s="315" t="s">
        <v>41</v>
      </c>
      <c r="LF109" s="315" t="s">
        <v>42</v>
      </c>
      <c r="LG109" s="314" t="s">
        <v>38</v>
      </c>
      <c r="LH109" s="314" t="s">
        <v>39</v>
      </c>
      <c r="LI109" s="314" t="s">
        <v>18</v>
      </c>
      <c r="LJ109" s="316" t="s">
        <v>40</v>
      </c>
      <c r="LK109" s="317" t="s">
        <v>16</v>
      </c>
      <c r="LL109" s="318" t="s">
        <v>6</v>
      </c>
      <c r="LM109" s="211"/>
      <c r="LN109" s="319" t="s">
        <v>88</v>
      </c>
      <c r="LO109" s="320" t="s">
        <v>85</v>
      </c>
      <c r="LP109" s="321" t="str">
        <f>KN$3</f>
        <v>Bactimo-Aedes</v>
      </c>
      <c r="LQ109" s="322" t="s">
        <v>24</v>
      </c>
      <c r="LR109" s="321" t="str">
        <f>KN92</f>
        <v>Fairfax</v>
      </c>
      <c r="LT109" s="314" t="s">
        <v>2</v>
      </c>
      <c r="LU109" s="314" t="s">
        <v>3</v>
      </c>
      <c r="LV109" s="315" t="s">
        <v>41</v>
      </c>
      <c r="LW109" s="315" t="s">
        <v>42</v>
      </c>
      <c r="LX109" s="314" t="s">
        <v>38</v>
      </c>
      <c r="LY109" s="314" t="s">
        <v>39</v>
      </c>
      <c r="LZ109" s="314" t="s">
        <v>18</v>
      </c>
      <c r="MA109" s="316" t="s">
        <v>40</v>
      </c>
      <c r="MB109" s="317" t="s">
        <v>16</v>
      </c>
      <c r="MC109" s="318" t="s">
        <v>6</v>
      </c>
      <c r="MD109" s="211"/>
      <c r="ME109" s="319" t="s">
        <v>88</v>
      </c>
      <c r="MF109" s="320" t="s">
        <v>85</v>
      </c>
      <c r="MG109" s="321" t="str">
        <f>LE$3</f>
        <v>Bactimo-Aedes</v>
      </c>
      <c r="MH109" s="322" t="s">
        <v>24</v>
      </c>
      <c r="MI109" s="321" t="str">
        <f>LE92</f>
        <v>Fairfax</v>
      </c>
    </row>
    <row r="110" spans="1:347" ht="14" hidden="1" customHeight="1" outlineLevel="1">
      <c r="A110" s="12"/>
      <c r="B110" s="33">
        <f>SLOPE(G96:G105,J96:J105)</f>
        <v>2.6086605732114103</v>
      </c>
      <c r="C110" s="17">
        <f>INTERCEPT(G96:G105,J96:J105)</f>
        <v>-1.6008128567984956</v>
      </c>
      <c r="D110" s="79">
        <f>CORREL(G96:G105,J96:J105)^2</f>
        <v>0.93922983116751335</v>
      </c>
      <c r="E110" s="80">
        <f>D110/((1-D110)*(COUNT(G96:G105)-2))</f>
        <v>5.1518140627874303</v>
      </c>
      <c r="F110" s="81">
        <f>COUNT(G96:G105)-2</f>
        <v>3</v>
      </c>
      <c r="G110" s="82">
        <f>_xlfn.F.DIST.RT(E110,1,F110)</f>
        <v>0.10794889216031466</v>
      </c>
      <c r="I110" s="67">
        <f>U106/S106</f>
        <v>2.5978569361907526</v>
      </c>
      <c r="J110" s="67">
        <f>N107-J107*I110</f>
        <v>-1.6027233306165873</v>
      </c>
      <c r="K110" s="17">
        <f>SQRT(1/S106)</f>
        <v>0.35291875625394403</v>
      </c>
      <c r="L110" s="15">
        <f>SQRT(1/P106+J107^2*K110^2)</f>
        <v>0.24985677256840763</v>
      </c>
      <c r="M110" s="15">
        <f>I110/K110</f>
        <v>7.3610622562702641</v>
      </c>
      <c r="N110" s="15">
        <f>J110/L110</f>
        <v>-6.4145682910307418</v>
      </c>
      <c r="O110" s="23">
        <f>COUNT(L96:L105)-2</f>
        <v>3</v>
      </c>
      <c r="P110" s="27">
        <f>_xlfn.CHISQ.DIST.RT(V106,O110)</f>
        <v>0.28556666091400407</v>
      </c>
      <c r="Q110" s="15">
        <f>V106/O110</f>
        <v>1.2618634748672679</v>
      </c>
      <c r="R110" s="15">
        <f>IF(P110&gt;0.15,1.96^2*K110^2/I110^2,_xlfn.T.INV.2T(0.05,O110)^2*K110^2*Q110/I110^2)</f>
        <v>7.0897539151976857E-2</v>
      </c>
      <c r="S110" s="238"/>
      <c r="T110" s="15">
        <f>ABS(I21-I110)/SQRT(K110^2+K21^2)</f>
        <v>3.850621953829334</v>
      </c>
      <c r="U110" s="12" t="str">
        <f>IF(T110&lt;1.96,"Yes","No")</f>
        <v>No</v>
      </c>
      <c r="X110" s="15"/>
      <c r="Y110" s="15"/>
      <c r="Z110" s="244">
        <f>AL106/AJ106</f>
        <v>2.5975635484648367</v>
      </c>
      <c r="AA110" s="244">
        <f>AE107-AA107*Z110</f>
        <v>-1.6025330840343452</v>
      </c>
      <c r="AB110" s="212">
        <f>SQRT(1/AJ106)</f>
        <v>0.35247762060698151</v>
      </c>
      <c r="AC110" s="211">
        <f>SQRT(1/AG106+AA107^2*AB110^2)</f>
        <v>0.24990242149993408</v>
      </c>
      <c r="AD110" s="211">
        <f>Z110/AB110</f>
        <v>7.3694424740830957</v>
      </c>
      <c r="AE110" s="211">
        <f>AA110/AC110</f>
        <v>-6.4126352774647604</v>
      </c>
      <c r="AF110" s="204">
        <f>COUNT(AC96:AC105)-2</f>
        <v>3</v>
      </c>
      <c r="AG110" s="223">
        <f>_xlfn.CHISQ.DIST.RT(AM106,AF110)</f>
        <v>0.28923957081974661</v>
      </c>
      <c r="AH110" s="211">
        <f>AM106/AF110</f>
        <v>1.2514535471592476</v>
      </c>
      <c r="AI110" s="211">
        <f>IF(AG110&gt;0.15,1.96^2*AB110^2/Z110^2,_xlfn.T.INV.2T(0.05,AF110)^2*AB110^2*AH110/Z110^2)</f>
        <v>7.0736387474909485E-2</v>
      </c>
      <c r="AJ110" s="238"/>
      <c r="AK110" s="211">
        <f>ABS(Z21-Z110)/SQRT(AB110^2+AB21^2)</f>
        <v>3.7866336135550793</v>
      </c>
      <c r="AL110" s="210" t="str">
        <f>IF(AK110&lt;1.96,"Yes","No")</f>
        <v>No</v>
      </c>
      <c r="AM110" s="218"/>
      <c r="AN110" s="218"/>
      <c r="AO110" s="211"/>
      <c r="AQ110" s="244">
        <f>BC106/BA106</f>
        <v>2.5975632601413317</v>
      </c>
      <c r="AR110" s="244">
        <f>AV107-AR107*AQ110</f>
        <v>-1.6025336730226096</v>
      </c>
      <c r="AS110" s="212">
        <f>SQRT(1/BA106)</f>
        <v>0.35246750051160852</v>
      </c>
      <c r="AT110" s="211">
        <f>SQRT(1/AX106+AR107^2*AS110^2)</f>
        <v>0.24989601002715675</v>
      </c>
      <c r="AU110" s="211">
        <f>AQ110/AS110</f>
        <v>7.3696532485149815</v>
      </c>
      <c r="AV110" s="211">
        <f>AR110/AT110</f>
        <v>-6.4128021605805499</v>
      </c>
      <c r="AW110" s="204">
        <f>COUNT(AT96:AT105)-2</f>
        <v>3</v>
      </c>
      <c r="AX110" s="223">
        <f>_xlfn.CHISQ.DIST.RT(BD106,AW110)</f>
        <v>0.28926738842296296</v>
      </c>
      <c r="AY110" s="211">
        <f>BD106/AW110</f>
        <v>1.2513751589548419</v>
      </c>
      <c r="AZ110" s="211">
        <f>IF(AX110&gt;0.15,1.96^2*AS110^2/AQ110^2,_xlfn.T.INV.2T(0.05,AW110)^2*AS110^2*AY110/AQ110^2)</f>
        <v>7.0732341366314205E-2</v>
      </c>
      <c r="BA110" s="238"/>
      <c r="BB110" s="211">
        <f>ABS(AQ21-AQ110)/SQRT(AS110^2+AS21^2)</f>
        <v>3.7824771372915169</v>
      </c>
      <c r="BC110" s="210" t="str">
        <f>IF(BB110&lt;1.96,"Yes","No")</f>
        <v>No</v>
      </c>
      <c r="BD110" s="218"/>
      <c r="BE110" s="218"/>
      <c r="BF110" s="211"/>
      <c r="BH110" s="244">
        <f>BT106/BR106</f>
        <v>2.5975632242569091</v>
      </c>
      <c r="BI110" s="244">
        <f>BM107-BI107*BH110</f>
        <v>-1.6025336496319511</v>
      </c>
      <c r="BJ110" s="212">
        <f>SQRT(1/BR106)</f>
        <v>0.35246748521726839</v>
      </c>
      <c r="BK110" s="211">
        <f>SQRT(1/BO106+BI107^2*BJ110^2)</f>
        <v>0.2498960285082677</v>
      </c>
      <c r="BL110" s="211">
        <f>BH110/BJ110</f>
        <v>7.3696534664912887</v>
      </c>
      <c r="BM110" s="211">
        <f>BI110/BK110</f>
        <v>-6.4128015927189175</v>
      </c>
      <c r="BN110" s="204">
        <f>COUNT(BK96:BK105)-2</f>
        <v>3</v>
      </c>
      <c r="BO110" s="223">
        <f>_xlfn.CHISQ.DIST.RT(BU106,BN110)</f>
        <v>0.28926752044471449</v>
      </c>
      <c r="BP110" s="211">
        <f>BU106/BN110</f>
        <v>1.2513747869422176</v>
      </c>
      <c r="BQ110" s="211">
        <f>IF(BO110&gt;0.15,1.96^2*BJ110^2/BH110^2,_xlfn.T.INV.2T(0.05,BN110)^2*BJ110^2*BP110/BH110^2)</f>
        <v>7.0732337182135285E-2</v>
      </c>
      <c r="BR110" s="238"/>
      <c r="BS110" s="211">
        <f>ABS(BH21-BH110)/SQRT(BJ110^2+BJ21^2)</f>
        <v>3.7823663949952788</v>
      </c>
      <c r="BT110" s="210" t="str">
        <f>IF(BS110&lt;1.96,"Yes","No")</f>
        <v>No</v>
      </c>
      <c r="BU110" s="218"/>
      <c r="BV110" s="218"/>
      <c r="BW110" s="211"/>
      <c r="BY110" s="244">
        <f>CK106/CI106</f>
        <v>2.5975632242258411</v>
      </c>
      <c r="BZ110" s="244">
        <f>CD107-BZ107*BY110</f>
        <v>-1.602533649706865</v>
      </c>
      <c r="CA110" s="212">
        <f>SQRT(1/CI106)</f>
        <v>0.35246748398039895</v>
      </c>
      <c r="CB110" s="211">
        <f>SQRT(1/CF106+BZ107^2*CA110^2)</f>
        <v>0.24989602772025371</v>
      </c>
      <c r="CC110" s="211">
        <f>BY110/CA110</f>
        <v>7.3696534922645345</v>
      </c>
      <c r="CD110" s="211">
        <f>BZ110/CB110</f>
        <v>-6.4128016132406174</v>
      </c>
      <c r="CE110" s="204">
        <f>COUNT(CB96:CB105)-2</f>
        <v>3</v>
      </c>
      <c r="CF110" s="223">
        <f>_xlfn.CHISQ.DIST.RT(CL106,CE110)</f>
        <v>0.28926752382055232</v>
      </c>
      <c r="CG110" s="211">
        <f>CL106/CE110</f>
        <v>1.2513747774297392</v>
      </c>
      <c r="CH110" s="211">
        <f>IF(CF110&gt;0.15,1.96^2*CA110^2/BY110^2,_xlfn.T.INV.2T(0.05,CE110)^2*CA110^2*CG110/BY110^2)</f>
        <v>7.0732336687403224E-2</v>
      </c>
      <c r="CI110" s="238"/>
      <c r="CJ110" s="211">
        <f>ABS(BY21-BY110)/SQRT(CA110^2+CA21^2)</f>
        <v>3.7823587986689775</v>
      </c>
      <c r="CK110" s="210" t="str">
        <f>IF(CJ110&lt;1.96,"Yes","No")</f>
        <v>No</v>
      </c>
      <c r="CL110" s="218"/>
      <c r="CM110" s="218"/>
      <c r="CN110" s="211"/>
      <c r="CP110" s="244">
        <f>DB106/CZ106</f>
        <v>2.5975632242214499</v>
      </c>
      <c r="CQ110" s="244">
        <f>CU107-CQ107*CP110</f>
        <v>-1.6025336497039915</v>
      </c>
      <c r="CR110" s="212">
        <f>SQRT(1/CZ106)</f>
        <v>0.352467483978672</v>
      </c>
      <c r="CS110" s="211">
        <f>SQRT(1/CW106+CQ107^2*CR110^2)</f>
        <v>0.24989602772261074</v>
      </c>
      <c r="CT110" s="211">
        <f>CP110/CR110</f>
        <v>7.3696534922881849</v>
      </c>
      <c r="CU110" s="211">
        <f>CQ110/CS110</f>
        <v>-6.4128016131686323</v>
      </c>
      <c r="CV110" s="204">
        <f>COUNT(CS96:CS105)-2</f>
        <v>3</v>
      </c>
      <c r="CW110" s="223">
        <f>_xlfn.CHISQ.DIST.RT(DC106,CV110)</f>
        <v>0.28926752383632226</v>
      </c>
      <c r="CX110" s="211">
        <f>DC106/CV110</f>
        <v>1.2513747773853026</v>
      </c>
      <c r="CY110" s="211">
        <f>IF(CW110&gt;0.15,1.96^2*CR110^2/CP110^2,_xlfn.T.INV.2T(0.05,CV110)^2*CR110^2*CX110/CP110^2)</f>
        <v>7.0732336686949254E-2</v>
      </c>
      <c r="CZ110" s="238"/>
      <c r="DA110" s="211">
        <f>ABS(CP21-CP110)/SQRT(CR110^2+CR21^2)</f>
        <v>3.7823588545376046</v>
      </c>
      <c r="DB110" s="210" t="str">
        <f>IF(DA110&lt;1.96,"Yes","No")</f>
        <v>No</v>
      </c>
      <c r="DC110" s="218"/>
      <c r="DD110" s="218"/>
      <c r="DE110" s="211"/>
      <c r="DG110" s="244">
        <f>DS106/DQ106</f>
        <v>2.5975632242214464</v>
      </c>
      <c r="DH110" s="244">
        <f>DL107-DH107*DG110</f>
        <v>-1.6025336497040008</v>
      </c>
      <c r="DI110" s="212">
        <f>SQRT(1/DQ106)</f>
        <v>0.35246748397852068</v>
      </c>
      <c r="DJ110" s="211">
        <f>SQRT(1/DN106+DH107^2*DI110^2)</f>
        <v>0.24989602772251396</v>
      </c>
      <c r="DK110" s="211">
        <f>DG110/DI110</f>
        <v>7.3696534922913388</v>
      </c>
      <c r="DL110" s="211">
        <f>DH110/DJ110</f>
        <v>-6.4128016131711538</v>
      </c>
      <c r="DM110" s="204">
        <f>COUNT(DJ96:DJ105)-2</f>
        <v>3</v>
      </c>
      <c r="DN110" s="223">
        <f>_xlfn.CHISQ.DIST.RT(DT106,DM110)</f>
        <v>0.28926752383673393</v>
      </c>
      <c r="DO110" s="211">
        <f>DT106/DM110</f>
        <v>1.2513747773841424</v>
      </c>
      <c r="DP110" s="211">
        <f>IF(DN110&gt;0.15,1.96^2*DI110^2/DG110^2,_xlfn.T.INV.2T(0.05,DM110)^2*DI110^2*DO110/DG110^2)</f>
        <v>7.0732336686888719E-2</v>
      </c>
      <c r="DQ110" s="238"/>
      <c r="DR110" s="211">
        <f>ABS(DG21-DG110)/SQRT(DI110^2+DI21^2)</f>
        <v>3.7823588318311003</v>
      </c>
      <c r="DS110" s="210" t="str">
        <f>IF(DR110&lt;1.96,"Yes","No")</f>
        <v>No</v>
      </c>
      <c r="DT110" s="218"/>
      <c r="DU110" s="218"/>
      <c r="DV110" s="211"/>
      <c r="DX110" s="244">
        <f>EJ106/EH106</f>
        <v>2.5975632242214464</v>
      </c>
      <c r="DY110" s="244">
        <f>EC107-DY107*DX110</f>
        <v>-1.6025336497040004</v>
      </c>
      <c r="DZ110" s="212">
        <f>SQRT(1/EH106)</f>
        <v>0.35246748397852046</v>
      </c>
      <c r="EA110" s="211">
        <f>SQRT(1/EE106+DY107^2*DZ110^2)</f>
        <v>0.24989602772251418</v>
      </c>
      <c r="EB110" s="211">
        <f>DX110/DZ110</f>
        <v>7.3696534922913433</v>
      </c>
      <c r="EC110" s="211">
        <f>DY110/EA110</f>
        <v>-6.4128016131711458</v>
      </c>
      <c r="ED110" s="204">
        <f>COUNT(EA96:EA105)-2</f>
        <v>3</v>
      </c>
      <c r="EE110" s="223">
        <f>_xlfn.CHISQ.DIST.RT(EK106,ED110)</f>
        <v>0.28926752383673571</v>
      </c>
      <c r="EF110" s="211">
        <f>EK106/ED110</f>
        <v>1.2513747773841379</v>
      </c>
      <c r="EG110" s="211">
        <f>IF(EE110&gt;0.15,1.96^2*DZ110^2/DX110^2,_xlfn.T.INV.2T(0.05,ED110)^2*DZ110^2*EF110/DX110^2)</f>
        <v>7.0732336686888622E-2</v>
      </c>
      <c r="EH110" s="238"/>
      <c r="EI110" s="211">
        <f>ABS(DX21-DX110)/SQRT(DZ110^2+DZ21^2)</f>
        <v>3.782358833024591</v>
      </c>
      <c r="EJ110" s="210" t="str">
        <f>IF(EI110&lt;1.96,"Yes","No")</f>
        <v>No</v>
      </c>
      <c r="EK110" s="218"/>
      <c r="EL110" s="218"/>
      <c r="EM110" s="211"/>
      <c r="EO110" s="244">
        <f>FA106/EY106</f>
        <v>2.5975632242214464</v>
      </c>
      <c r="EP110" s="244">
        <f>ET107-EP107*EO110</f>
        <v>-1.6025336497040004</v>
      </c>
      <c r="EQ110" s="212">
        <f>SQRT(1/EY106)</f>
        <v>0.35246748397852051</v>
      </c>
      <c r="ER110" s="211">
        <f>SQRT(1/EV106+EP107^2*EQ110^2)</f>
        <v>0.24989602772251421</v>
      </c>
      <c r="ES110" s="211">
        <f>EO110/EQ110</f>
        <v>7.3696534922913424</v>
      </c>
      <c r="ET110" s="211">
        <f>EP110/ER110</f>
        <v>-6.4128016131711449</v>
      </c>
      <c r="EU110" s="204">
        <f>COUNT(ER96:ER105)-2</f>
        <v>3</v>
      </c>
      <c r="EV110" s="223">
        <f>_xlfn.CHISQ.DIST.RT(FB106,EU110)</f>
        <v>0.28926752383673537</v>
      </c>
      <c r="EW110" s="211">
        <f>FB106/EU110</f>
        <v>1.2513747773841384</v>
      </c>
      <c r="EX110" s="211">
        <f>IF(EV110&gt;0.15,1.96^2*EQ110^2/EO110^2,_xlfn.T.INV.2T(0.05,EU110)^2*EQ110^2*EW110/EO110^2)</f>
        <v>7.073233668688865E-2</v>
      </c>
      <c r="EY110" s="238"/>
      <c r="EZ110" s="211">
        <f>ABS(EO21-EO110)/SQRT(EQ110^2+EQ21^2)</f>
        <v>3.7823588329095394</v>
      </c>
      <c r="FA110" s="210" t="str">
        <f>IF(EZ110&lt;1.96,"Yes","No")</f>
        <v>No</v>
      </c>
      <c r="FB110" s="218"/>
      <c r="FC110" s="218"/>
      <c r="FD110" s="211"/>
      <c r="FF110" s="244">
        <f>FR106/FP106</f>
        <v>2.5975632242214464</v>
      </c>
      <c r="FG110" s="244">
        <f>FK107-FG107*FF110</f>
        <v>-1.6025336497040004</v>
      </c>
      <c r="FH110" s="212">
        <f>SQRT(1/FP106)</f>
        <v>0.35246748397852051</v>
      </c>
      <c r="FI110" s="211">
        <f>SQRT(1/FM106+FG107^2*FH110^2)</f>
        <v>0.24989602772251421</v>
      </c>
      <c r="FJ110" s="211">
        <f>FF110/FH110</f>
        <v>7.3696534922913424</v>
      </c>
      <c r="FK110" s="211">
        <f>FG110/FI110</f>
        <v>-6.4128016131711449</v>
      </c>
      <c r="FL110" s="204">
        <f>COUNT(FI96:FI105)-2</f>
        <v>3</v>
      </c>
      <c r="FM110" s="223">
        <f>_xlfn.CHISQ.DIST.RT(FS106,FL110)</f>
        <v>0.28926752383673537</v>
      </c>
      <c r="FN110" s="211">
        <f>FS106/FL110</f>
        <v>1.2513747773841384</v>
      </c>
      <c r="FO110" s="211">
        <f>IF(FM110&gt;0.15,1.96^2*FH110^2/FF110^2,_xlfn.T.INV.2T(0.05,FL110)^2*FH110^2*FN110/FF110^2)</f>
        <v>7.073233668688865E-2</v>
      </c>
      <c r="FP110" s="238"/>
      <c r="FQ110" s="211">
        <f>ABS(FF21-FF110)/SQRT(FH110^2+FH21^2)</f>
        <v>3.7823588329179954</v>
      </c>
      <c r="FR110" s="210" t="str">
        <f>IF(FQ110&lt;1.96,"Yes","No")</f>
        <v>No</v>
      </c>
      <c r="FS110" s="218"/>
      <c r="FT110" s="218"/>
      <c r="FU110" s="211"/>
      <c r="FW110" s="244">
        <f>GI106/GG106</f>
        <v>2.5975632242214464</v>
      </c>
      <c r="FX110" s="244">
        <f>GB107-FX107*FW110</f>
        <v>-1.6025336497040004</v>
      </c>
      <c r="FY110" s="212">
        <f>SQRT(1/GG106)</f>
        <v>0.35246748397852051</v>
      </c>
      <c r="FZ110" s="211">
        <f>SQRT(1/GD106+FX107^2*FY110^2)</f>
        <v>0.24989602772251421</v>
      </c>
      <c r="GA110" s="211">
        <f>FW110/FY110</f>
        <v>7.3696534922913424</v>
      </c>
      <c r="GB110" s="211">
        <f>FX110/FZ110</f>
        <v>-6.4128016131711449</v>
      </c>
      <c r="GC110" s="204">
        <f>COUNT(FZ96:FZ105)-2</f>
        <v>3</v>
      </c>
      <c r="GD110" s="223">
        <f>_xlfn.CHISQ.DIST.RT(GJ106,GC110)</f>
        <v>0.28926752383673537</v>
      </c>
      <c r="GE110" s="211">
        <f>GJ106/GC110</f>
        <v>1.2513747773841384</v>
      </c>
      <c r="GF110" s="211">
        <f>IF(GD110&gt;0.15,1.96^2*FY110^2/FW110^2,_xlfn.T.INV.2T(0.05,GC110)^2*FY110^2*GE110/FW110^2)</f>
        <v>7.073233668688865E-2</v>
      </c>
      <c r="GG110" s="238"/>
      <c r="GH110" s="211">
        <f>ABS(FW21-FW110)/SQRT(FY110^2+FY21^2)</f>
        <v>3.7823588329173012</v>
      </c>
      <c r="GI110" s="210" t="str">
        <f>IF(GH110&lt;1.96,"Yes","No")</f>
        <v>No</v>
      </c>
      <c r="GJ110" s="218"/>
      <c r="GK110" s="218"/>
      <c r="GL110" s="211"/>
      <c r="GN110" s="244">
        <f>GZ106/GX106</f>
        <v>2.5975632242214464</v>
      </c>
      <c r="GO110" s="244">
        <f>GS107-GO107*GN110</f>
        <v>-1.6025336497040004</v>
      </c>
      <c r="GP110" s="212">
        <f>SQRT(1/GX106)</f>
        <v>0.35246748397852051</v>
      </c>
      <c r="GQ110" s="211">
        <f>SQRT(1/GU106+GO107^2*GP110^2)</f>
        <v>0.24989602772251421</v>
      </c>
      <c r="GR110" s="211">
        <f>GN110/GP110</f>
        <v>7.3696534922913424</v>
      </c>
      <c r="GS110" s="211">
        <f>GO110/GQ110</f>
        <v>-6.4128016131711449</v>
      </c>
      <c r="GT110" s="204">
        <f>COUNT(GQ96:GQ105)-2</f>
        <v>3</v>
      </c>
      <c r="GU110" s="223">
        <f>_xlfn.CHISQ.DIST.RT(HA106,GT110)</f>
        <v>0.28926752383673537</v>
      </c>
      <c r="GV110" s="211">
        <f>HA106/GT110</f>
        <v>1.2513747773841384</v>
      </c>
      <c r="GW110" s="211">
        <f>IF(GU110&gt;0.15,1.96^2*GP110^2/GN110^2,_xlfn.T.INV.2T(0.05,GT110)^2*GP110^2*GV110/GN110^2)</f>
        <v>7.073233668688865E-2</v>
      </c>
      <c r="GX110" s="238"/>
      <c r="GY110" s="211">
        <f>ABS(GN21-GN110)/SQRT(GP110^2+GP21^2)</f>
        <v>3.7823588329173559</v>
      </c>
      <c r="GZ110" s="210" t="str">
        <f>IF(GY110&lt;1.96,"Yes","No")</f>
        <v>No</v>
      </c>
      <c r="HA110" s="218"/>
      <c r="HB110" s="218"/>
      <c r="HC110" s="211"/>
      <c r="HE110" s="244">
        <f>HQ106/HO106</f>
        <v>2.5975632242214464</v>
      </c>
      <c r="HF110" s="244">
        <f>HJ107-HF107*HE110</f>
        <v>-1.6025336497040004</v>
      </c>
      <c r="HG110" s="212">
        <f>SQRT(1/HO106)</f>
        <v>0.35246748397852051</v>
      </c>
      <c r="HH110" s="211">
        <f>SQRT(1/HL106+HF107^2*HG110^2)</f>
        <v>0.24989602772251421</v>
      </c>
      <c r="HI110" s="211">
        <f>HE110/HG110</f>
        <v>7.3696534922913424</v>
      </c>
      <c r="HJ110" s="211">
        <f>HF110/HH110</f>
        <v>-6.4128016131711449</v>
      </c>
      <c r="HK110" s="204">
        <f>COUNT(HH96:HH105)-2</f>
        <v>3</v>
      </c>
      <c r="HL110" s="223">
        <f>_xlfn.CHISQ.DIST.RT(HR106,HK110)</f>
        <v>0.28926752383673537</v>
      </c>
      <c r="HM110" s="211">
        <f>HR106/HK110</f>
        <v>1.2513747773841384</v>
      </c>
      <c r="HN110" s="211">
        <f>IF(HL110&gt;0.15,1.96^2*HG110^2/HE110^2,_xlfn.T.INV.2T(0.05,HK110)^2*HG110^2*HM110/HE110^2)</f>
        <v>7.073233668688865E-2</v>
      </c>
      <c r="HO110" s="238"/>
      <c r="HP110" s="211">
        <f>ABS(HE21-HE110)/SQRT(HG110^2+HG21^2)</f>
        <v>3.7823588329173501</v>
      </c>
      <c r="HQ110" s="210" t="str">
        <f>IF(HP110&lt;1.96,"Yes","No")</f>
        <v>No</v>
      </c>
      <c r="HR110" s="218"/>
      <c r="HS110" s="218"/>
      <c r="HT110" s="211"/>
      <c r="HV110" s="244">
        <f>IH106/IF106</f>
        <v>2.5975632242214464</v>
      </c>
      <c r="HW110" s="244">
        <f>IA107-HW107*HV110</f>
        <v>-1.6025336497040004</v>
      </c>
      <c r="HX110" s="212">
        <f>SQRT(1/IF106)</f>
        <v>0.35246748397852051</v>
      </c>
      <c r="HY110" s="211">
        <f>SQRT(1/IC106+HW107^2*HX110^2)</f>
        <v>0.24989602772251421</v>
      </c>
      <c r="HZ110" s="211">
        <f>HV110/HX110</f>
        <v>7.3696534922913424</v>
      </c>
      <c r="IA110" s="211">
        <f>HW110/HY110</f>
        <v>-6.4128016131711449</v>
      </c>
      <c r="IB110" s="204">
        <f>COUNT(HY96:HY105)-2</f>
        <v>3</v>
      </c>
      <c r="IC110" s="223">
        <f>_xlfn.CHISQ.DIST.RT(II106,IB110)</f>
        <v>0.28926752383673537</v>
      </c>
      <c r="ID110" s="211">
        <f>II106/IB110</f>
        <v>1.2513747773841384</v>
      </c>
      <c r="IE110" s="211">
        <f>IF(IC110&gt;0.15,1.96^2*HX110^2/HV110^2,_xlfn.T.INV.2T(0.05,IB110)^2*HX110^2*ID110/HV110^2)</f>
        <v>7.073233668688865E-2</v>
      </c>
      <c r="IF110" s="238"/>
      <c r="IG110" s="211">
        <f>ABS(HV21-HV110)/SQRT(HX110^2+HX21^2)</f>
        <v>3.7823588329173532</v>
      </c>
      <c r="IH110" s="210" t="str">
        <f>IF(IG110&lt;1.96,"Yes","No")</f>
        <v>No</v>
      </c>
      <c r="II110" s="218"/>
      <c r="IJ110" s="218"/>
      <c r="IK110" s="211"/>
      <c r="IM110" s="244">
        <f>IY106/IW106</f>
        <v>2.5975632242214464</v>
      </c>
      <c r="IN110" s="244">
        <f>IR107-IN107*IM110</f>
        <v>-1.6025336497040004</v>
      </c>
      <c r="IO110" s="212">
        <f>SQRT(1/IW106)</f>
        <v>0.35246748397852051</v>
      </c>
      <c r="IP110" s="211">
        <f>SQRT(1/IT106+IN107^2*IO110^2)</f>
        <v>0.24989602772251421</v>
      </c>
      <c r="IQ110" s="211">
        <f>IM110/IO110</f>
        <v>7.3696534922913424</v>
      </c>
      <c r="IR110" s="211">
        <f>IN110/IP110</f>
        <v>-6.4128016131711449</v>
      </c>
      <c r="IS110" s="204">
        <f>COUNT(IP96:IP105)-2</f>
        <v>3</v>
      </c>
      <c r="IT110" s="223">
        <f>_xlfn.CHISQ.DIST.RT(IZ106,IS110)</f>
        <v>0.28926752383673537</v>
      </c>
      <c r="IU110" s="211">
        <f>IZ106/IS110</f>
        <v>1.2513747773841384</v>
      </c>
      <c r="IV110" s="211">
        <f>IF(IT110&gt;0.15,1.96^2*IO110^2/IM110^2,_xlfn.T.INV.2T(0.05,IS110)^2*IO110^2*IU110/IM110^2)</f>
        <v>7.073233668688865E-2</v>
      </c>
      <c r="IW110" s="238"/>
      <c r="IX110" s="211">
        <f>ABS(IM21-IM110)/SQRT(IO110^2+IO21^2)</f>
        <v>3.7823588329173514</v>
      </c>
      <c r="IY110" s="210" t="str">
        <f>IF(IX110&lt;1.96,"Yes","No")</f>
        <v>No</v>
      </c>
      <c r="IZ110" s="218"/>
      <c r="JA110" s="218"/>
      <c r="JB110" s="211"/>
      <c r="JD110" s="244">
        <f>JP106/JN106</f>
        <v>2.5975632242214464</v>
      </c>
      <c r="JE110" s="244">
        <f>JI107-JE107*JD110</f>
        <v>-1.6025336497040004</v>
      </c>
      <c r="JF110" s="212">
        <f>SQRT(1/JN106)</f>
        <v>0.35246748397852051</v>
      </c>
      <c r="JG110" s="211">
        <f>SQRT(1/JK106+JE107^2*JF110^2)</f>
        <v>0.24989602772251421</v>
      </c>
      <c r="JH110" s="211">
        <f>JD110/JF110</f>
        <v>7.3696534922913424</v>
      </c>
      <c r="JI110" s="211">
        <f>JE110/JG110</f>
        <v>-6.4128016131711449</v>
      </c>
      <c r="JJ110" s="204">
        <f>COUNT(JG96:JG105)-2</f>
        <v>3</v>
      </c>
      <c r="JK110" s="223">
        <f>_xlfn.CHISQ.DIST.RT(JQ106,JJ110)</f>
        <v>0.28926752383673537</v>
      </c>
      <c r="JL110" s="211">
        <f>JQ106/JJ110</f>
        <v>1.2513747773841384</v>
      </c>
      <c r="JM110" s="211">
        <f>IF(JK110&gt;0.15,1.96^2*JF110^2/JD110^2,_xlfn.T.INV.2T(0.05,JJ110)^2*JF110^2*JL110/JD110^2)</f>
        <v>7.073233668688865E-2</v>
      </c>
      <c r="JN110" s="238"/>
      <c r="JO110" s="211">
        <f>ABS(JD21-JD110)/SQRT(JF110^2+JF21^2)</f>
        <v>3.7823588329173536</v>
      </c>
      <c r="JP110" s="210" t="str">
        <f>IF(JO110&lt;1.96,"Yes","No")</f>
        <v>No</v>
      </c>
      <c r="JQ110" s="218"/>
      <c r="JR110" s="218"/>
      <c r="JS110" s="211"/>
      <c r="JU110" s="244">
        <f>KG106/KE106</f>
        <v>2.5975632242214464</v>
      </c>
      <c r="JV110" s="244">
        <f>JZ107-JV107*JU110</f>
        <v>-1.6025336497040004</v>
      </c>
      <c r="JW110" s="212">
        <f>SQRT(1/KE106)</f>
        <v>0.35246748397852051</v>
      </c>
      <c r="JX110" s="211">
        <f>SQRT(1/KB106+JV107^2*JW110^2)</f>
        <v>0.24989602772251421</v>
      </c>
      <c r="JY110" s="211">
        <f>JU110/JW110</f>
        <v>7.3696534922913424</v>
      </c>
      <c r="JZ110" s="211">
        <f>JV110/JX110</f>
        <v>-6.4128016131711449</v>
      </c>
      <c r="KA110" s="204">
        <f>COUNT(JX96:JX105)-2</f>
        <v>3</v>
      </c>
      <c r="KB110" s="223">
        <f>_xlfn.CHISQ.DIST.RT(KH106,KA110)</f>
        <v>0.28926752383673537</v>
      </c>
      <c r="KC110" s="211">
        <f>KH106/KA110</f>
        <v>1.2513747773841384</v>
      </c>
      <c r="KD110" s="211">
        <f>IF(KB110&gt;0.15,1.96^2*JW110^2/JU110^2,_xlfn.T.INV.2T(0.05,KA110)^2*JW110^2*KC110/JU110^2)</f>
        <v>7.073233668688865E-2</v>
      </c>
      <c r="KE110" s="238"/>
      <c r="KF110" s="211">
        <f>ABS(JU21-JU110)/SQRT(JW110^2+JW21^2)</f>
        <v>3.7823588329173536</v>
      </c>
      <c r="KG110" s="210" t="str">
        <f>IF(KF110&lt;1.96,"Yes","No")</f>
        <v>No</v>
      </c>
      <c r="KH110" s="218"/>
      <c r="KI110" s="218"/>
      <c r="KJ110" s="211"/>
      <c r="KL110" s="244">
        <f>KX106/KV106</f>
        <v>2.5975632242214464</v>
      </c>
      <c r="KM110" s="244">
        <f>KQ107-KM107*KL110</f>
        <v>-1.6025336497040004</v>
      </c>
      <c r="KN110" s="212">
        <f>SQRT(1/KV106)</f>
        <v>0.35246748397852051</v>
      </c>
      <c r="KO110" s="211">
        <f>SQRT(1/KS106+KM107^2*KN110^2)</f>
        <v>0.24989602772251421</v>
      </c>
      <c r="KP110" s="211">
        <f>KL110/KN110</f>
        <v>7.3696534922913424</v>
      </c>
      <c r="KQ110" s="211">
        <f>KM110/KO110</f>
        <v>-6.4128016131711449</v>
      </c>
      <c r="KR110" s="204">
        <f>COUNT(KO96:KO105)-2</f>
        <v>3</v>
      </c>
      <c r="KS110" s="223">
        <f>_xlfn.CHISQ.DIST.RT(KY106,KR110)</f>
        <v>0.28926752383673537</v>
      </c>
      <c r="KT110" s="211">
        <f>KY106/KR110</f>
        <v>1.2513747773841384</v>
      </c>
      <c r="KU110" s="211">
        <f>IF(KS110&gt;0.15,1.96^2*KN110^2/KL110^2,_xlfn.T.INV.2T(0.05,KR110)^2*KN110^2*KT110/KL110^2)</f>
        <v>7.073233668688865E-2</v>
      </c>
      <c r="KV110" s="238"/>
      <c r="KW110" s="211">
        <f>ABS(KL21-KL110)/SQRT(KN110^2+KN21^2)</f>
        <v>3.7823588329173523</v>
      </c>
      <c r="KX110" s="210" t="str">
        <f>IF(KW110&lt;1.96,"Yes","No")</f>
        <v>No</v>
      </c>
      <c r="KY110" s="218"/>
      <c r="KZ110" s="218"/>
      <c r="LA110" s="211"/>
      <c r="LC110" s="244">
        <f>LO106/LM106</f>
        <v>2.5975632242214464</v>
      </c>
      <c r="LD110" s="244">
        <f>LH107-LD107*LC110</f>
        <v>-1.6025336497040004</v>
      </c>
      <c r="LE110" s="212">
        <f>SQRT(1/LM106)</f>
        <v>0.35246748397852051</v>
      </c>
      <c r="LF110" s="211">
        <f>SQRT(1/LJ106+LD107^2*LE110^2)</f>
        <v>0.24989602772251421</v>
      </c>
      <c r="LG110" s="211">
        <f>LC110/LE110</f>
        <v>7.3696534922913424</v>
      </c>
      <c r="LH110" s="211">
        <f>LD110/LF110</f>
        <v>-6.4128016131711449</v>
      </c>
      <c r="LI110" s="204">
        <f>COUNT(LF96:LF105)-2</f>
        <v>3</v>
      </c>
      <c r="LJ110" s="223">
        <f>_xlfn.CHISQ.DIST.RT(LP106,LI110)</f>
        <v>0.28926752383673537</v>
      </c>
      <c r="LK110" s="211">
        <f>LP106/LI110</f>
        <v>1.2513747773841384</v>
      </c>
      <c r="LL110" s="211">
        <f>IF(LJ110&gt;0.15,1.96^2*LE110^2/LC110^2,_xlfn.T.INV.2T(0.05,LI110)^2*LE110^2*LK110/LC110^2)</f>
        <v>7.073233668688865E-2</v>
      </c>
      <c r="LM110" s="238"/>
      <c r="LN110" s="211">
        <f>ABS(LC21-LC110)/SQRT(LE110^2+LE21^2)</f>
        <v>3.7823588329173519</v>
      </c>
      <c r="LO110" s="210" t="str">
        <f>IF(LN110&lt;1.96,"Yes","No")</f>
        <v>No</v>
      </c>
      <c r="LP110" s="218"/>
      <c r="LQ110" s="218"/>
      <c r="LR110" s="211"/>
      <c r="LT110" s="244">
        <f>MF106/MD106</f>
        <v>2.5975632242214464</v>
      </c>
      <c r="LU110" s="244">
        <f>LY107-LU107*LT110</f>
        <v>-1.6025336497040004</v>
      </c>
      <c r="LV110" s="212">
        <f>SQRT(1/MD106)</f>
        <v>0.35246748397852051</v>
      </c>
      <c r="LW110" s="211">
        <f>SQRT(1/MA106+LU107^2*LV110^2)</f>
        <v>0.24989602772251421</v>
      </c>
      <c r="LX110" s="211">
        <f>LT110/LV110</f>
        <v>7.3696534922913424</v>
      </c>
      <c r="LY110" s="211">
        <f>LU110/LW110</f>
        <v>-6.4128016131711449</v>
      </c>
      <c r="LZ110" s="204">
        <f>COUNT(LW96:LW105)-2</f>
        <v>3</v>
      </c>
      <c r="MA110" s="223">
        <f>_xlfn.CHISQ.DIST.RT(MG106,LZ110)</f>
        <v>0.28926752383673537</v>
      </c>
      <c r="MB110" s="211">
        <f>MG106/LZ110</f>
        <v>1.2513747773841384</v>
      </c>
      <c r="MC110" s="211">
        <f>IF(MA110&gt;0.15,1.96^2*LV110^2/LT110^2,_xlfn.T.INV.2T(0.05,LZ110)^2*LV110^2*MB110/LT110^2)</f>
        <v>7.073233668688865E-2</v>
      </c>
      <c r="MD110" s="238"/>
      <c r="ME110" s="211">
        <f>ABS(LT21-LT110)/SQRT(LV110^2+LV21^2)</f>
        <v>3.7823588329173519</v>
      </c>
      <c r="MF110" s="210" t="str">
        <f>IF(ME110&lt;1.96,"Yes","No")</f>
        <v>No</v>
      </c>
      <c r="MG110" s="218"/>
      <c r="MH110" s="218"/>
      <c r="MI110" s="211"/>
    </row>
    <row r="111" spans="1:347" ht="14" hidden="1" customHeight="1" outlineLevel="1">
      <c r="A111" s="12"/>
      <c r="B111" s="33"/>
      <c r="C111" s="17"/>
      <c r="F111" s="12"/>
      <c r="L111" s="15"/>
      <c r="M111" s="37"/>
      <c r="N111" s="22"/>
      <c r="O111" s="23"/>
      <c r="P111" s="27"/>
      <c r="Q111" s="15"/>
      <c r="R111" s="15"/>
      <c r="S111" s="238"/>
      <c r="T111" s="46"/>
      <c r="X111" s="15"/>
      <c r="Y111" s="15"/>
      <c r="Z111" s="199"/>
      <c r="AA111" s="199"/>
      <c r="AB111" s="199"/>
      <c r="AC111" s="211"/>
      <c r="AD111" s="227"/>
      <c r="AE111" s="215"/>
      <c r="AF111" s="204"/>
      <c r="AG111" s="223"/>
      <c r="AH111" s="211"/>
      <c r="AI111" s="211"/>
      <c r="AJ111" s="238"/>
      <c r="AK111" s="230"/>
      <c r="AL111" s="218"/>
      <c r="AM111" s="218"/>
      <c r="AN111" s="218"/>
      <c r="AO111" s="211"/>
      <c r="AQ111" s="199"/>
      <c r="AR111" s="199"/>
      <c r="AS111" s="199"/>
      <c r="AT111" s="211"/>
      <c r="AU111" s="227"/>
      <c r="AV111" s="215"/>
      <c r="AW111" s="204"/>
      <c r="AX111" s="223"/>
      <c r="AY111" s="211"/>
      <c r="AZ111" s="211"/>
      <c r="BA111" s="238"/>
      <c r="BB111" s="230"/>
      <c r="BC111" s="218"/>
      <c r="BD111" s="218"/>
      <c r="BE111" s="218"/>
      <c r="BF111" s="211"/>
      <c r="BH111" s="199"/>
      <c r="BI111" s="199"/>
      <c r="BJ111" s="199"/>
      <c r="BK111" s="211"/>
      <c r="BL111" s="227"/>
      <c r="BM111" s="215"/>
      <c r="BN111" s="204"/>
      <c r="BO111" s="223"/>
      <c r="BP111" s="211"/>
      <c r="BQ111" s="211"/>
      <c r="BR111" s="238"/>
      <c r="BS111" s="230"/>
      <c r="BT111" s="218"/>
      <c r="BU111" s="218"/>
      <c r="BV111" s="218"/>
      <c r="BW111" s="211"/>
      <c r="BY111" s="199"/>
      <c r="BZ111" s="199"/>
      <c r="CA111" s="199"/>
      <c r="CB111" s="211"/>
      <c r="CC111" s="227"/>
      <c r="CD111" s="215"/>
      <c r="CE111" s="204"/>
      <c r="CF111" s="223"/>
      <c r="CG111" s="211"/>
      <c r="CH111" s="211"/>
      <c r="CI111" s="238"/>
      <c r="CJ111" s="230"/>
      <c r="CK111" s="218"/>
      <c r="CL111" s="218"/>
      <c r="CM111" s="218"/>
      <c r="CN111" s="211"/>
      <c r="CP111" s="199"/>
      <c r="CQ111" s="199"/>
      <c r="CR111" s="199"/>
      <c r="CS111" s="211"/>
      <c r="CT111" s="227"/>
      <c r="CU111" s="215"/>
      <c r="CV111" s="204"/>
      <c r="CW111" s="223"/>
      <c r="CX111" s="211"/>
      <c r="CY111" s="211"/>
      <c r="CZ111" s="238"/>
      <c r="DA111" s="230"/>
      <c r="DB111" s="218"/>
      <c r="DC111" s="218"/>
      <c r="DD111" s="218"/>
      <c r="DE111" s="211"/>
      <c r="DG111" s="199"/>
      <c r="DH111" s="199"/>
      <c r="DI111" s="199"/>
      <c r="DJ111" s="211"/>
      <c r="DK111" s="227"/>
      <c r="DL111" s="215"/>
      <c r="DM111" s="204"/>
      <c r="DN111" s="223"/>
      <c r="DO111" s="211"/>
      <c r="DP111" s="211"/>
      <c r="DQ111" s="238"/>
      <c r="DR111" s="230"/>
      <c r="DS111" s="218"/>
      <c r="DT111" s="218"/>
      <c r="DU111" s="218"/>
      <c r="DV111" s="211"/>
      <c r="DX111" s="199"/>
      <c r="DY111" s="199"/>
      <c r="DZ111" s="199"/>
      <c r="EA111" s="211"/>
      <c r="EB111" s="227"/>
      <c r="EC111" s="215"/>
      <c r="ED111" s="204"/>
      <c r="EE111" s="223"/>
      <c r="EF111" s="211"/>
      <c r="EG111" s="211"/>
      <c r="EH111" s="238"/>
      <c r="EI111" s="230"/>
      <c r="EJ111" s="218"/>
      <c r="EK111" s="218"/>
      <c r="EL111" s="218"/>
      <c r="EM111" s="211"/>
      <c r="EO111" s="199"/>
      <c r="EP111" s="199"/>
      <c r="EQ111" s="199"/>
      <c r="ER111" s="211"/>
      <c r="ES111" s="227"/>
      <c r="ET111" s="215"/>
      <c r="EU111" s="204"/>
      <c r="EV111" s="223"/>
      <c r="EW111" s="211"/>
      <c r="EX111" s="211"/>
      <c r="EY111" s="238"/>
      <c r="EZ111" s="230"/>
      <c r="FA111" s="218"/>
      <c r="FB111" s="218"/>
      <c r="FC111" s="218"/>
      <c r="FD111" s="211"/>
      <c r="FF111" s="199"/>
      <c r="FG111" s="199"/>
      <c r="FH111" s="199"/>
      <c r="FI111" s="211"/>
      <c r="FJ111" s="227"/>
      <c r="FK111" s="215"/>
      <c r="FL111" s="204"/>
      <c r="FM111" s="223"/>
      <c r="FN111" s="211"/>
      <c r="FO111" s="211"/>
      <c r="FP111" s="238"/>
      <c r="FQ111" s="230"/>
      <c r="FR111" s="218"/>
      <c r="FS111" s="218"/>
      <c r="FT111" s="218"/>
      <c r="FU111" s="211"/>
      <c r="FW111" s="199"/>
      <c r="FX111" s="199"/>
      <c r="FY111" s="199"/>
      <c r="FZ111" s="211"/>
      <c r="GA111" s="227"/>
      <c r="GB111" s="215"/>
      <c r="GC111" s="204"/>
      <c r="GD111" s="223"/>
      <c r="GE111" s="211"/>
      <c r="GF111" s="211"/>
      <c r="GG111" s="238"/>
      <c r="GH111" s="230"/>
      <c r="GI111" s="218"/>
      <c r="GJ111" s="218"/>
      <c r="GK111" s="218"/>
      <c r="GL111" s="211"/>
      <c r="GN111" s="199"/>
      <c r="GO111" s="199"/>
      <c r="GP111" s="199"/>
      <c r="GQ111" s="211"/>
      <c r="GR111" s="227"/>
      <c r="GS111" s="215"/>
      <c r="GT111" s="204"/>
      <c r="GU111" s="223"/>
      <c r="GV111" s="211"/>
      <c r="GW111" s="211"/>
      <c r="GX111" s="238"/>
      <c r="GY111" s="230"/>
      <c r="GZ111" s="218"/>
      <c r="HA111" s="218"/>
      <c r="HB111" s="218"/>
      <c r="HC111" s="211"/>
      <c r="HE111" s="199"/>
      <c r="HF111" s="199"/>
      <c r="HG111" s="199"/>
      <c r="HH111" s="211"/>
      <c r="HI111" s="227"/>
      <c r="HJ111" s="215"/>
      <c r="HK111" s="204"/>
      <c r="HL111" s="223"/>
      <c r="HM111" s="211"/>
      <c r="HN111" s="211"/>
      <c r="HO111" s="238"/>
      <c r="HP111" s="230"/>
      <c r="HQ111" s="218"/>
      <c r="HR111" s="218"/>
      <c r="HS111" s="218"/>
      <c r="HT111" s="211"/>
      <c r="HV111" s="199"/>
      <c r="HW111" s="199"/>
      <c r="HX111" s="199"/>
      <c r="HY111" s="211"/>
      <c r="HZ111" s="227"/>
      <c r="IA111" s="215"/>
      <c r="IB111" s="204"/>
      <c r="IC111" s="223"/>
      <c r="ID111" s="211"/>
      <c r="IE111" s="211"/>
      <c r="IF111" s="238"/>
      <c r="IG111" s="230"/>
      <c r="IH111" s="218"/>
      <c r="II111" s="218"/>
      <c r="IJ111" s="218"/>
      <c r="IK111" s="211"/>
      <c r="IM111" s="199"/>
      <c r="IN111" s="199"/>
      <c r="IO111" s="199"/>
      <c r="IP111" s="211"/>
      <c r="IQ111" s="227"/>
      <c r="IR111" s="215"/>
      <c r="IS111" s="204"/>
      <c r="IT111" s="223"/>
      <c r="IU111" s="211"/>
      <c r="IV111" s="211"/>
      <c r="IW111" s="238"/>
      <c r="IX111" s="230"/>
      <c r="IY111" s="218"/>
      <c r="IZ111" s="218"/>
      <c r="JA111" s="218"/>
      <c r="JB111" s="211"/>
      <c r="JD111" s="199"/>
      <c r="JE111" s="199"/>
      <c r="JF111" s="199"/>
      <c r="JG111" s="211"/>
      <c r="JH111" s="227"/>
      <c r="JI111" s="215"/>
      <c r="JJ111" s="204"/>
      <c r="JK111" s="223"/>
      <c r="JL111" s="211"/>
      <c r="JM111" s="211"/>
      <c r="JN111" s="238"/>
      <c r="JO111" s="230"/>
      <c r="JP111" s="218"/>
      <c r="JQ111" s="218"/>
      <c r="JR111" s="218"/>
      <c r="JS111" s="211"/>
      <c r="JU111" s="199"/>
      <c r="JV111" s="199"/>
      <c r="JW111" s="199"/>
      <c r="JX111" s="211"/>
      <c r="JY111" s="227"/>
      <c r="JZ111" s="215"/>
      <c r="KA111" s="204"/>
      <c r="KB111" s="223"/>
      <c r="KC111" s="211"/>
      <c r="KD111" s="211"/>
      <c r="KE111" s="238"/>
      <c r="KF111" s="230"/>
      <c r="KG111" s="218"/>
      <c r="KH111" s="218"/>
      <c r="KI111" s="218"/>
      <c r="KJ111" s="211"/>
      <c r="KL111" s="199"/>
      <c r="KM111" s="199"/>
      <c r="KN111" s="199"/>
      <c r="KO111" s="211"/>
      <c r="KP111" s="227"/>
      <c r="KQ111" s="215"/>
      <c r="KR111" s="204"/>
      <c r="KS111" s="223"/>
      <c r="KT111" s="211"/>
      <c r="KU111" s="211"/>
      <c r="KV111" s="238"/>
      <c r="KW111" s="230"/>
      <c r="KX111" s="218"/>
      <c r="KY111" s="218"/>
      <c r="KZ111" s="218"/>
      <c r="LA111" s="211"/>
      <c r="LC111" s="199"/>
      <c r="LD111" s="199"/>
      <c r="LE111" s="199"/>
      <c r="LF111" s="211"/>
      <c r="LG111" s="227"/>
      <c r="LH111" s="215"/>
      <c r="LI111" s="204"/>
      <c r="LJ111" s="223"/>
      <c r="LK111" s="211"/>
      <c r="LL111" s="211"/>
      <c r="LM111" s="238"/>
      <c r="LN111" s="230"/>
      <c r="LO111" s="218"/>
      <c r="LP111" s="218"/>
      <c r="LQ111" s="218"/>
      <c r="LR111" s="211"/>
      <c r="LT111" s="199"/>
      <c r="LU111" s="199"/>
      <c r="LV111" s="199"/>
      <c r="LW111" s="211"/>
      <c r="LX111" s="227"/>
      <c r="LY111" s="215"/>
      <c r="LZ111" s="204"/>
      <c r="MA111" s="223"/>
      <c r="MB111" s="211"/>
      <c r="MC111" s="211"/>
      <c r="MD111" s="238"/>
      <c r="ME111" s="230"/>
      <c r="MF111" s="218"/>
      <c r="MG111" s="218"/>
      <c r="MH111" s="218"/>
      <c r="MI111" s="211"/>
    </row>
    <row r="112" spans="1:347" ht="14" hidden="1" customHeight="1" outlineLevel="1">
      <c r="A112" s="12"/>
      <c r="B112" s="33"/>
      <c r="C112" s="17"/>
      <c r="F112" s="12"/>
      <c r="J112" s="17"/>
      <c r="K112" s="15"/>
      <c r="L112" s="33"/>
      <c r="M112" s="47"/>
      <c r="N112" s="22"/>
      <c r="O112" s="23"/>
      <c r="P112" s="38" t="s">
        <v>104</v>
      </c>
      <c r="Q112" s="15"/>
      <c r="R112" s="15"/>
      <c r="S112" s="238"/>
      <c r="T112" s="46" t="s">
        <v>115</v>
      </c>
      <c r="X112" s="15"/>
      <c r="Y112" s="15"/>
      <c r="Z112" s="199"/>
      <c r="AA112" s="212"/>
      <c r="AB112" s="211"/>
      <c r="AC112" s="207"/>
      <c r="AD112" s="231"/>
      <c r="AE112" s="215"/>
      <c r="AF112" s="204"/>
      <c r="AG112" s="228" t="s">
        <v>101</v>
      </c>
      <c r="AH112" s="211"/>
      <c r="AI112" s="211"/>
      <c r="AJ112" s="238"/>
      <c r="AK112" s="230" t="s">
        <v>115</v>
      </c>
      <c r="AL112" s="218"/>
      <c r="AM112" s="218"/>
      <c r="AN112" s="218"/>
      <c r="AO112" s="211"/>
      <c r="AQ112" s="199"/>
      <c r="AR112" s="212"/>
      <c r="AS112" s="211"/>
      <c r="AT112" s="207"/>
      <c r="AU112" s="231"/>
      <c r="AV112" s="215"/>
      <c r="AW112" s="204"/>
      <c r="AX112" s="228" t="s">
        <v>101</v>
      </c>
      <c r="AY112" s="211"/>
      <c r="AZ112" s="211"/>
      <c r="BA112" s="238"/>
      <c r="BB112" s="230" t="s">
        <v>115</v>
      </c>
      <c r="BC112" s="218"/>
      <c r="BD112" s="218"/>
      <c r="BE112" s="218"/>
      <c r="BF112" s="211"/>
      <c r="BH112" s="199"/>
      <c r="BI112" s="212"/>
      <c r="BJ112" s="211"/>
      <c r="BK112" s="207"/>
      <c r="BL112" s="231"/>
      <c r="BM112" s="215"/>
      <c r="BN112" s="204"/>
      <c r="BO112" s="228" t="s">
        <v>101</v>
      </c>
      <c r="BP112" s="211"/>
      <c r="BQ112" s="211"/>
      <c r="BR112" s="238"/>
      <c r="BS112" s="230" t="s">
        <v>115</v>
      </c>
      <c r="BT112" s="218"/>
      <c r="BU112" s="218"/>
      <c r="BV112" s="218"/>
      <c r="BW112" s="211"/>
      <c r="BY112" s="199"/>
      <c r="BZ112" s="212"/>
      <c r="CA112" s="211"/>
      <c r="CB112" s="207"/>
      <c r="CC112" s="231"/>
      <c r="CD112" s="215"/>
      <c r="CE112" s="204"/>
      <c r="CF112" s="228" t="s">
        <v>101</v>
      </c>
      <c r="CG112" s="211"/>
      <c r="CH112" s="211"/>
      <c r="CI112" s="238"/>
      <c r="CJ112" s="230" t="s">
        <v>115</v>
      </c>
      <c r="CK112" s="218"/>
      <c r="CL112" s="218"/>
      <c r="CM112" s="218"/>
      <c r="CN112" s="211"/>
      <c r="CP112" s="199"/>
      <c r="CQ112" s="212"/>
      <c r="CR112" s="211"/>
      <c r="CS112" s="207"/>
      <c r="CT112" s="231"/>
      <c r="CU112" s="215"/>
      <c r="CV112" s="204"/>
      <c r="CW112" s="228" t="s">
        <v>101</v>
      </c>
      <c r="CX112" s="211"/>
      <c r="CY112" s="211"/>
      <c r="CZ112" s="238"/>
      <c r="DA112" s="230" t="s">
        <v>115</v>
      </c>
      <c r="DB112" s="218"/>
      <c r="DC112" s="218"/>
      <c r="DD112" s="218"/>
      <c r="DE112" s="211"/>
      <c r="DG112" s="199"/>
      <c r="DH112" s="212"/>
      <c r="DI112" s="211"/>
      <c r="DJ112" s="207"/>
      <c r="DK112" s="231"/>
      <c r="DL112" s="215"/>
      <c r="DM112" s="204"/>
      <c r="DN112" s="228" t="s">
        <v>101</v>
      </c>
      <c r="DO112" s="211"/>
      <c r="DP112" s="211"/>
      <c r="DQ112" s="238"/>
      <c r="DR112" s="230" t="s">
        <v>115</v>
      </c>
      <c r="DS112" s="218"/>
      <c r="DT112" s="218"/>
      <c r="DU112" s="218"/>
      <c r="DV112" s="211"/>
      <c r="DX112" s="199"/>
      <c r="DY112" s="212"/>
      <c r="DZ112" s="211"/>
      <c r="EA112" s="207"/>
      <c r="EB112" s="231"/>
      <c r="EC112" s="215"/>
      <c r="ED112" s="204"/>
      <c r="EE112" s="228" t="s">
        <v>101</v>
      </c>
      <c r="EF112" s="211"/>
      <c r="EG112" s="211"/>
      <c r="EH112" s="238"/>
      <c r="EI112" s="230" t="s">
        <v>115</v>
      </c>
      <c r="EJ112" s="218"/>
      <c r="EK112" s="218"/>
      <c r="EL112" s="218"/>
      <c r="EM112" s="211"/>
      <c r="EO112" s="199"/>
      <c r="EP112" s="212"/>
      <c r="EQ112" s="211"/>
      <c r="ER112" s="207"/>
      <c r="ES112" s="231"/>
      <c r="ET112" s="215"/>
      <c r="EU112" s="204"/>
      <c r="EV112" s="228" t="s">
        <v>101</v>
      </c>
      <c r="EW112" s="211"/>
      <c r="EX112" s="211"/>
      <c r="EY112" s="238"/>
      <c r="EZ112" s="230" t="s">
        <v>115</v>
      </c>
      <c r="FA112" s="218"/>
      <c r="FB112" s="218"/>
      <c r="FC112" s="218"/>
      <c r="FD112" s="211"/>
      <c r="FF112" s="199"/>
      <c r="FG112" s="212"/>
      <c r="FH112" s="211"/>
      <c r="FI112" s="207"/>
      <c r="FJ112" s="231"/>
      <c r="FK112" s="215"/>
      <c r="FL112" s="204"/>
      <c r="FM112" s="228" t="s">
        <v>101</v>
      </c>
      <c r="FN112" s="211"/>
      <c r="FO112" s="211"/>
      <c r="FP112" s="238"/>
      <c r="FQ112" s="230" t="s">
        <v>115</v>
      </c>
      <c r="FR112" s="218"/>
      <c r="FS112" s="218"/>
      <c r="FT112" s="218"/>
      <c r="FU112" s="211"/>
      <c r="FW112" s="199"/>
      <c r="FX112" s="212"/>
      <c r="FY112" s="211"/>
      <c r="FZ112" s="207"/>
      <c r="GA112" s="231"/>
      <c r="GB112" s="215"/>
      <c r="GC112" s="204"/>
      <c r="GD112" s="228" t="s">
        <v>101</v>
      </c>
      <c r="GE112" s="211"/>
      <c r="GF112" s="211"/>
      <c r="GG112" s="238"/>
      <c r="GH112" s="230" t="s">
        <v>115</v>
      </c>
      <c r="GI112" s="218"/>
      <c r="GJ112" s="218"/>
      <c r="GK112" s="218"/>
      <c r="GL112" s="211"/>
      <c r="GN112" s="199"/>
      <c r="GO112" s="212"/>
      <c r="GP112" s="211"/>
      <c r="GQ112" s="207"/>
      <c r="GR112" s="231"/>
      <c r="GS112" s="215"/>
      <c r="GT112" s="204"/>
      <c r="GU112" s="228" t="s">
        <v>101</v>
      </c>
      <c r="GV112" s="211"/>
      <c r="GW112" s="211"/>
      <c r="GX112" s="238"/>
      <c r="GY112" s="230" t="s">
        <v>115</v>
      </c>
      <c r="GZ112" s="218"/>
      <c r="HA112" s="218"/>
      <c r="HB112" s="218"/>
      <c r="HC112" s="211"/>
      <c r="HE112" s="199"/>
      <c r="HF112" s="212"/>
      <c r="HG112" s="211"/>
      <c r="HH112" s="207"/>
      <c r="HI112" s="231"/>
      <c r="HJ112" s="215"/>
      <c r="HK112" s="204"/>
      <c r="HL112" s="228" t="s">
        <v>101</v>
      </c>
      <c r="HM112" s="211"/>
      <c r="HN112" s="211"/>
      <c r="HO112" s="238"/>
      <c r="HP112" s="230" t="s">
        <v>115</v>
      </c>
      <c r="HQ112" s="218"/>
      <c r="HR112" s="218"/>
      <c r="HS112" s="218"/>
      <c r="HT112" s="211"/>
      <c r="HV112" s="199"/>
      <c r="HW112" s="212"/>
      <c r="HX112" s="211"/>
      <c r="HY112" s="207"/>
      <c r="HZ112" s="231"/>
      <c r="IA112" s="215"/>
      <c r="IB112" s="204"/>
      <c r="IC112" s="228" t="s">
        <v>101</v>
      </c>
      <c r="ID112" s="211"/>
      <c r="IE112" s="211"/>
      <c r="IF112" s="238"/>
      <c r="IG112" s="230" t="s">
        <v>115</v>
      </c>
      <c r="IH112" s="218"/>
      <c r="II112" s="218"/>
      <c r="IJ112" s="218"/>
      <c r="IK112" s="211"/>
      <c r="IM112" s="199"/>
      <c r="IN112" s="212"/>
      <c r="IO112" s="211"/>
      <c r="IP112" s="207"/>
      <c r="IQ112" s="231"/>
      <c r="IR112" s="215"/>
      <c r="IS112" s="204"/>
      <c r="IT112" s="228" t="s">
        <v>101</v>
      </c>
      <c r="IU112" s="211"/>
      <c r="IV112" s="211"/>
      <c r="IW112" s="238"/>
      <c r="IX112" s="230" t="s">
        <v>115</v>
      </c>
      <c r="IY112" s="218"/>
      <c r="IZ112" s="218"/>
      <c r="JA112" s="218"/>
      <c r="JB112" s="211"/>
      <c r="JD112" s="199"/>
      <c r="JE112" s="212"/>
      <c r="JF112" s="211"/>
      <c r="JG112" s="207"/>
      <c r="JH112" s="231"/>
      <c r="JI112" s="215"/>
      <c r="JJ112" s="204"/>
      <c r="JK112" s="228" t="s">
        <v>101</v>
      </c>
      <c r="JL112" s="211"/>
      <c r="JM112" s="211"/>
      <c r="JN112" s="238"/>
      <c r="JO112" s="230" t="s">
        <v>115</v>
      </c>
      <c r="JP112" s="218"/>
      <c r="JQ112" s="218"/>
      <c r="JR112" s="218"/>
      <c r="JS112" s="211"/>
      <c r="JU112" s="199"/>
      <c r="JV112" s="212"/>
      <c r="JW112" s="211"/>
      <c r="JX112" s="207"/>
      <c r="JY112" s="231"/>
      <c r="JZ112" s="215"/>
      <c r="KA112" s="204"/>
      <c r="KB112" s="228" t="s">
        <v>101</v>
      </c>
      <c r="KC112" s="211"/>
      <c r="KD112" s="211"/>
      <c r="KE112" s="238"/>
      <c r="KF112" s="230" t="s">
        <v>115</v>
      </c>
      <c r="KG112" s="218"/>
      <c r="KH112" s="218"/>
      <c r="KI112" s="218"/>
      <c r="KJ112" s="211"/>
      <c r="KL112" s="199"/>
      <c r="KM112" s="212"/>
      <c r="KN112" s="211"/>
      <c r="KO112" s="207"/>
      <c r="KP112" s="231"/>
      <c r="KQ112" s="215"/>
      <c r="KR112" s="204"/>
      <c r="KS112" s="228" t="s">
        <v>101</v>
      </c>
      <c r="KT112" s="211"/>
      <c r="KU112" s="211"/>
      <c r="KV112" s="238"/>
      <c r="KW112" s="230" t="s">
        <v>115</v>
      </c>
      <c r="KX112" s="218"/>
      <c r="KY112" s="218"/>
      <c r="KZ112" s="218"/>
      <c r="LA112" s="211"/>
      <c r="LC112" s="199"/>
      <c r="LD112" s="212"/>
      <c r="LE112" s="211"/>
      <c r="LF112" s="207"/>
      <c r="LG112" s="231"/>
      <c r="LH112" s="215"/>
      <c r="LI112" s="204"/>
      <c r="LJ112" s="228" t="s">
        <v>101</v>
      </c>
      <c r="LK112" s="211"/>
      <c r="LL112" s="211"/>
      <c r="LM112" s="238"/>
      <c r="LN112" s="230" t="s">
        <v>115</v>
      </c>
      <c r="LO112" s="218"/>
      <c r="LP112" s="218"/>
      <c r="LQ112" s="218"/>
      <c r="LR112" s="211"/>
      <c r="LT112" s="199"/>
      <c r="LU112" s="212"/>
      <c r="LV112" s="211"/>
      <c r="LW112" s="207"/>
      <c r="LX112" s="231"/>
      <c r="LY112" s="215"/>
      <c r="LZ112" s="204"/>
      <c r="MA112" s="228" t="s">
        <v>101</v>
      </c>
      <c r="MB112" s="211"/>
      <c r="MC112" s="211"/>
      <c r="MD112" s="238"/>
      <c r="ME112" s="230" t="s">
        <v>115</v>
      </c>
      <c r="MF112" s="218"/>
      <c r="MG112" s="218"/>
      <c r="MH112" s="218"/>
      <c r="MI112" s="211"/>
    </row>
    <row r="113" spans="1:347" ht="14" hidden="1" customHeight="1" outlineLevel="1" thickBot="1">
      <c r="A113" s="12"/>
      <c r="B113" s="1"/>
      <c r="C113" s="6"/>
      <c r="D113" s="6"/>
      <c r="E113" s="6"/>
      <c r="F113" s="5"/>
      <c r="K113" s="12"/>
      <c r="L113" s="34"/>
      <c r="N113" s="32"/>
      <c r="O113" s="38"/>
      <c r="P113" s="57" t="str">
        <f>K92</f>
        <v>Fairfax</v>
      </c>
      <c r="R113" s="20"/>
      <c r="S113" s="214"/>
      <c r="U113" s="58" t="str">
        <f>K3</f>
        <v>Bactimo-Aedes</v>
      </c>
      <c r="V113" s="59" t="s">
        <v>24</v>
      </c>
      <c r="W113" s="58" t="str">
        <f>K92</f>
        <v>Fairfax</v>
      </c>
      <c r="Y113" s="20"/>
      <c r="Z113" s="199"/>
      <c r="AA113" s="199"/>
      <c r="AB113" s="210"/>
      <c r="AC113" s="226"/>
      <c r="AD113" s="199"/>
      <c r="AE113" s="209"/>
      <c r="AF113" s="228"/>
      <c r="AG113" s="234" t="str">
        <f>AB92</f>
        <v>Fairfax</v>
      </c>
      <c r="AH113" s="217"/>
      <c r="AI113" s="214"/>
      <c r="AJ113" s="214"/>
      <c r="AK113" s="218"/>
      <c r="AL113" s="235" t="str">
        <f>AB3</f>
        <v>Bactimo-Aedes</v>
      </c>
      <c r="AM113" s="236" t="s">
        <v>24</v>
      </c>
      <c r="AN113" s="235" t="str">
        <f>AB92</f>
        <v>Fairfax</v>
      </c>
      <c r="AO113" s="218"/>
      <c r="AQ113" s="199"/>
      <c r="AR113" s="199"/>
      <c r="AS113" s="210"/>
      <c r="AT113" s="226"/>
      <c r="AU113" s="199"/>
      <c r="AV113" s="209"/>
      <c r="AW113" s="228"/>
      <c r="AX113" s="234" t="str">
        <f>AS92</f>
        <v>Fairfax</v>
      </c>
      <c r="AY113" s="217"/>
      <c r="AZ113" s="214"/>
      <c r="BA113" s="214"/>
      <c r="BB113" s="218"/>
      <c r="BC113" s="235" t="str">
        <f>AS3</f>
        <v>Bactimo-Aedes</v>
      </c>
      <c r="BD113" s="236" t="s">
        <v>24</v>
      </c>
      <c r="BE113" s="235" t="str">
        <f>AS92</f>
        <v>Fairfax</v>
      </c>
      <c r="BF113" s="218"/>
      <c r="BH113" s="199"/>
      <c r="BI113" s="199"/>
      <c r="BJ113" s="210"/>
      <c r="BK113" s="226"/>
      <c r="BL113" s="199"/>
      <c r="BM113" s="209"/>
      <c r="BN113" s="228"/>
      <c r="BO113" s="234" t="str">
        <f>BJ92</f>
        <v>Fairfax</v>
      </c>
      <c r="BP113" s="217"/>
      <c r="BQ113" s="214"/>
      <c r="BR113" s="214"/>
      <c r="BS113" s="218"/>
      <c r="BT113" s="235" t="str">
        <f>BJ3</f>
        <v>Bactimo-Aedes</v>
      </c>
      <c r="BU113" s="236" t="s">
        <v>24</v>
      </c>
      <c r="BV113" s="235" t="str">
        <f>BJ92</f>
        <v>Fairfax</v>
      </c>
      <c r="BW113" s="218"/>
      <c r="BY113" s="199"/>
      <c r="BZ113" s="199"/>
      <c r="CA113" s="210"/>
      <c r="CB113" s="226"/>
      <c r="CC113" s="199"/>
      <c r="CD113" s="209"/>
      <c r="CE113" s="228"/>
      <c r="CF113" s="234" t="str">
        <f>CA92</f>
        <v>Fairfax</v>
      </c>
      <c r="CG113" s="217"/>
      <c r="CH113" s="214"/>
      <c r="CI113" s="214"/>
      <c r="CJ113" s="218"/>
      <c r="CK113" s="235" t="str">
        <f>CA3</f>
        <v>Bactimo-Aedes</v>
      </c>
      <c r="CL113" s="236" t="s">
        <v>24</v>
      </c>
      <c r="CM113" s="235" t="str">
        <f>CA92</f>
        <v>Fairfax</v>
      </c>
      <c r="CN113" s="218"/>
      <c r="CP113" s="199"/>
      <c r="CQ113" s="199"/>
      <c r="CR113" s="210"/>
      <c r="CS113" s="226"/>
      <c r="CT113" s="199"/>
      <c r="CU113" s="209"/>
      <c r="CV113" s="228"/>
      <c r="CW113" s="234" t="str">
        <f>CR92</f>
        <v>Fairfax</v>
      </c>
      <c r="CX113" s="217"/>
      <c r="CY113" s="214"/>
      <c r="CZ113" s="214"/>
      <c r="DA113" s="218"/>
      <c r="DB113" s="235" t="str">
        <f>CR3</f>
        <v>Bactimo-Aedes</v>
      </c>
      <c r="DC113" s="236" t="s">
        <v>24</v>
      </c>
      <c r="DD113" s="235" t="str">
        <f>CR92</f>
        <v>Fairfax</v>
      </c>
      <c r="DE113" s="218"/>
      <c r="DG113" s="199"/>
      <c r="DH113" s="199"/>
      <c r="DI113" s="210"/>
      <c r="DJ113" s="226"/>
      <c r="DK113" s="199"/>
      <c r="DL113" s="209"/>
      <c r="DM113" s="228"/>
      <c r="DN113" s="234" t="str">
        <f>DI92</f>
        <v>Fairfax</v>
      </c>
      <c r="DO113" s="217"/>
      <c r="DP113" s="214"/>
      <c r="DQ113" s="214"/>
      <c r="DR113" s="218"/>
      <c r="DS113" s="235" t="str">
        <f>DI3</f>
        <v>Bactimo-Aedes</v>
      </c>
      <c r="DT113" s="236" t="s">
        <v>24</v>
      </c>
      <c r="DU113" s="235" t="str">
        <f>DI92</f>
        <v>Fairfax</v>
      </c>
      <c r="DV113" s="218"/>
      <c r="DX113" s="199"/>
      <c r="DY113" s="199"/>
      <c r="DZ113" s="210"/>
      <c r="EA113" s="226"/>
      <c r="EB113" s="199"/>
      <c r="EC113" s="209"/>
      <c r="ED113" s="228"/>
      <c r="EE113" s="234" t="str">
        <f>DZ92</f>
        <v>Fairfax</v>
      </c>
      <c r="EF113" s="217"/>
      <c r="EG113" s="214"/>
      <c r="EH113" s="214"/>
      <c r="EI113" s="218"/>
      <c r="EJ113" s="235" t="str">
        <f>DZ3</f>
        <v>Bactimo-Aedes</v>
      </c>
      <c r="EK113" s="236" t="s">
        <v>24</v>
      </c>
      <c r="EL113" s="235" t="str">
        <f>DZ92</f>
        <v>Fairfax</v>
      </c>
      <c r="EM113" s="218"/>
      <c r="EO113" s="199"/>
      <c r="EP113" s="199"/>
      <c r="EQ113" s="210"/>
      <c r="ER113" s="226"/>
      <c r="ES113" s="199"/>
      <c r="ET113" s="209"/>
      <c r="EU113" s="228"/>
      <c r="EV113" s="234" t="str">
        <f>EQ92</f>
        <v>Fairfax</v>
      </c>
      <c r="EW113" s="217"/>
      <c r="EX113" s="214"/>
      <c r="EY113" s="214"/>
      <c r="EZ113" s="218"/>
      <c r="FA113" s="235" t="str">
        <f>EQ3</f>
        <v>Bactimo-Aedes</v>
      </c>
      <c r="FB113" s="236" t="s">
        <v>24</v>
      </c>
      <c r="FC113" s="235" t="str">
        <f>EQ92</f>
        <v>Fairfax</v>
      </c>
      <c r="FD113" s="218"/>
      <c r="FF113" s="199"/>
      <c r="FG113" s="199"/>
      <c r="FH113" s="210"/>
      <c r="FI113" s="226"/>
      <c r="FJ113" s="199"/>
      <c r="FK113" s="209"/>
      <c r="FL113" s="228"/>
      <c r="FM113" s="234" t="str">
        <f>FH92</f>
        <v>Fairfax</v>
      </c>
      <c r="FN113" s="217"/>
      <c r="FO113" s="214"/>
      <c r="FP113" s="214"/>
      <c r="FQ113" s="218"/>
      <c r="FR113" s="235" t="str">
        <f>FH3</f>
        <v>Bactimo-Aedes</v>
      </c>
      <c r="FS113" s="236" t="s">
        <v>24</v>
      </c>
      <c r="FT113" s="235" t="str">
        <f>FH92</f>
        <v>Fairfax</v>
      </c>
      <c r="FU113" s="218"/>
      <c r="FW113" s="199"/>
      <c r="FX113" s="199"/>
      <c r="FY113" s="210"/>
      <c r="FZ113" s="226"/>
      <c r="GA113" s="199"/>
      <c r="GB113" s="209"/>
      <c r="GC113" s="228"/>
      <c r="GD113" s="234" t="str">
        <f>FY92</f>
        <v>Fairfax</v>
      </c>
      <c r="GE113" s="217"/>
      <c r="GF113" s="214"/>
      <c r="GG113" s="214"/>
      <c r="GH113" s="218"/>
      <c r="GI113" s="235" t="str">
        <f>FY3</f>
        <v>Bactimo-Aedes</v>
      </c>
      <c r="GJ113" s="236" t="s">
        <v>24</v>
      </c>
      <c r="GK113" s="235" t="str">
        <f>FY92</f>
        <v>Fairfax</v>
      </c>
      <c r="GL113" s="218"/>
      <c r="GN113" s="199"/>
      <c r="GO113" s="199"/>
      <c r="GP113" s="210"/>
      <c r="GQ113" s="226"/>
      <c r="GR113" s="199"/>
      <c r="GS113" s="209"/>
      <c r="GT113" s="228"/>
      <c r="GU113" s="234" t="str">
        <f>GP92</f>
        <v>Fairfax</v>
      </c>
      <c r="GV113" s="217"/>
      <c r="GW113" s="214"/>
      <c r="GX113" s="214"/>
      <c r="GY113" s="218"/>
      <c r="GZ113" s="235" t="str">
        <f>GP3</f>
        <v>Bactimo-Aedes</v>
      </c>
      <c r="HA113" s="236" t="s">
        <v>24</v>
      </c>
      <c r="HB113" s="235" t="str">
        <f>GP92</f>
        <v>Fairfax</v>
      </c>
      <c r="HC113" s="218"/>
      <c r="HE113" s="199"/>
      <c r="HF113" s="199"/>
      <c r="HG113" s="210"/>
      <c r="HH113" s="226"/>
      <c r="HI113" s="199"/>
      <c r="HJ113" s="209"/>
      <c r="HK113" s="228"/>
      <c r="HL113" s="234" t="str">
        <f>HG92</f>
        <v>Fairfax</v>
      </c>
      <c r="HM113" s="217"/>
      <c r="HN113" s="214"/>
      <c r="HO113" s="214"/>
      <c r="HP113" s="218"/>
      <c r="HQ113" s="235" t="str">
        <f>HG3</f>
        <v>Bactimo-Aedes</v>
      </c>
      <c r="HR113" s="236" t="s">
        <v>24</v>
      </c>
      <c r="HS113" s="235" t="str">
        <f>HG92</f>
        <v>Fairfax</v>
      </c>
      <c r="HT113" s="218"/>
      <c r="HV113" s="199"/>
      <c r="HW113" s="199"/>
      <c r="HX113" s="210"/>
      <c r="HY113" s="226"/>
      <c r="HZ113" s="199"/>
      <c r="IA113" s="209"/>
      <c r="IB113" s="228"/>
      <c r="IC113" s="234" t="str">
        <f>HX92</f>
        <v>Fairfax</v>
      </c>
      <c r="ID113" s="217"/>
      <c r="IE113" s="214"/>
      <c r="IF113" s="214"/>
      <c r="IG113" s="218"/>
      <c r="IH113" s="235" t="str">
        <f>HX3</f>
        <v>Bactimo-Aedes</v>
      </c>
      <c r="II113" s="236" t="s">
        <v>24</v>
      </c>
      <c r="IJ113" s="235" t="str">
        <f>HX92</f>
        <v>Fairfax</v>
      </c>
      <c r="IK113" s="218"/>
      <c r="IM113" s="199"/>
      <c r="IN113" s="199"/>
      <c r="IO113" s="210"/>
      <c r="IP113" s="226"/>
      <c r="IQ113" s="199"/>
      <c r="IR113" s="209"/>
      <c r="IS113" s="228"/>
      <c r="IT113" s="234" t="str">
        <f>IO92</f>
        <v>Fairfax</v>
      </c>
      <c r="IU113" s="217"/>
      <c r="IV113" s="214"/>
      <c r="IW113" s="214"/>
      <c r="IX113" s="218"/>
      <c r="IY113" s="235" t="str">
        <f>IO3</f>
        <v>Bactimo-Aedes</v>
      </c>
      <c r="IZ113" s="236" t="s">
        <v>24</v>
      </c>
      <c r="JA113" s="235" t="str">
        <f>IO92</f>
        <v>Fairfax</v>
      </c>
      <c r="JB113" s="218"/>
      <c r="JD113" s="199"/>
      <c r="JE113" s="199"/>
      <c r="JF113" s="210"/>
      <c r="JG113" s="226"/>
      <c r="JH113" s="199"/>
      <c r="JI113" s="209"/>
      <c r="JJ113" s="228"/>
      <c r="JK113" s="234" t="str">
        <f>JF92</f>
        <v>Fairfax</v>
      </c>
      <c r="JL113" s="217"/>
      <c r="JM113" s="214"/>
      <c r="JN113" s="214"/>
      <c r="JO113" s="218"/>
      <c r="JP113" s="235" t="str">
        <f>JF3</f>
        <v>Bactimo-Aedes</v>
      </c>
      <c r="JQ113" s="236" t="s">
        <v>24</v>
      </c>
      <c r="JR113" s="235" t="str">
        <f>JF92</f>
        <v>Fairfax</v>
      </c>
      <c r="JS113" s="218"/>
      <c r="JU113" s="199"/>
      <c r="JV113" s="199"/>
      <c r="JW113" s="210"/>
      <c r="JX113" s="226"/>
      <c r="JY113" s="199"/>
      <c r="JZ113" s="209"/>
      <c r="KA113" s="228"/>
      <c r="KB113" s="234" t="str">
        <f>JW92</f>
        <v>Fairfax</v>
      </c>
      <c r="KC113" s="217"/>
      <c r="KD113" s="214"/>
      <c r="KE113" s="214"/>
      <c r="KF113" s="218"/>
      <c r="KG113" s="235" t="str">
        <f>JW3</f>
        <v>Bactimo-Aedes</v>
      </c>
      <c r="KH113" s="236" t="s">
        <v>24</v>
      </c>
      <c r="KI113" s="235" t="str">
        <f>JW92</f>
        <v>Fairfax</v>
      </c>
      <c r="KJ113" s="218"/>
      <c r="KL113" s="199"/>
      <c r="KM113" s="199"/>
      <c r="KN113" s="210"/>
      <c r="KO113" s="226"/>
      <c r="KP113" s="199"/>
      <c r="KQ113" s="209"/>
      <c r="KR113" s="228"/>
      <c r="KS113" s="234" t="str">
        <f>KN92</f>
        <v>Fairfax</v>
      </c>
      <c r="KT113" s="217"/>
      <c r="KU113" s="214"/>
      <c r="KV113" s="214"/>
      <c r="KW113" s="218"/>
      <c r="KX113" s="235" t="str">
        <f>KN3</f>
        <v>Bactimo-Aedes</v>
      </c>
      <c r="KY113" s="236" t="s">
        <v>24</v>
      </c>
      <c r="KZ113" s="235" t="str">
        <f>KN92</f>
        <v>Fairfax</v>
      </c>
      <c r="LA113" s="218"/>
      <c r="LC113" s="199"/>
      <c r="LD113" s="199"/>
      <c r="LE113" s="210"/>
      <c r="LF113" s="226"/>
      <c r="LG113" s="199"/>
      <c r="LH113" s="209"/>
      <c r="LI113" s="228"/>
      <c r="LJ113" s="234" t="str">
        <f>LE92</f>
        <v>Fairfax</v>
      </c>
      <c r="LK113" s="217"/>
      <c r="LL113" s="214"/>
      <c r="LM113" s="214"/>
      <c r="LN113" s="218"/>
      <c r="LO113" s="235" t="str">
        <f>LE3</f>
        <v>Bactimo-Aedes</v>
      </c>
      <c r="LP113" s="236" t="s">
        <v>24</v>
      </c>
      <c r="LQ113" s="235" t="str">
        <f>LE92</f>
        <v>Fairfax</v>
      </c>
      <c r="LR113" s="218"/>
      <c r="LT113" s="199"/>
      <c r="LU113" s="199"/>
      <c r="LV113" s="210"/>
      <c r="LW113" s="226"/>
      <c r="LX113" s="199"/>
      <c r="LY113" s="209"/>
      <c r="LZ113" s="228"/>
      <c r="MA113" s="234" t="str">
        <f>LV92</f>
        <v>Fairfax</v>
      </c>
      <c r="MB113" s="217"/>
      <c r="MC113" s="214"/>
      <c r="MD113" s="214"/>
      <c r="ME113" s="218"/>
      <c r="MF113" s="235" t="str">
        <f>LV3</f>
        <v>Bactimo-Aedes</v>
      </c>
      <c r="MG113" s="236" t="s">
        <v>24</v>
      </c>
      <c r="MH113" s="235" t="str">
        <f>LV92</f>
        <v>Fairfax</v>
      </c>
      <c r="MI113" s="218"/>
    </row>
    <row r="114" spans="1:347" ht="14" hidden="1" customHeight="1" outlineLevel="1">
      <c r="A114" s="12"/>
      <c r="B114" s="54"/>
      <c r="C114" s="9"/>
      <c r="D114" s="9"/>
      <c r="E114" s="17"/>
      <c r="F114" s="17"/>
      <c r="I114" s="323"/>
      <c r="J114" s="324"/>
      <c r="K114" s="324"/>
      <c r="L114" s="321"/>
      <c r="M114" s="325" t="s">
        <v>17</v>
      </c>
      <c r="N114" s="321" t="s">
        <v>59</v>
      </c>
      <c r="O114" s="326"/>
      <c r="P114" s="327"/>
      <c r="Q114" s="328" t="s">
        <v>114</v>
      </c>
      <c r="R114" s="329" t="s">
        <v>60</v>
      </c>
      <c r="S114" s="224"/>
      <c r="T114" s="330"/>
      <c r="U114" s="330"/>
      <c r="V114" s="331"/>
      <c r="W114" s="328" t="s">
        <v>114</v>
      </c>
      <c r="X114" s="329" t="s">
        <v>68</v>
      </c>
      <c r="Z114" s="323"/>
      <c r="AA114" s="324"/>
      <c r="AB114" s="324"/>
      <c r="AC114" s="321"/>
      <c r="AD114" s="325" t="s">
        <v>17</v>
      </c>
      <c r="AE114" s="321" t="s">
        <v>59</v>
      </c>
      <c r="AF114" s="326"/>
      <c r="AG114" s="327"/>
      <c r="AH114" s="328" t="s">
        <v>114</v>
      </c>
      <c r="AI114" s="329" t="s">
        <v>60</v>
      </c>
      <c r="AJ114" s="224"/>
      <c r="AK114" s="330"/>
      <c r="AL114" s="330"/>
      <c r="AM114" s="331"/>
      <c r="AN114" s="328" t="s">
        <v>114</v>
      </c>
      <c r="AO114" s="329" t="s">
        <v>68</v>
      </c>
      <c r="AQ114" s="323"/>
      <c r="AR114" s="324"/>
      <c r="AS114" s="324"/>
      <c r="AT114" s="321"/>
      <c r="AU114" s="325" t="s">
        <v>17</v>
      </c>
      <c r="AV114" s="321" t="s">
        <v>59</v>
      </c>
      <c r="AW114" s="326"/>
      <c r="AX114" s="327"/>
      <c r="AY114" s="328" t="s">
        <v>114</v>
      </c>
      <c r="AZ114" s="329" t="s">
        <v>60</v>
      </c>
      <c r="BA114" s="224"/>
      <c r="BB114" s="330"/>
      <c r="BC114" s="330"/>
      <c r="BD114" s="331"/>
      <c r="BE114" s="328" t="s">
        <v>114</v>
      </c>
      <c r="BF114" s="329" t="s">
        <v>68</v>
      </c>
      <c r="BH114" s="323"/>
      <c r="BI114" s="324"/>
      <c r="BJ114" s="324"/>
      <c r="BK114" s="321"/>
      <c r="BL114" s="325" t="s">
        <v>17</v>
      </c>
      <c r="BM114" s="321" t="s">
        <v>59</v>
      </c>
      <c r="BN114" s="326"/>
      <c r="BO114" s="327"/>
      <c r="BP114" s="328" t="s">
        <v>114</v>
      </c>
      <c r="BQ114" s="329" t="s">
        <v>60</v>
      </c>
      <c r="BR114" s="224"/>
      <c r="BS114" s="330"/>
      <c r="BT114" s="330"/>
      <c r="BU114" s="331"/>
      <c r="BV114" s="328" t="s">
        <v>114</v>
      </c>
      <c r="BW114" s="329" t="s">
        <v>68</v>
      </c>
      <c r="BY114" s="323"/>
      <c r="BZ114" s="324"/>
      <c r="CA114" s="324"/>
      <c r="CB114" s="321"/>
      <c r="CC114" s="325" t="s">
        <v>17</v>
      </c>
      <c r="CD114" s="321" t="s">
        <v>59</v>
      </c>
      <c r="CE114" s="326"/>
      <c r="CF114" s="327"/>
      <c r="CG114" s="328" t="s">
        <v>114</v>
      </c>
      <c r="CH114" s="329" t="s">
        <v>60</v>
      </c>
      <c r="CI114" s="224"/>
      <c r="CJ114" s="330"/>
      <c r="CK114" s="330"/>
      <c r="CL114" s="331"/>
      <c r="CM114" s="328" t="s">
        <v>114</v>
      </c>
      <c r="CN114" s="329" t="s">
        <v>68</v>
      </c>
      <c r="CP114" s="323"/>
      <c r="CQ114" s="324"/>
      <c r="CR114" s="324"/>
      <c r="CS114" s="321"/>
      <c r="CT114" s="325" t="s">
        <v>17</v>
      </c>
      <c r="CU114" s="321" t="s">
        <v>59</v>
      </c>
      <c r="CV114" s="326"/>
      <c r="CW114" s="327"/>
      <c r="CX114" s="328" t="s">
        <v>114</v>
      </c>
      <c r="CY114" s="329" t="s">
        <v>60</v>
      </c>
      <c r="CZ114" s="224"/>
      <c r="DA114" s="330"/>
      <c r="DB114" s="330"/>
      <c r="DC114" s="331"/>
      <c r="DD114" s="328" t="s">
        <v>114</v>
      </c>
      <c r="DE114" s="329" t="s">
        <v>68</v>
      </c>
      <c r="DG114" s="323"/>
      <c r="DH114" s="324"/>
      <c r="DI114" s="324"/>
      <c r="DJ114" s="321"/>
      <c r="DK114" s="325" t="s">
        <v>17</v>
      </c>
      <c r="DL114" s="321" t="s">
        <v>59</v>
      </c>
      <c r="DM114" s="326"/>
      <c r="DN114" s="327"/>
      <c r="DO114" s="328" t="s">
        <v>114</v>
      </c>
      <c r="DP114" s="329" t="s">
        <v>60</v>
      </c>
      <c r="DQ114" s="224"/>
      <c r="DR114" s="330"/>
      <c r="DS114" s="330"/>
      <c r="DT114" s="331"/>
      <c r="DU114" s="328" t="s">
        <v>114</v>
      </c>
      <c r="DV114" s="329" t="s">
        <v>68</v>
      </c>
      <c r="DX114" s="323"/>
      <c r="DY114" s="324"/>
      <c r="DZ114" s="324"/>
      <c r="EA114" s="321"/>
      <c r="EB114" s="325" t="s">
        <v>17</v>
      </c>
      <c r="EC114" s="321" t="s">
        <v>59</v>
      </c>
      <c r="ED114" s="326"/>
      <c r="EE114" s="327"/>
      <c r="EF114" s="328" t="s">
        <v>114</v>
      </c>
      <c r="EG114" s="329" t="s">
        <v>60</v>
      </c>
      <c r="EH114" s="224"/>
      <c r="EI114" s="330"/>
      <c r="EJ114" s="330"/>
      <c r="EK114" s="331"/>
      <c r="EL114" s="328" t="s">
        <v>114</v>
      </c>
      <c r="EM114" s="329" t="s">
        <v>68</v>
      </c>
      <c r="EO114" s="323"/>
      <c r="EP114" s="324"/>
      <c r="EQ114" s="324"/>
      <c r="ER114" s="321"/>
      <c r="ES114" s="325" t="s">
        <v>17</v>
      </c>
      <c r="ET114" s="321" t="s">
        <v>59</v>
      </c>
      <c r="EU114" s="326"/>
      <c r="EV114" s="327"/>
      <c r="EW114" s="328" t="s">
        <v>114</v>
      </c>
      <c r="EX114" s="329" t="s">
        <v>60</v>
      </c>
      <c r="EY114" s="224"/>
      <c r="EZ114" s="330"/>
      <c r="FA114" s="330"/>
      <c r="FB114" s="331"/>
      <c r="FC114" s="328" t="s">
        <v>114</v>
      </c>
      <c r="FD114" s="329" t="s">
        <v>68</v>
      </c>
      <c r="FF114" s="323"/>
      <c r="FG114" s="324"/>
      <c r="FH114" s="324"/>
      <c r="FI114" s="321"/>
      <c r="FJ114" s="325" t="s">
        <v>17</v>
      </c>
      <c r="FK114" s="321" t="s">
        <v>59</v>
      </c>
      <c r="FL114" s="326"/>
      <c r="FM114" s="327"/>
      <c r="FN114" s="328" t="s">
        <v>114</v>
      </c>
      <c r="FO114" s="329" t="s">
        <v>60</v>
      </c>
      <c r="FP114" s="224"/>
      <c r="FQ114" s="330"/>
      <c r="FR114" s="330"/>
      <c r="FS114" s="331"/>
      <c r="FT114" s="328" t="s">
        <v>114</v>
      </c>
      <c r="FU114" s="329" t="s">
        <v>68</v>
      </c>
      <c r="FW114" s="323"/>
      <c r="FX114" s="324"/>
      <c r="FY114" s="324"/>
      <c r="FZ114" s="321"/>
      <c r="GA114" s="325" t="s">
        <v>17</v>
      </c>
      <c r="GB114" s="321" t="s">
        <v>59</v>
      </c>
      <c r="GC114" s="326"/>
      <c r="GD114" s="327"/>
      <c r="GE114" s="328" t="s">
        <v>114</v>
      </c>
      <c r="GF114" s="329" t="s">
        <v>60</v>
      </c>
      <c r="GG114" s="224"/>
      <c r="GH114" s="330"/>
      <c r="GI114" s="330"/>
      <c r="GJ114" s="331"/>
      <c r="GK114" s="328" t="s">
        <v>114</v>
      </c>
      <c r="GL114" s="329" t="s">
        <v>68</v>
      </c>
      <c r="GN114" s="323"/>
      <c r="GO114" s="324"/>
      <c r="GP114" s="324"/>
      <c r="GQ114" s="321"/>
      <c r="GR114" s="325" t="s">
        <v>17</v>
      </c>
      <c r="GS114" s="321" t="s">
        <v>59</v>
      </c>
      <c r="GT114" s="326"/>
      <c r="GU114" s="327"/>
      <c r="GV114" s="328" t="s">
        <v>114</v>
      </c>
      <c r="GW114" s="329" t="s">
        <v>60</v>
      </c>
      <c r="GX114" s="224"/>
      <c r="GY114" s="330"/>
      <c r="GZ114" s="330"/>
      <c r="HA114" s="331"/>
      <c r="HB114" s="328" t="s">
        <v>114</v>
      </c>
      <c r="HC114" s="329" t="s">
        <v>68</v>
      </c>
      <c r="HE114" s="323"/>
      <c r="HF114" s="324"/>
      <c r="HG114" s="324"/>
      <c r="HH114" s="321"/>
      <c r="HI114" s="325" t="s">
        <v>17</v>
      </c>
      <c r="HJ114" s="321" t="s">
        <v>59</v>
      </c>
      <c r="HK114" s="326"/>
      <c r="HL114" s="327"/>
      <c r="HM114" s="328" t="s">
        <v>114</v>
      </c>
      <c r="HN114" s="329" t="s">
        <v>60</v>
      </c>
      <c r="HO114" s="224"/>
      <c r="HP114" s="330"/>
      <c r="HQ114" s="330"/>
      <c r="HR114" s="331"/>
      <c r="HS114" s="328" t="s">
        <v>114</v>
      </c>
      <c r="HT114" s="329" t="s">
        <v>68</v>
      </c>
      <c r="HV114" s="323"/>
      <c r="HW114" s="324"/>
      <c r="HX114" s="324"/>
      <c r="HY114" s="321"/>
      <c r="HZ114" s="325" t="s">
        <v>17</v>
      </c>
      <c r="IA114" s="321" t="s">
        <v>59</v>
      </c>
      <c r="IB114" s="326"/>
      <c r="IC114" s="327"/>
      <c r="ID114" s="328" t="s">
        <v>114</v>
      </c>
      <c r="IE114" s="329" t="s">
        <v>60</v>
      </c>
      <c r="IF114" s="224"/>
      <c r="IG114" s="330"/>
      <c r="IH114" s="330"/>
      <c r="II114" s="331"/>
      <c r="IJ114" s="328" t="s">
        <v>114</v>
      </c>
      <c r="IK114" s="329" t="s">
        <v>68</v>
      </c>
      <c r="IM114" s="323"/>
      <c r="IN114" s="324"/>
      <c r="IO114" s="324"/>
      <c r="IP114" s="321"/>
      <c r="IQ114" s="325" t="s">
        <v>17</v>
      </c>
      <c r="IR114" s="321" t="s">
        <v>59</v>
      </c>
      <c r="IS114" s="326"/>
      <c r="IT114" s="327"/>
      <c r="IU114" s="328" t="s">
        <v>114</v>
      </c>
      <c r="IV114" s="329" t="s">
        <v>60</v>
      </c>
      <c r="IW114" s="224"/>
      <c r="IX114" s="330"/>
      <c r="IY114" s="330"/>
      <c r="IZ114" s="331"/>
      <c r="JA114" s="328" t="s">
        <v>114</v>
      </c>
      <c r="JB114" s="329" t="s">
        <v>68</v>
      </c>
      <c r="JD114" s="323"/>
      <c r="JE114" s="324"/>
      <c r="JF114" s="324"/>
      <c r="JG114" s="321"/>
      <c r="JH114" s="325" t="s">
        <v>17</v>
      </c>
      <c r="JI114" s="321" t="s">
        <v>59</v>
      </c>
      <c r="JJ114" s="326"/>
      <c r="JK114" s="327"/>
      <c r="JL114" s="328" t="s">
        <v>114</v>
      </c>
      <c r="JM114" s="329" t="s">
        <v>60</v>
      </c>
      <c r="JN114" s="224"/>
      <c r="JO114" s="330"/>
      <c r="JP114" s="330"/>
      <c r="JQ114" s="331"/>
      <c r="JR114" s="328" t="s">
        <v>114</v>
      </c>
      <c r="JS114" s="329" t="s">
        <v>68</v>
      </c>
      <c r="JU114" s="323"/>
      <c r="JV114" s="324"/>
      <c r="JW114" s="324"/>
      <c r="JX114" s="321"/>
      <c r="JY114" s="325" t="s">
        <v>17</v>
      </c>
      <c r="JZ114" s="321" t="s">
        <v>59</v>
      </c>
      <c r="KA114" s="326"/>
      <c r="KB114" s="327"/>
      <c r="KC114" s="328" t="s">
        <v>114</v>
      </c>
      <c r="KD114" s="329" t="s">
        <v>60</v>
      </c>
      <c r="KE114" s="224"/>
      <c r="KF114" s="330"/>
      <c r="KG114" s="330"/>
      <c r="KH114" s="331"/>
      <c r="KI114" s="328" t="s">
        <v>114</v>
      </c>
      <c r="KJ114" s="329" t="s">
        <v>68</v>
      </c>
      <c r="KL114" s="323"/>
      <c r="KM114" s="324"/>
      <c r="KN114" s="324"/>
      <c r="KO114" s="321"/>
      <c r="KP114" s="325" t="s">
        <v>17</v>
      </c>
      <c r="KQ114" s="321" t="s">
        <v>59</v>
      </c>
      <c r="KR114" s="326"/>
      <c r="KS114" s="327"/>
      <c r="KT114" s="328" t="s">
        <v>114</v>
      </c>
      <c r="KU114" s="329" t="s">
        <v>60</v>
      </c>
      <c r="KV114" s="224"/>
      <c r="KW114" s="330"/>
      <c r="KX114" s="330"/>
      <c r="KY114" s="331"/>
      <c r="KZ114" s="328" t="s">
        <v>114</v>
      </c>
      <c r="LA114" s="329" t="s">
        <v>68</v>
      </c>
      <c r="LC114" s="323"/>
      <c r="LD114" s="324"/>
      <c r="LE114" s="324"/>
      <c r="LF114" s="321"/>
      <c r="LG114" s="325" t="s">
        <v>17</v>
      </c>
      <c r="LH114" s="321" t="s">
        <v>59</v>
      </c>
      <c r="LI114" s="326"/>
      <c r="LJ114" s="327"/>
      <c r="LK114" s="328" t="s">
        <v>114</v>
      </c>
      <c r="LL114" s="329" t="s">
        <v>60</v>
      </c>
      <c r="LM114" s="224"/>
      <c r="LN114" s="330"/>
      <c r="LO114" s="330"/>
      <c r="LP114" s="331"/>
      <c r="LQ114" s="328" t="s">
        <v>114</v>
      </c>
      <c r="LR114" s="329" t="s">
        <v>68</v>
      </c>
      <c r="LT114" s="323"/>
      <c r="LU114" s="324"/>
      <c r="LV114" s="324"/>
      <c r="LW114" s="321"/>
      <c r="LX114" s="325" t="s">
        <v>17</v>
      </c>
      <c r="LY114" s="321" t="s">
        <v>59</v>
      </c>
      <c r="LZ114" s="326"/>
      <c r="MA114" s="327"/>
      <c r="MB114" s="328" t="s">
        <v>114</v>
      </c>
      <c r="MC114" s="329" t="s">
        <v>60</v>
      </c>
      <c r="MD114" s="224"/>
      <c r="ME114" s="330"/>
      <c r="MF114" s="330"/>
      <c r="MG114" s="331"/>
      <c r="MH114" s="328" t="s">
        <v>114</v>
      </c>
      <c r="MI114" s="329" t="s">
        <v>68</v>
      </c>
    </row>
    <row r="115" spans="1:347" ht="14" hidden="1" customHeight="1" outlineLevel="1">
      <c r="A115" s="12"/>
      <c r="B115" s="54"/>
      <c r="C115" s="9"/>
      <c r="D115" s="9"/>
      <c r="E115" s="17"/>
      <c r="F115" s="17"/>
      <c r="I115" s="332" t="s">
        <v>5</v>
      </c>
      <c r="J115" s="312" t="s">
        <v>109</v>
      </c>
      <c r="K115" s="312" t="s">
        <v>61</v>
      </c>
      <c r="L115" s="312" t="s">
        <v>62</v>
      </c>
      <c r="M115" s="312" t="s">
        <v>1</v>
      </c>
      <c r="N115" s="312" t="s">
        <v>0</v>
      </c>
      <c r="O115" s="333" t="s">
        <v>5</v>
      </c>
      <c r="P115" s="334" t="s">
        <v>58</v>
      </c>
      <c r="Q115" s="332" t="s">
        <v>1</v>
      </c>
      <c r="R115" s="335" t="s">
        <v>0</v>
      </c>
      <c r="S115" s="220"/>
      <c r="T115" s="312" t="s">
        <v>69</v>
      </c>
      <c r="U115" s="312" t="s">
        <v>70</v>
      </c>
      <c r="V115" s="336" t="s">
        <v>71</v>
      </c>
      <c r="W115" s="332" t="s">
        <v>1</v>
      </c>
      <c r="X115" s="335" t="s">
        <v>0</v>
      </c>
      <c r="Z115" s="332" t="s">
        <v>5</v>
      </c>
      <c r="AA115" s="312" t="s">
        <v>109</v>
      </c>
      <c r="AB115" s="312" t="s">
        <v>61</v>
      </c>
      <c r="AC115" s="312" t="s">
        <v>62</v>
      </c>
      <c r="AD115" s="312" t="s">
        <v>1</v>
      </c>
      <c r="AE115" s="312" t="s">
        <v>0</v>
      </c>
      <c r="AF115" s="333" t="s">
        <v>5</v>
      </c>
      <c r="AG115" s="334" t="s">
        <v>58</v>
      </c>
      <c r="AH115" s="332" t="s">
        <v>1</v>
      </c>
      <c r="AI115" s="335" t="s">
        <v>0</v>
      </c>
      <c r="AJ115" s="220"/>
      <c r="AK115" s="312" t="s">
        <v>69</v>
      </c>
      <c r="AL115" s="312" t="s">
        <v>70</v>
      </c>
      <c r="AM115" s="336" t="s">
        <v>71</v>
      </c>
      <c r="AN115" s="332" t="s">
        <v>1</v>
      </c>
      <c r="AO115" s="335" t="s">
        <v>0</v>
      </c>
      <c r="AQ115" s="332" t="s">
        <v>5</v>
      </c>
      <c r="AR115" s="312" t="s">
        <v>109</v>
      </c>
      <c r="AS115" s="312" t="s">
        <v>61</v>
      </c>
      <c r="AT115" s="312" t="s">
        <v>62</v>
      </c>
      <c r="AU115" s="312" t="s">
        <v>1</v>
      </c>
      <c r="AV115" s="312" t="s">
        <v>0</v>
      </c>
      <c r="AW115" s="333" t="s">
        <v>5</v>
      </c>
      <c r="AX115" s="334" t="s">
        <v>58</v>
      </c>
      <c r="AY115" s="332" t="s">
        <v>1</v>
      </c>
      <c r="AZ115" s="335" t="s">
        <v>0</v>
      </c>
      <c r="BA115" s="220"/>
      <c r="BB115" s="312" t="s">
        <v>69</v>
      </c>
      <c r="BC115" s="312" t="s">
        <v>70</v>
      </c>
      <c r="BD115" s="336" t="s">
        <v>71</v>
      </c>
      <c r="BE115" s="332" t="s">
        <v>1</v>
      </c>
      <c r="BF115" s="335" t="s">
        <v>0</v>
      </c>
      <c r="BH115" s="332" t="s">
        <v>5</v>
      </c>
      <c r="BI115" s="312" t="s">
        <v>109</v>
      </c>
      <c r="BJ115" s="312" t="s">
        <v>61</v>
      </c>
      <c r="BK115" s="312" t="s">
        <v>62</v>
      </c>
      <c r="BL115" s="312" t="s">
        <v>1</v>
      </c>
      <c r="BM115" s="312" t="s">
        <v>0</v>
      </c>
      <c r="BN115" s="333" t="s">
        <v>5</v>
      </c>
      <c r="BO115" s="334" t="s">
        <v>58</v>
      </c>
      <c r="BP115" s="332" t="s">
        <v>1</v>
      </c>
      <c r="BQ115" s="335" t="s">
        <v>0</v>
      </c>
      <c r="BR115" s="220"/>
      <c r="BS115" s="312" t="s">
        <v>69</v>
      </c>
      <c r="BT115" s="312" t="s">
        <v>70</v>
      </c>
      <c r="BU115" s="336" t="s">
        <v>71</v>
      </c>
      <c r="BV115" s="332" t="s">
        <v>1</v>
      </c>
      <c r="BW115" s="335" t="s">
        <v>0</v>
      </c>
      <c r="BY115" s="332" t="s">
        <v>5</v>
      </c>
      <c r="BZ115" s="312" t="s">
        <v>109</v>
      </c>
      <c r="CA115" s="312" t="s">
        <v>61</v>
      </c>
      <c r="CB115" s="312" t="s">
        <v>62</v>
      </c>
      <c r="CC115" s="312" t="s">
        <v>1</v>
      </c>
      <c r="CD115" s="312" t="s">
        <v>0</v>
      </c>
      <c r="CE115" s="333" t="s">
        <v>5</v>
      </c>
      <c r="CF115" s="334" t="s">
        <v>58</v>
      </c>
      <c r="CG115" s="332" t="s">
        <v>1</v>
      </c>
      <c r="CH115" s="335" t="s">
        <v>0</v>
      </c>
      <c r="CI115" s="220"/>
      <c r="CJ115" s="312" t="s">
        <v>69</v>
      </c>
      <c r="CK115" s="312" t="s">
        <v>70</v>
      </c>
      <c r="CL115" s="336" t="s">
        <v>71</v>
      </c>
      <c r="CM115" s="332" t="s">
        <v>1</v>
      </c>
      <c r="CN115" s="335" t="s">
        <v>0</v>
      </c>
      <c r="CP115" s="332" t="s">
        <v>5</v>
      </c>
      <c r="CQ115" s="312" t="s">
        <v>109</v>
      </c>
      <c r="CR115" s="312" t="s">
        <v>61</v>
      </c>
      <c r="CS115" s="312" t="s">
        <v>62</v>
      </c>
      <c r="CT115" s="312" t="s">
        <v>1</v>
      </c>
      <c r="CU115" s="312" t="s">
        <v>0</v>
      </c>
      <c r="CV115" s="333" t="s">
        <v>5</v>
      </c>
      <c r="CW115" s="334" t="s">
        <v>58</v>
      </c>
      <c r="CX115" s="332" t="s">
        <v>1</v>
      </c>
      <c r="CY115" s="335" t="s">
        <v>0</v>
      </c>
      <c r="CZ115" s="220"/>
      <c r="DA115" s="312" t="s">
        <v>69</v>
      </c>
      <c r="DB115" s="312" t="s">
        <v>70</v>
      </c>
      <c r="DC115" s="336" t="s">
        <v>71</v>
      </c>
      <c r="DD115" s="332" t="s">
        <v>1</v>
      </c>
      <c r="DE115" s="335" t="s">
        <v>0</v>
      </c>
      <c r="DG115" s="332" t="s">
        <v>5</v>
      </c>
      <c r="DH115" s="312" t="s">
        <v>109</v>
      </c>
      <c r="DI115" s="312" t="s">
        <v>61</v>
      </c>
      <c r="DJ115" s="312" t="s">
        <v>62</v>
      </c>
      <c r="DK115" s="312" t="s">
        <v>1</v>
      </c>
      <c r="DL115" s="312" t="s">
        <v>0</v>
      </c>
      <c r="DM115" s="333" t="s">
        <v>5</v>
      </c>
      <c r="DN115" s="334" t="s">
        <v>58</v>
      </c>
      <c r="DO115" s="332" t="s">
        <v>1</v>
      </c>
      <c r="DP115" s="335" t="s">
        <v>0</v>
      </c>
      <c r="DQ115" s="220"/>
      <c r="DR115" s="312" t="s">
        <v>69</v>
      </c>
      <c r="DS115" s="312" t="s">
        <v>70</v>
      </c>
      <c r="DT115" s="336" t="s">
        <v>71</v>
      </c>
      <c r="DU115" s="332" t="s">
        <v>1</v>
      </c>
      <c r="DV115" s="335" t="s">
        <v>0</v>
      </c>
      <c r="DX115" s="332" t="s">
        <v>5</v>
      </c>
      <c r="DY115" s="312" t="s">
        <v>109</v>
      </c>
      <c r="DZ115" s="312" t="s">
        <v>61</v>
      </c>
      <c r="EA115" s="312" t="s">
        <v>62</v>
      </c>
      <c r="EB115" s="312" t="s">
        <v>1</v>
      </c>
      <c r="EC115" s="312" t="s">
        <v>0</v>
      </c>
      <c r="ED115" s="333" t="s">
        <v>5</v>
      </c>
      <c r="EE115" s="334" t="s">
        <v>58</v>
      </c>
      <c r="EF115" s="332" t="s">
        <v>1</v>
      </c>
      <c r="EG115" s="335" t="s">
        <v>0</v>
      </c>
      <c r="EH115" s="220"/>
      <c r="EI115" s="312" t="s">
        <v>69</v>
      </c>
      <c r="EJ115" s="312" t="s">
        <v>70</v>
      </c>
      <c r="EK115" s="336" t="s">
        <v>71</v>
      </c>
      <c r="EL115" s="332" t="s">
        <v>1</v>
      </c>
      <c r="EM115" s="335" t="s">
        <v>0</v>
      </c>
      <c r="EO115" s="332" t="s">
        <v>5</v>
      </c>
      <c r="EP115" s="312" t="s">
        <v>109</v>
      </c>
      <c r="EQ115" s="312" t="s">
        <v>61</v>
      </c>
      <c r="ER115" s="312" t="s">
        <v>62</v>
      </c>
      <c r="ES115" s="312" t="s">
        <v>1</v>
      </c>
      <c r="ET115" s="312" t="s">
        <v>0</v>
      </c>
      <c r="EU115" s="333" t="s">
        <v>5</v>
      </c>
      <c r="EV115" s="334" t="s">
        <v>58</v>
      </c>
      <c r="EW115" s="332" t="s">
        <v>1</v>
      </c>
      <c r="EX115" s="335" t="s">
        <v>0</v>
      </c>
      <c r="EY115" s="220"/>
      <c r="EZ115" s="312" t="s">
        <v>69</v>
      </c>
      <c r="FA115" s="312" t="s">
        <v>70</v>
      </c>
      <c r="FB115" s="336" t="s">
        <v>71</v>
      </c>
      <c r="FC115" s="332" t="s">
        <v>1</v>
      </c>
      <c r="FD115" s="335" t="s">
        <v>0</v>
      </c>
      <c r="FF115" s="332" t="s">
        <v>5</v>
      </c>
      <c r="FG115" s="312" t="s">
        <v>109</v>
      </c>
      <c r="FH115" s="312" t="s">
        <v>61</v>
      </c>
      <c r="FI115" s="312" t="s">
        <v>62</v>
      </c>
      <c r="FJ115" s="312" t="s">
        <v>1</v>
      </c>
      <c r="FK115" s="312" t="s">
        <v>0</v>
      </c>
      <c r="FL115" s="333" t="s">
        <v>5</v>
      </c>
      <c r="FM115" s="334" t="s">
        <v>58</v>
      </c>
      <c r="FN115" s="332" t="s">
        <v>1</v>
      </c>
      <c r="FO115" s="335" t="s">
        <v>0</v>
      </c>
      <c r="FP115" s="220"/>
      <c r="FQ115" s="312" t="s">
        <v>69</v>
      </c>
      <c r="FR115" s="312" t="s">
        <v>70</v>
      </c>
      <c r="FS115" s="336" t="s">
        <v>71</v>
      </c>
      <c r="FT115" s="332" t="s">
        <v>1</v>
      </c>
      <c r="FU115" s="335" t="s">
        <v>0</v>
      </c>
      <c r="FW115" s="332" t="s">
        <v>5</v>
      </c>
      <c r="FX115" s="312" t="s">
        <v>109</v>
      </c>
      <c r="FY115" s="312" t="s">
        <v>61</v>
      </c>
      <c r="FZ115" s="312" t="s">
        <v>62</v>
      </c>
      <c r="GA115" s="312" t="s">
        <v>1</v>
      </c>
      <c r="GB115" s="312" t="s">
        <v>0</v>
      </c>
      <c r="GC115" s="333" t="s">
        <v>5</v>
      </c>
      <c r="GD115" s="334" t="s">
        <v>58</v>
      </c>
      <c r="GE115" s="332" t="s">
        <v>1</v>
      </c>
      <c r="GF115" s="335" t="s">
        <v>0</v>
      </c>
      <c r="GG115" s="220"/>
      <c r="GH115" s="312" t="s">
        <v>69</v>
      </c>
      <c r="GI115" s="312" t="s">
        <v>70</v>
      </c>
      <c r="GJ115" s="336" t="s">
        <v>71</v>
      </c>
      <c r="GK115" s="332" t="s">
        <v>1</v>
      </c>
      <c r="GL115" s="335" t="s">
        <v>0</v>
      </c>
      <c r="GN115" s="332" t="s">
        <v>5</v>
      </c>
      <c r="GO115" s="312" t="s">
        <v>109</v>
      </c>
      <c r="GP115" s="312" t="s">
        <v>61</v>
      </c>
      <c r="GQ115" s="312" t="s">
        <v>62</v>
      </c>
      <c r="GR115" s="312" t="s">
        <v>1</v>
      </c>
      <c r="GS115" s="312" t="s">
        <v>0</v>
      </c>
      <c r="GT115" s="333" t="s">
        <v>5</v>
      </c>
      <c r="GU115" s="334" t="s">
        <v>58</v>
      </c>
      <c r="GV115" s="332" t="s">
        <v>1</v>
      </c>
      <c r="GW115" s="335" t="s">
        <v>0</v>
      </c>
      <c r="GX115" s="220"/>
      <c r="GY115" s="312" t="s">
        <v>69</v>
      </c>
      <c r="GZ115" s="312" t="s">
        <v>70</v>
      </c>
      <c r="HA115" s="336" t="s">
        <v>71</v>
      </c>
      <c r="HB115" s="332" t="s">
        <v>1</v>
      </c>
      <c r="HC115" s="335" t="s">
        <v>0</v>
      </c>
      <c r="HE115" s="332" t="s">
        <v>5</v>
      </c>
      <c r="HF115" s="312" t="s">
        <v>109</v>
      </c>
      <c r="HG115" s="312" t="s">
        <v>61</v>
      </c>
      <c r="HH115" s="312" t="s">
        <v>62</v>
      </c>
      <c r="HI115" s="312" t="s">
        <v>1</v>
      </c>
      <c r="HJ115" s="312" t="s">
        <v>0</v>
      </c>
      <c r="HK115" s="333" t="s">
        <v>5</v>
      </c>
      <c r="HL115" s="334" t="s">
        <v>58</v>
      </c>
      <c r="HM115" s="332" t="s">
        <v>1</v>
      </c>
      <c r="HN115" s="335" t="s">
        <v>0</v>
      </c>
      <c r="HO115" s="220"/>
      <c r="HP115" s="312" t="s">
        <v>69</v>
      </c>
      <c r="HQ115" s="312" t="s">
        <v>70</v>
      </c>
      <c r="HR115" s="336" t="s">
        <v>71</v>
      </c>
      <c r="HS115" s="332" t="s">
        <v>1</v>
      </c>
      <c r="HT115" s="335" t="s">
        <v>0</v>
      </c>
      <c r="HV115" s="332" t="s">
        <v>5</v>
      </c>
      <c r="HW115" s="312" t="s">
        <v>109</v>
      </c>
      <c r="HX115" s="312" t="s">
        <v>61</v>
      </c>
      <c r="HY115" s="312" t="s">
        <v>62</v>
      </c>
      <c r="HZ115" s="312" t="s">
        <v>1</v>
      </c>
      <c r="IA115" s="312" t="s">
        <v>0</v>
      </c>
      <c r="IB115" s="333" t="s">
        <v>5</v>
      </c>
      <c r="IC115" s="334" t="s">
        <v>58</v>
      </c>
      <c r="ID115" s="332" t="s">
        <v>1</v>
      </c>
      <c r="IE115" s="335" t="s">
        <v>0</v>
      </c>
      <c r="IF115" s="220"/>
      <c r="IG115" s="312" t="s">
        <v>69</v>
      </c>
      <c r="IH115" s="312" t="s">
        <v>70</v>
      </c>
      <c r="II115" s="336" t="s">
        <v>71</v>
      </c>
      <c r="IJ115" s="332" t="s">
        <v>1</v>
      </c>
      <c r="IK115" s="335" t="s">
        <v>0</v>
      </c>
      <c r="IM115" s="332" t="s">
        <v>5</v>
      </c>
      <c r="IN115" s="312" t="s">
        <v>109</v>
      </c>
      <c r="IO115" s="312" t="s">
        <v>61</v>
      </c>
      <c r="IP115" s="312" t="s">
        <v>62</v>
      </c>
      <c r="IQ115" s="312" t="s">
        <v>1</v>
      </c>
      <c r="IR115" s="312" t="s">
        <v>0</v>
      </c>
      <c r="IS115" s="333" t="s">
        <v>5</v>
      </c>
      <c r="IT115" s="334" t="s">
        <v>58</v>
      </c>
      <c r="IU115" s="332" t="s">
        <v>1</v>
      </c>
      <c r="IV115" s="335" t="s">
        <v>0</v>
      </c>
      <c r="IW115" s="220"/>
      <c r="IX115" s="312" t="s">
        <v>69</v>
      </c>
      <c r="IY115" s="312" t="s">
        <v>70</v>
      </c>
      <c r="IZ115" s="336" t="s">
        <v>71</v>
      </c>
      <c r="JA115" s="332" t="s">
        <v>1</v>
      </c>
      <c r="JB115" s="335" t="s">
        <v>0</v>
      </c>
      <c r="JD115" s="332" t="s">
        <v>5</v>
      </c>
      <c r="JE115" s="312" t="s">
        <v>109</v>
      </c>
      <c r="JF115" s="312" t="s">
        <v>61</v>
      </c>
      <c r="JG115" s="312" t="s">
        <v>62</v>
      </c>
      <c r="JH115" s="312" t="s">
        <v>1</v>
      </c>
      <c r="JI115" s="312" t="s">
        <v>0</v>
      </c>
      <c r="JJ115" s="333" t="s">
        <v>5</v>
      </c>
      <c r="JK115" s="334" t="s">
        <v>58</v>
      </c>
      <c r="JL115" s="332" t="s">
        <v>1</v>
      </c>
      <c r="JM115" s="335" t="s">
        <v>0</v>
      </c>
      <c r="JN115" s="220"/>
      <c r="JO115" s="312" t="s">
        <v>69</v>
      </c>
      <c r="JP115" s="312" t="s">
        <v>70</v>
      </c>
      <c r="JQ115" s="336" t="s">
        <v>71</v>
      </c>
      <c r="JR115" s="332" t="s">
        <v>1</v>
      </c>
      <c r="JS115" s="335" t="s">
        <v>0</v>
      </c>
      <c r="JU115" s="332" t="s">
        <v>5</v>
      </c>
      <c r="JV115" s="312" t="s">
        <v>109</v>
      </c>
      <c r="JW115" s="312" t="s">
        <v>61</v>
      </c>
      <c r="JX115" s="312" t="s">
        <v>62</v>
      </c>
      <c r="JY115" s="312" t="s">
        <v>1</v>
      </c>
      <c r="JZ115" s="312" t="s">
        <v>0</v>
      </c>
      <c r="KA115" s="333" t="s">
        <v>5</v>
      </c>
      <c r="KB115" s="334" t="s">
        <v>58</v>
      </c>
      <c r="KC115" s="332" t="s">
        <v>1</v>
      </c>
      <c r="KD115" s="335" t="s">
        <v>0</v>
      </c>
      <c r="KE115" s="220"/>
      <c r="KF115" s="312" t="s">
        <v>69</v>
      </c>
      <c r="KG115" s="312" t="s">
        <v>70</v>
      </c>
      <c r="KH115" s="336" t="s">
        <v>71</v>
      </c>
      <c r="KI115" s="332" t="s">
        <v>1</v>
      </c>
      <c r="KJ115" s="335" t="s">
        <v>0</v>
      </c>
      <c r="KL115" s="332" t="s">
        <v>5</v>
      </c>
      <c r="KM115" s="312" t="s">
        <v>109</v>
      </c>
      <c r="KN115" s="312" t="s">
        <v>61</v>
      </c>
      <c r="KO115" s="312" t="s">
        <v>62</v>
      </c>
      <c r="KP115" s="312" t="s">
        <v>1</v>
      </c>
      <c r="KQ115" s="312" t="s">
        <v>0</v>
      </c>
      <c r="KR115" s="333" t="s">
        <v>5</v>
      </c>
      <c r="KS115" s="334" t="s">
        <v>58</v>
      </c>
      <c r="KT115" s="332" t="s">
        <v>1</v>
      </c>
      <c r="KU115" s="335" t="s">
        <v>0</v>
      </c>
      <c r="KV115" s="220"/>
      <c r="KW115" s="312" t="s">
        <v>69</v>
      </c>
      <c r="KX115" s="312" t="s">
        <v>70</v>
      </c>
      <c r="KY115" s="336" t="s">
        <v>71</v>
      </c>
      <c r="KZ115" s="332" t="s">
        <v>1</v>
      </c>
      <c r="LA115" s="335" t="s">
        <v>0</v>
      </c>
      <c r="LC115" s="332" t="s">
        <v>5</v>
      </c>
      <c r="LD115" s="312" t="s">
        <v>109</v>
      </c>
      <c r="LE115" s="312" t="s">
        <v>61</v>
      </c>
      <c r="LF115" s="312" t="s">
        <v>62</v>
      </c>
      <c r="LG115" s="312" t="s">
        <v>1</v>
      </c>
      <c r="LH115" s="312" t="s">
        <v>0</v>
      </c>
      <c r="LI115" s="333" t="s">
        <v>5</v>
      </c>
      <c r="LJ115" s="334" t="s">
        <v>58</v>
      </c>
      <c r="LK115" s="332" t="s">
        <v>1</v>
      </c>
      <c r="LL115" s="335" t="s">
        <v>0</v>
      </c>
      <c r="LM115" s="220"/>
      <c r="LN115" s="312" t="s">
        <v>69</v>
      </c>
      <c r="LO115" s="312" t="s">
        <v>70</v>
      </c>
      <c r="LP115" s="336" t="s">
        <v>71</v>
      </c>
      <c r="LQ115" s="332" t="s">
        <v>1</v>
      </c>
      <c r="LR115" s="335" t="s">
        <v>0</v>
      </c>
      <c r="LT115" s="332" t="s">
        <v>5</v>
      </c>
      <c r="LU115" s="312" t="s">
        <v>109</v>
      </c>
      <c r="LV115" s="312" t="s">
        <v>61</v>
      </c>
      <c r="LW115" s="312" t="s">
        <v>62</v>
      </c>
      <c r="LX115" s="312" t="s">
        <v>1</v>
      </c>
      <c r="LY115" s="312" t="s">
        <v>0</v>
      </c>
      <c r="LZ115" s="333" t="s">
        <v>5</v>
      </c>
      <c r="MA115" s="334" t="s">
        <v>58</v>
      </c>
      <c r="MB115" s="332" t="s">
        <v>1</v>
      </c>
      <c r="MC115" s="335" t="s">
        <v>0</v>
      </c>
      <c r="MD115" s="220"/>
      <c r="ME115" s="312" t="s">
        <v>69</v>
      </c>
      <c r="MF115" s="312" t="s">
        <v>70</v>
      </c>
      <c r="MG115" s="336" t="s">
        <v>71</v>
      </c>
      <c r="MH115" s="332" t="s">
        <v>1</v>
      </c>
      <c r="MI115" s="335" t="s">
        <v>0</v>
      </c>
    </row>
    <row r="116" spans="1:347" ht="14" hidden="1" customHeight="1" outlineLevel="1">
      <c r="A116" s="12"/>
      <c r="B116" s="54"/>
      <c r="C116" s="9"/>
      <c r="D116" s="9"/>
      <c r="E116" s="17"/>
      <c r="F116" s="17"/>
      <c r="I116" s="9">
        <v>10</v>
      </c>
      <c r="J116" s="212">
        <f>_xlfn.NORM.S.INV(I116/100)</f>
        <v>-1.2815515655446006</v>
      </c>
      <c r="K116" s="17">
        <f>(J116-J110)/I110</f>
        <v>0.1236295042262497</v>
      </c>
      <c r="L116" s="17">
        <f>SQRT(1/P106+(K116-J107)^2/S106)/I110</f>
        <v>8.0591064693883926E-2</v>
      </c>
      <c r="M116" s="17">
        <f>K116-_xlfn.T.INV.2T(0.05,O110)*L116</f>
        <v>-0.1328472318476816</v>
      </c>
      <c r="N116" s="17">
        <f>K116+_xlfn.T.INV.2T(0.05,O110)*L116</f>
        <v>0.38010624030018098</v>
      </c>
      <c r="O116" s="151">
        <f>I116</f>
        <v>10</v>
      </c>
      <c r="P116" s="24">
        <f>10^K116</f>
        <v>1.3293198939132191</v>
      </c>
      <c r="Q116" s="24">
        <f t="shared" ref="Q116:R119" si="943">10^M116</f>
        <v>0.7364661124860753</v>
      </c>
      <c r="R116" s="152">
        <f t="shared" si="943"/>
        <v>2.3994198108970877</v>
      </c>
      <c r="S116" s="24"/>
      <c r="T116" s="24">
        <f>K27-K116</f>
        <v>-2.7883210107972007</v>
      </c>
      <c r="U116" s="24">
        <f>SQRT(L27^2+L116^2)</f>
        <v>0.20941782660608232</v>
      </c>
      <c r="V116" s="166">
        <f>10^T116</f>
        <v>1.6280921758310845E-3</v>
      </c>
      <c r="W116" s="24">
        <f>10^(T116-1.96*U116)</f>
        <v>6.3273236406350384E-4</v>
      </c>
      <c r="X116" s="167">
        <f>10^(T116+1.96*U116)</f>
        <v>4.1892659259268718E-3</v>
      </c>
      <c r="Z116" s="219">
        <v>10</v>
      </c>
      <c r="AA116" s="212">
        <f>_xlfn.NORM.S.INV(Z116/100)</f>
        <v>-1.2815515655446006</v>
      </c>
      <c r="AB116" s="212">
        <f>(AA116-AA110)/Z110</f>
        <v>0.12357022744619478</v>
      </c>
      <c r="AC116" s="212">
        <f>SQRT(1/AG106+(AB116-AA107)^2/AJ106)/Z110</f>
        <v>8.0641128747298271E-2</v>
      </c>
      <c r="AD116" s="212">
        <f>AB116-_xlfn.T.INV.2T(0.05,AF110)*AC116</f>
        <v>-0.13306583478955253</v>
      </c>
      <c r="AE116" s="212">
        <f>AB116+_xlfn.T.INV.2T(0.05,AF110)*AC116</f>
        <v>0.38020628968194209</v>
      </c>
      <c r="AF116" s="151">
        <f>Z116</f>
        <v>10</v>
      </c>
      <c r="AG116" s="205">
        <f>10^AB116</f>
        <v>1.3291384676484319</v>
      </c>
      <c r="AH116" s="205">
        <f t="shared" ref="AH116:AH119" si="944">10^AD116</f>
        <v>0.73609550416832803</v>
      </c>
      <c r="AI116" s="152">
        <f t="shared" ref="AI116:AI119" si="945">10^AE116</f>
        <v>2.399972634228777</v>
      </c>
      <c r="AJ116" s="205"/>
      <c r="AK116" s="205">
        <f>AB27-AB116</f>
        <v>-2.7862195167445409</v>
      </c>
      <c r="AL116" s="205">
        <f>SQRT(AC27^2+AC116^2)</f>
        <v>0.21649855305867199</v>
      </c>
      <c r="AM116" s="166">
        <f>10^AK116</f>
        <v>1.635989391779352E-3</v>
      </c>
      <c r="AN116" s="205">
        <f>10^(AK116-1.96*AL116)</f>
        <v>6.1580515376911927E-4</v>
      </c>
      <c r="AO116" s="167">
        <f>10^(AK116+1.96*AL116)</f>
        <v>4.3462794580930806E-3</v>
      </c>
      <c r="AQ116" s="219">
        <v>10</v>
      </c>
      <c r="AR116" s="212">
        <f>_xlfn.NORM.S.INV(AQ116/100)</f>
        <v>-1.2815515655446006</v>
      </c>
      <c r="AS116" s="212">
        <f>(AR116-AR110)/AQ110</f>
        <v>0.12357046790866014</v>
      </c>
      <c r="AT116" s="212">
        <f>SQRT(1/AX106+(AS116-AR107)^2/BA106)/AQ110</f>
        <v>8.0639107244410632E-2</v>
      </c>
      <c r="AU116" s="212">
        <f>AS116-_xlfn.T.INV.2T(0.05,AW110)*AT116</f>
        <v>-0.13305916100269125</v>
      </c>
      <c r="AV116" s="212">
        <f>AS116+_xlfn.T.INV.2T(0.05,AW110)*AT116</f>
        <v>0.38020009682001155</v>
      </c>
      <c r="AW116" s="151">
        <f>AQ116</f>
        <v>10</v>
      </c>
      <c r="AX116" s="205">
        <f>10^AS116</f>
        <v>1.3291392035730512</v>
      </c>
      <c r="AY116" s="205">
        <f t="shared" ref="AY116:AY119" si="946">10^AU116</f>
        <v>0.736106815806985</v>
      </c>
      <c r="AZ116" s="152">
        <f t="shared" ref="AZ116:AZ119" si="947">10^AV116</f>
        <v>2.3999384118432467</v>
      </c>
      <c r="BA116" s="205"/>
      <c r="BB116" s="205">
        <f>AS27-AS116</f>
        <v>-2.7865140150542671</v>
      </c>
      <c r="BC116" s="205">
        <f>SQRT(AT27^2+AT116^2)</f>
        <v>0.2169154284040751</v>
      </c>
      <c r="BD116" s="166">
        <f>10^BB116</f>
        <v>1.6348803912904259E-3</v>
      </c>
      <c r="BE116" s="205">
        <f>10^(BB116-1.96*BC116)</f>
        <v>6.1423101971524649E-4</v>
      </c>
      <c r="BF116" s="167">
        <f>10^(BB116+1.96*BC116)</f>
        <v>4.3515123919743532E-3</v>
      </c>
      <c r="BH116" s="219">
        <v>10</v>
      </c>
      <c r="BI116" s="212">
        <f>_xlfn.NORM.S.INV(BH116/100)</f>
        <v>-1.2815515655446006</v>
      </c>
      <c r="BJ116" s="212">
        <f>(BI116-BI110)/BH110</f>
        <v>0.12357046061089605</v>
      </c>
      <c r="BK116" s="212">
        <f>SQRT(1/BO106+(BJ116-BI107)^2/BR106)/BH110</f>
        <v>8.063911670826171E-2</v>
      </c>
      <c r="BL116" s="212">
        <f>BJ116-_xlfn.T.INV.2T(0.05,BN110)*BK116</f>
        <v>-0.13305919841865327</v>
      </c>
      <c r="BM116" s="212">
        <f>BJ116+_xlfn.T.INV.2T(0.05,BN110)*BK116</f>
        <v>0.38020011964044537</v>
      </c>
      <c r="BN116" s="151">
        <f>BH116</f>
        <v>10</v>
      </c>
      <c r="BO116" s="205">
        <f>10^BJ116</f>
        <v>1.3291391812385647</v>
      </c>
      <c r="BP116" s="205">
        <f t="shared" ref="BP116:BP119" si="948">10^BL116</f>
        <v>0.73610675238885603</v>
      </c>
      <c r="BQ116" s="152">
        <f t="shared" ref="BQ116:BQ119" si="949">10^BM116</f>
        <v>2.3999385379503919</v>
      </c>
      <c r="BR116" s="205"/>
      <c r="BS116" s="205">
        <f>BJ27-BJ116</f>
        <v>-2.786498780024913</v>
      </c>
      <c r="BT116" s="205">
        <f>SQRT(BK27^2+BK116^2)</f>
        <v>0.21689379064980144</v>
      </c>
      <c r="BU116" s="166">
        <f>10^BS116</f>
        <v>1.6349377438211877E-3</v>
      </c>
      <c r="BV116" s="205">
        <f>10^(BS116-1.96*BT116)</f>
        <v>6.1431255359513457E-4</v>
      </c>
      <c r="BW116" s="167">
        <f>10^(BS116+1.96*BT116)</f>
        <v>4.3512401147067928E-3</v>
      </c>
      <c r="BY116" s="219">
        <v>10</v>
      </c>
      <c r="BZ116" s="212">
        <f>_xlfn.NORM.S.INV(BY116/100)</f>
        <v>-1.2815515655446006</v>
      </c>
      <c r="CA116" s="212">
        <f>(BZ116-BZ110)/BY110</f>
        <v>0.12357046064121405</v>
      </c>
      <c r="CB116" s="212">
        <f>SQRT(1/CF106+(CA116-BZ107)^2/CI106)/BY110</f>
        <v>8.0639116459312196E-2</v>
      </c>
      <c r="CC116" s="212">
        <f>CA116-_xlfn.T.INV.2T(0.05,CE110)*CB116</f>
        <v>-0.1330591975960668</v>
      </c>
      <c r="CD116" s="212">
        <f>CA116+_xlfn.T.INV.2T(0.05,CE110)*CB116</f>
        <v>0.38020011887849492</v>
      </c>
      <c r="CE116" s="151">
        <f>BY116</f>
        <v>10</v>
      </c>
      <c r="CF116" s="205">
        <f>10^CA116</f>
        <v>1.3291391813313516</v>
      </c>
      <c r="CG116" s="205">
        <f t="shared" ref="CG116:CG119" si="950">10^CC116</f>
        <v>0.73610675378309764</v>
      </c>
      <c r="CH116" s="152">
        <f t="shared" ref="CH116:CH119" si="951">10^CD116</f>
        <v>2.3999385337398058</v>
      </c>
      <c r="CI116" s="205"/>
      <c r="CJ116" s="205">
        <f>CA27-CA116</f>
        <v>-2.7865002645204955</v>
      </c>
      <c r="CK116" s="205">
        <f>SQRT(CB27^2+CB116^2)</f>
        <v>0.2168957348901189</v>
      </c>
      <c r="CL116" s="166">
        <f>10^CJ116</f>
        <v>1.6349321553234945E-3</v>
      </c>
      <c r="CM116" s="205">
        <f>10^(CJ116-1.96*CK116)</f>
        <v>6.1430506353436721E-4</v>
      </c>
      <c r="CN116" s="167">
        <f>10^(CJ116+1.96*CK116)</f>
        <v>4.3512634213557751E-3</v>
      </c>
      <c r="CP116" s="219">
        <v>10</v>
      </c>
      <c r="CQ116" s="212">
        <f>_xlfn.NORM.S.INV(CP116/100)</f>
        <v>-1.2815515655446006</v>
      </c>
      <c r="CR116" s="212">
        <f>(CQ116-CQ110)/CP110</f>
        <v>0.12357046064031672</v>
      </c>
      <c r="CS116" s="212">
        <f>SQRT(1/CW106+(CR116-CQ107)^2/CZ106)/CP110</f>
        <v>8.0639116460500843E-2</v>
      </c>
      <c r="CT116" s="212">
        <f>CR116-_xlfn.T.INV.2T(0.05,CV110)*CS116</f>
        <v>-0.13305919760074691</v>
      </c>
      <c r="CU116" s="212">
        <f>CR116+_xlfn.T.INV.2T(0.05,CV110)*CS116</f>
        <v>0.38020011888138039</v>
      </c>
      <c r="CV116" s="151">
        <f>CP116</f>
        <v>10</v>
      </c>
      <c r="CW116" s="205">
        <f>10^CR116</f>
        <v>1.3291391813286053</v>
      </c>
      <c r="CX116" s="205">
        <f t="shared" ref="CX116:CX119" si="952">10^CT116</f>
        <v>0.7361067537751651</v>
      </c>
      <c r="CY116" s="152">
        <f t="shared" ref="CY116:CY119" si="953">10^CU116</f>
        <v>2.3999385337557508</v>
      </c>
      <c r="CZ116" s="205"/>
      <c r="DA116" s="205">
        <f>CR27-CR116</f>
        <v>-2.7865001558800486</v>
      </c>
      <c r="DB116" s="205">
        <f>SQRT(CS27^2+CS116^2)</f>
        <v>0.21689558785512239</v>
      </c>
      <c r="DC116" s="166">
        <f>10^DA116</f>
        <v>1.6349325643081575E-3</v>
      </c>
      <c r="DD116" s="205">
        <f>10^(DA116-1.96*DB116)</f>
        <v>6.143056248452066E-4</v>
      </c>
      <c r="DE116" s="167">
        <f>10^(DA116+1.96*DB116)</f>
        <v>4.3512616224355653E-3</v>
      </c>
      <c r="DG116" s="219">
        <v>10</v>
      </c>
      <c r="DH116" s="212">
        <f>_xlfn.NORM.S.INV(DG116/100)</f>
        <v>-1.2815515655446006</v>
      </c>
      <c r="DI116" s="212">
        <f>(DH116-DH110)/DG110</f>
        <v>0.12357046064032048</v>
      </c>
      <c r="DJ116" s="212">
        <f>SQRT(1/DN106+(DI116-DH107)^2/DQ106)/DG110</f>
        <v>8.0639116460470242E-2</v>
      </c>
      <c r="DK116" s="212">
        <f>DI116-_xlfn.T.INV.2T(0.05,DM110)*DJ116</f>
        <v>-0.13305919760064575</v>
      </c>
      <c r="DL116" s="212">
        <f>DI116+_xlfn.T.INV.2T(0.05,DM110)*DJ116</f>
        <v>0.38020011888128669</v>
      </c>
      <c r="DM116" s="151">
        <f>DG116</f>
        <v>10</v>
      </c>
      <c r="DN116" s="205">
        <f>10^DI116</f>
        <v>1.3291391813286169</v>
      </c>
      <c r="DO116" s="205">
        <f t="shared" ref="DO116:DO119" si="954">10^DK116</f>
        <v>0.73610675377533652</v>
      </c>
      <c r="DP116" s="152">
        <f t="shared" ref="DP116:DP119" si="955">10^DL116</f>
        <v>2.399938533755233</v>
      </c>
      <c r="DQ116" s="205"/>
      <c r="DR116" s="205">
        <f>DI27-DI116</f>
        <v>-2.7865001648111885</v>
      </c>
      <c r="DS116" s="205">
        <f>SQRT(DJ27^2+DJ116^2)</f>
        <v>0.21689559977048362</v>
      </c>
      <c r="DT116" s="166">
        <f>10^DR116</f>
        <v>1.6349325306862438E-3</v>
      </c>
      <c r="DU116" s="205">
        <f>10^(DR116-1.96*DS116)</f>
        <v>6.1430557917801685E-4</v>
      </c>
      <c r="DV116" s="167">
        <f>10^(DR116+1.96*DS116)</f>
        <v>4.3512617669414499E-3</v>
      </c>
      <c r="DX116" s="219">
        <v>10</v>
      </c>
      <c r="DY116" s="212">
        <f>_xlfn.NORM.S.INV(DX116/100)</f>
        <v>-1.2815515655446006</v>
      </c>
      <c r="DZ116" s="212">
        <f>(DY116-DY110)/DX110</f>
        <v>0.12357046064032032</v>
      </c>
      <c r="EA116" s="212">
        <f>SQRT(1/EE106+(DZ116-DY107)^2/EH106)/DX110</f>
        <v>8.0639116460470367E-2</v>
      </c>
      <c r="EB116" s="212">
        <f>DZ116-_xlfn.T.INV.2T(0.05,ED110)*EA116</f>
        <v>-0.13305919760064636</v>
      </c>
      <c r="EC116" s="212">
        <f>DZ116+_xlfn.T.INV.2T(0.05,ED110)*EA116</f>
        <v>0.38020011888128702</v>
      </c>
      <c r="ED116" s="151">
        <f>DX116</f>
        <v>10</v>
      </c>
      <c r="EE116" s="205">
        <f>10^DZ116</f>
        <v>1.3291391813286162</v>
      </c>
      <c r="EF116" s="205">
        <f t="shared" ref="EF116:EF119" si="956">10^EB116</f>
        <v>0.73610675377533552</v>
      </c>
      <c r="EG116" s="152">
        <f t="shared" ref="EG116:EG119" si="957">10^EC116</f>
        <v>2.3999385337552348</v>
      </c>
      <c r="EH116" s="205"/>
      <c r="EI116" s="205">
        <f>DZ27-DZ116</f>
        <v>-2.7865001641124256</v>
      </c>
      <c r="EJ116" s="205">
        <f>SQRT(EA27^2+EA116^2)</f>
        <v>0.21689559883268994</v>
      </c>
      <c r="EK116" s="166">
        <f>10^EI116</f>
        <v>1.6349325333167865E-3</v>
      </c>
      <c r="EL116" s="205">
        <f>10^(EI116-1.96*EJ116)</f>
        <v>6.1430558276635123E-4</v>
      </c>
      <c r="EM116" s="167">
        <f>10^(EI116+1.96*EJ116)</f>
        <v>4.3512617555265028E-3</v>
      </c>
      <c r="EO116" s="219">
        <v>10</v>
      </c>
      <c r="EP116" s="212">
        <f>_xlfn.NORM.S.INV(EO116/100)</f>
        <v>-1.2815515655446006</v>
      </c>
      <c r="EQ116" s="212">
        <f>(EP116-EP110)/EO110</f>
        <v>0.12357046064032032</v>
      </c>
      <c r="ER116" s="212">
        <f>SQRT(1/EV106+(EQ116-EP107)^2/EY106)/EO110</f>
        <v>8.0639116460470367E-2</v>
      </c>
      <c r="ES116" s="212">
        <f>EQ116-_xlfn.T.INV.2T(0.05,EU110)*ER116</f>
        <v>-0.13305919760064636</v>
      </c>
      <c r="ET116" s="212">
        <f>EQ116+_xlfn.T.INV.2T(0.05,EU110)*ER116</f>
        <v>0.38020011888128702</v>
      </c>
      <c r="EU116" s="151">
        <f>EO116</f>
        <v>10</v>
      </c>
      <c r="EV116" s="205">
        <f>10^EQ116</f>
        <v>1.3291391813286162</v>
      </c>
      <c r="EW116" s="205">
        <f t="shared" ref="EW116:EW119" si="958">10^ES116</f>
        <v>0.73610675377533552</v>
      </c>
      <c r="EX116" s="152">
        <f t="shared" ref="EX116:EX119" si="959">10^ET116</f>
        <v>2.3999385337552348</v>
      </c>
      <c r="EY116" s="205"/>
      <c r="EZ116" s="205">
        <f>EQ27-EQ116</f>
        <v>-2.7865001641682379</v>
      </c>
      <c r="FA116" s="205">
        <f>SQRT(ER27^2+ER116^2)</f>
        <v>0.21689559890740617</v>
      </c>
      <c r="FB116" s="166">
        <f>10^EZ116</f>
        <v>1.6349325331066775E-3</v>
      </c>
      <c r="FC116" s="205">
        <f>10^(EZ116-1.96*FA116)</f>
        <v>6.1430558248026226E-4</v>
      </c>
      <c r="FD116" s="167">
        <f>10^(EZ116+1.96*FA116)</f>
        <v>4.351261756434556E-3</v>
      </c>
      <c r="FF116" s="219">
        <v>10</v>
      </c>
      <c r="FG116" s="212">
        <f>_xlfn.NORM.S.INV(FF116/100)</f>
        <v>-1.2815515655446006</v>
      </c>
      <c r="FH116" s="212">
        <f>(FG116-FG110)/FF110</f>
        <v>0.12357046064032032</v>
      </c>
      <c r="FI116" s="212">
        <f>SQRT(1/FM106+(FH116-FG107)^2/FP106)/FF110</f>
        <v>8.0639116460470367E-2</v>
      </c>
      <c r="FJ116" s="212">
        <f>FH116-_xlfn.T.INV.2T(0.05,FL110)*FI116</f>
        <v>-0.13305919760064636</v>
      </c>
      <c r="FK116" s="212">
        <f>FH116+_xlfn.T.INV.2T(0.05,FL110)*FI116</f>
        <v>0.38020011888128702</v>
      </c>
      <c r="FL116" s="151">
        <f>FF116</f>
        <v>10</v>
      </c>
      <c r="FM116" s="205">
        <f>10^FH116</f>
        <v>1.3291391813286162</v>
      </c>
      <c r="FN116" s="205">
        <f t="shared" ref="FN116:FN119" si="960">10^FJ116</f>
        <v>0.73610675377533552</v>
      </c>
      <c r="FO116" s="152">
        <f t="shared" ref="FO116:FO119" si="961">10^FK116</f>
        <v>2.3999385337552348</v>
      </c>
      <c r="FP116" s="205"/>
      <c r="FQ116" s="205">
        <f>FH27-FH116</f>
        <v>-2.7865001641638183</v>
      </c>
      <c r="FR116" s="205">
        <f>SQRT(FI27^2+FI116^2)</f>
        <v>0.21689559890148385</v>
      </c>
      <c r="FS116" s="166">
        <f>10^FQ116</f>
        <v>1.6349325331233159E-3</v>
      </c>
      <c r="FT116" s="205">
        <f>10^(FQ116-1.96*FR116)</f>
        <v>6.143055825029326E-4</v>
      </c>
      <c r="FU116" s="167">
        <f>10^(FQ116+1.96*FR116)</f>
        <v>4.3512617563625381E-3</v>
      </c>
      <c r="FW116" s="219">
        <v>10</v>
      </c>
      <c r="FX116" s="212">
        <f>_xlfn.NORM.S.INV(FW116/100)</f>
        <v>-1.2815515655446006</v>
      </c>
      <c r="FY116" s="212">
        <f>(FX116-FX110)/FW110</f>
        <v>0.12357046064032032</v>
      </c>
      <c r="FZ116" s="212">
        <f>SQRT(1/GD106+(FY116-FX107)^2/GG106)/FW110</f>
        <v>8.0639116460470367E-2</v>
      </c>
      <c r="GA116" s="212">
        <f>FY116-_xlfn.T.INV.2T(0.05,GC110)*FZ116</f>
        <v>-0.13305919760064636</v>
      </c>
      <c r="GB116" s="212">
        <f>FY116+_xlfn.T.INV.2T(0.05,GC110)*FZ116</f>
        <v>0.38020011888128702</v>
      </c>
      <c r="GC116" s="151">
        <f>FW116</f>
        <v>10</v>
      </c>
      <c r="GD116" s="205">
        <f>10^FY116</f>
        <v>1.3291391813286162</v>
      </c>
      <c r="GE116" s="205">
        <f t="shared" ref="GE116:GE119" si="962">10^GA116</f>
        <v>0.73610675377533552</v>
      </c>
      <c r="GF116" s="152">
        <f t="shared" ref="GF116:GF119" si="963">10^GB116</f>
        <v>2.3999385337552348</v>
      </c>
      <c r="GG116" s="205"/>
      <c r="GH116" s="205">
        <f>FY27-FY116</f>
        <v>-2.7865001641641691</v>
      </c>
      <c r="GI116" s="205">
        <f>SQRT(FZ27^2+FZ116^2)</f>
        <v>0.21689559890195426</v>
      </c>
      <c r="GJ116" s="166">
        <f>10^GH116</f>
        <v>1.6349325331219944E-3</v>
      </c>
      <c r="GK116" s="205">
        <f>10^(GH116-1.96*GI116)</f>
        <v>6.1430558250113207E-4</v>
      </c>
      <c r="GL116" s="167">
        <f>10^(GH116+1.96*GI116)</f>
        <v>4.3512617563682575E-3</v>
      </c>
      <c r="GN116" s="219">
        <v>10</v>
      </c>
      <c r="GO116" s="212">
        <f>_xlfn.NORM.S.INV(GN116/100)</f>
        <v>-1.2815515655446006</v>
      </c>
      <c r="GP116" s="212">
        <f>(GO116-GO110)/GN110</f>
        <v>0.12357046064032032</v>
      </c>
      <c r="GQ116" s="212">
        <f>SQRT(1/GU106+(GP116-GO107)^2/GX106)/GN110</f>
        <v>8.0639116460470367E-2</v>
      </c>
      <c r="GR116" s="212">
        <f>GP116-_xlfn.T.INV.2T(0.05,GT110)*GQ116</f>
        <v>-0.13305919760064636</v>
      </c>
      <c r="GS116" s="212">
        <f>GP116+_xlfn.T.INV.2T(0.05,GT110)*GQ116</f>
        <v>0.38020011888128702</v>
      </c>
      <c r="GT116" s="151">
        <f>GN116</f>
        <v>10</v>
      </c>
      <c r="GU116" s="205">
        <f>10^GP116</f>
        <v>1.3291391813286162</v>
      </c>
      <c r="GV116" s="205">
        <f t="shared" ref="GV116:GV119" si="964">10^GR116</f>
        <v>0.73610675377533552</v>
      </c>
      <c r="GW116" s="152">
        <f t="shared" ref="GW116:GW119" si="965">10^GS116</f>
        <v>2.3999385337552348</v>
      </c>
      <c r="GX116" s="205"/>
      <c r="GY116" s="205">
        <f>GP27-GP116</f>
        <v>-2.786500164164142</v>
      </c>
      <c r="GZ116" s="205">
        <f>SQRT(GQ27^2+GQ116^2)</f>
        <v>0.21689559890191701</v>
      </c>
      <c r="HA116" s="166">
        <f>10^GY116</f>
        <v>1.6349325331220976E-3</v>
      </c>
      <c r="HB116" s="205">
        <f>10^(GY116-1.96*GZ116)</f>
        <v>6.1430558250127388E-4</v>
      </c>
      <c r="HC116" s="167">
        <f>10^(GY116+1.96*GZ116)</f>
        <v>4.3512617563677978E-3</v>
      </c>
      <c r="HE116" s="219">
        <v>10</v>
      </c>
      <c r="HF116" s="212">
        <f>_xlfn.NORM.S.INV(HE116/100)</f>
        <v>-1.2815515655446006</v>
      </c>
      <c r="HG116" s="212">
        <f>(HF116-HF110)/HE110</f>
        <v>0.12357046064032032</v>
      </c>
      <c r="HH116" s="212">
        <f>SQRT(1/HL106+(HG116-HF107)^2/HO106)/HE110</f>
        <v>8.0639116460470367E-2</v>
      </c>
      <c r="HI116" s="212">
        <f>HG116-_xlfn.T.INV.2T(0.05,HK110)*HH116</f>
        <v>-0.13305919760064636</v>
      </c>
      <c r="HJ116" s="212">
        <f>HG116+_xlfn.T.INV.2T(0.05,HK110)*HH116</f>
        <v>0.38020011888128702</v>
      </c>
      <c r="HK116" s="151">
        <f>HE116</f>
        <v>10</v>
      </c>
      <c r="HL116" s="205">
        <f>10^HG116</f>
        <v>1.3291391813286162</v>
      </c>
      <c r="HM116" s="205">
        <f t="shared" ref="HM116:HM119" si="966">10^HI116</f>
        <v>0.73610675377533552</v>
      </c>
      <c r="HN116" s="152">
        <f t="shared" ref="HN116:HN119" si="967">10^HJ116</f>
        <v>2.3999385337552348</v>
      </c>
      <c r="HO116" s="205"/>
      <c r="HP116" s="205">
        <f>HG27-HG116</f>
        <v>-2.7865001641641434</v>
      </c>
      <c r="HQ116" s="205">
        <f>SQRT(HH27^2+HH116^2)</f>
        <v>0.21689559890191981</v>
      </c>
      <c r="HR116" s="166">
        <f>10^HP116</f>
        <v>1.6349325331220918E-3</v>
      </c>
      <c r="HS116" s="205">
        <f>10^(HP116-1.96*HQ116)</f>
        <v>6.1430558250126412E-4</v>
      </c>
      <c r="HT116" s="167">
        <f>10^(HP116+1.96*HQ116)</f>
        <v>4.3512617563678403E-3</v>
      </c>
      <c r="HV116" s="219">
        <v>10</v>
      </c>
      <c r="HW116" s="212">
        <f>_xlfn.NORM.S.INV(HV116/100)</f>
        <v>-1.2815515655446006</v>
      </c>
      <c r="HX116" s="212">
        <f>(HW116-HW110)/HV110</f>
        <v>0.12357046064032032</v>
      </c>
      <c r="HY116" s="212">
        <f>SQRT(1/IC106+(HX116-HW107)^2/IF106)/HV110</f>
        <v>8.0639116460470367E-2</v>
      </c>
      <c r="HZ116" s="212">
        <f>HX116-_xlfn.T.INV.2T(0.05,IB110)*HY116</f>
        <v>-0.13305919760064636</v>
      </c>
      <c r="IA116" s="212">
        <f>HX116+_xlfn.T.INV.2T(0.05,IB110)*HY116</f>
        <v>0.38020011888128702</v>
      </c>
      <c r="IB116" s="151">
        <f>HV116</f>
        <v>10</v>
      </c>
      <c r="IC116" s="205">
        <f>10^HX116</f>
        <v>1.3291391813286162</v>
      </c>
      <c r="ID116" s="205">
        <f t="shared" ref="ID116:ID119" si="968">10^HZ116</f>
        <v>0.73610675377533552</v>
      </c>
      <c r="IE116" s="152">
        <f t="shared" ref="IE116:IE119" si="969">10^IA116</f>
        <v>2.3999385337552348</v>
      </c>
      <c r="IF116" s="205"/>
      <c r="IG116" s="205">
        <f>HX27-HX116</f>
        <v>-2.7865001641641443</v>
      </c>
      <c r="IH116" s="205">
        <f>SQRT(HY27^2+HY116^2)</f>
        <v>0.21689559890191984</v>
      </c>
      <c r="II116" s="166">
        <f>10^IG116</f>
        <v>1.6349325331220888E-3</v>
      </c>
      <c r="IJ116" s="205">
        <f>10^(IG116-1.96*IH116)</f>
        <v>6.1430558250126304E-4</v>
      </c>
      <c r="IK116" s="167">
        <f>10^(IG116+1.96*IH116)</f>
        <v>4.3512617563678324E-3</v>
      </c>
      <c r="IM116" s="219">
        <v>10</v>
      </c>
      <c r="IN116" s="212">
        <f>_xlfn.NORM.S.INV(IM116/100)</f>
        <v>-1.2815515655446006</v>
      </c>
      <c r="IO116" s="212">
        <f>(IN116-IN110)/IM110</f>
        <v>0.12357046064032032</v>
      </c>
      <c r="IP116" s="212">
        <f>SQRT(1/IT106+(IO116-IN107)^2/IW106)/IM110</f>
        <v>8.0639116460470367E-2</v>
      </c>
      <c r="IQ116" s="212">
        <f>IO116-_xlfn.T.INV.2T(0.05,IS110)*IP116</f>
        <v>-0.13305919760064636</v>
      </c>
      <c r="IR116" s="212">
        <f>IO116+_xlfn.T.INV.2T(0.05,IS110)*IP116</f>
        <v>0.38020011888128702</v>
      </c>
      <c r="IS116" s="151">
        <f>IM116</f>
        <v>10</v>
      </c>
      <c r="IT116" s="205">
        <f>10^IO116</f>
        <v>1.3291391813286162</v>
      </c>
      <c r="IU116" s="205">
        <f t="shared" ref="IU116:IU119" si="970">10^IQ116</f>
        <v>0.73610675377533552</v>
      </c>
      <c r="IV116" s="152">
        <f t="shared" ref="IV116:IV119" si="971">10^IR116</f>
        <v>2.3999385337552348</v>
      </c>
      <c r="IW116" s="205"/>
      <c r="IX116" s="205">
        <f>IO27-IO116</f>
        <v>-2.7865001641641438</v>
      </c>
      <c r="IY116" s="205">
        <f>SQRT(IP27^2+IP116^2)</f>
        <v>0.21689559890191965</v>
      </c>
      <c r="IZ116" s="166">
        <f>10^IX116</f>
        <v>1.6349325331220903E-3</v>
      </c>
      <c r="JA116" s="205">
        <f>10^(IX116-1.96*IY116)</f>
        <v>6.1430558250126412E-4</v>
      </c>
      <c r="JB116" s="167">
        <f>10^(IX116+1.96*IY116)</f>
        <v>4.3512617563678324E-3</v>
      </c>
      <c r="JD116" s="219">
        <v>10</v>
      </c>
      <c r="JE116" s="212">
        <f>_xlfn.NORM.S.INV(JD116/100)</f>
        <v>-1.2815515655446006</v>
      </c>
      <c r="JF116" s="212">
        <f>(JE116-JE110)/JD110</f>
        <v>0.12357046064032032</v>
      </c>
      <c r="JG116" s="212">
        <f>SQRT(1/JK106+(JF116-JE107)^2/JN106)/JD110</f>
        <v>8.0639116460470367E-2</v>
      </c>
      <c r="JH116" s="212">
        <f>JF116-_xlfn.T.INV.2T(0.05,JJ110)*JG116</f>
        <v>-0.13305919760064636</v>
      </c>
      <c r="JI116" s="212">
        <f>JF116+_xlfn.T.INV.2T(0.05,JJ110)*JG116</f>
        <v>0.38020011888128702</v>
      </c>
      <c r="JJ116" s="151">
        <f>JD116</f>
        <v>10</v>
      </c>
      <c r="JK116" s="205">
        <f>10^JF116</f>
        <v>1.3291391813286162</v>
      </c>
      <c r="JL116" s="205">
        <f t="shared" ref="JL116:JL119" si="972">10^JH116</f>
        <v>0.73610675377533552</v>
      </c>
      <c r="JM116" s="152">
        <f t="shared" ref="JM116:JM119" si="973">10^JI116</f>
        <v>2.3999385337552348</v>
      </c>
      <c r="JN116" s="205"/>
      <c r="JO116" s="205">
        <f>JF27-JF116</f>
        <v>-2.7865001641641438</v>
      </c>
      <c r="JP116" s="205">
        <f>SQRT(JG27^2+JG116^2)</f>
        <v>0.21689559890191987</v>
      </c>
      <c r="JQ116" s="166">
        <f>10^JO116</f>
        <v>1.6349325331220903E-3</v>
      </c>
      <c r="JR116" s="205">
        <f>10^(JO116-1.96*JP116)</f>
        <v>6.1430558250126347E-4</v>
      </c>
      <c r="JS116" s="167">
        <f>10^(JO116+1.96*JP116)</f>
        <v>4.3512617563678359E-3</v>
      </c>
      <c r="JU116" s="219">
        <v>10</v>
      </c>
      <c r="JV116" s="212">
        <f>_xlfn.NORM.S.INV(JU116/100)</f>
        <v>-1.2815515655446006</v>
      </c>
      <c r="JW116" s="212">
        <f>(JV116-JV110)/JU110</f>
        <v>0.12357046064032032</v>
      </c>
      <c r="JX116" s="212">
        <f>SQRT(1/KB106+(JW116-JV107)^2/KE106)/JU110</f>
        <v>8.0639116460470367E-2</v>
      </c>
      <c r="JY116" s="212">
        <f>JW116-_xlfn.T.INV.2T(0.05,KA110)*JX116</f>
        <v>-0.13305919760064636</v>
      </c>
      <c r="JZ116" s="212">
        <f>JW116+_xlfn.T.INV.2T(0.05,KA110)*JX116</f>
        <v>0.38020011888128702</v>
      </c>
      <c r="KA116" s="151">
        <f>JU116</f>
        <v>10</v>
      </c>
      <c r="KB116" s="205">
        <f>10^JW116</f>
        <v>1.3291391813286162</v>
      </c>
      <c r="KC116" s="205">
        <f t="shared" ref="KC116:KC119" si="974">10^JY116</f>
        <v>0.73610675377533552</v>
      </c>
      <c r="KD116" s="152">
        <f t="shared" ref="KD116:KD119" si="975">10^JZ116</f>
        <v>2.3999385337552348</v>
      </c>
      <c r="KE116" s="205"/>
      <c r="KF116" s="205">
        <f>JW27-JW116</f>
        <v>-2.7865001641641443</v>
      </c>
      <c r="KG116" s="205">
        <f>SQRT(JX27^2+JX116^2)</f>
        <v>0.21689559890191981</v>
      </c>
      <c r="KH116" s="166">
        <f>10^KF116</f>
        <v>1.6349325331220888E-3</v>
      </c>
      <c r="KI116" s="205">
        <f>10^(KF116-1.96*KG116)</f>
        <v>6.1430558250126304E-4</v>
      </c>
      <c r="KJ116" s="167">
        <f>10^(KF116+1.96*KG116)</f>
        <v>4.3512617563678324E-3</v>
      </c>
      <c r="KL116" s="219">
        <v>10</v>
      </c>
      <c r="KM116" s="212">
        <f>_xlfn.NORM.S.INV(KL116/100)</f>
        <v>-1.2815515655446006</v>
      </c>
      <c r="KN116" s="212">
        <f>(KM116-KM110)/KL110</f>
        <v>0.12357046064032032</v>
      </c>
      <c r="KO116" s="212">
        <f>SQRT(1/KS106+(KN116-KM107)^2/KV106)/KL110</f>
        <v>8.0639116460470367E-2</v>
      </c>
      <c r="KP116" s="212">
        <f>KN116-_xlfn.T.INV.2T(0.05,KR110)*KO116</f>
        <v>-0.13305919760064636</v>
      </c>
      <c r="KQ116" s="212">
        <f>KN116+_xlfn.T.INV.2T(0.05,KR110)*KO116</f>
        <v>0.38020011888128702</v>
      </c>
      <c r="KR116" s="151">
        <f>KL116</f>
        <v>10</v>
      </c>
      <c r="KS116" s="205">
        <f>10^KN116</f>
        <v>1.3291391813286162</v>
      </c>
      <c r="KT116" s="205">
        <f t="shared" ref="KT116:KT119" si="976">10^KP116</f>
        <v>0.73610675377533552</v>
      </c>
      <c r="KU116" s="152">
        <f t="shared" ref="KU116:KU119" si="977">10^KQ116</f>
        <v>2.3999385337552348</v>
      </c>
      <c r="KV116" s="205"/>
      <c r="KW116" s="205">
        <f>KN27-KN116</f>
        <v>-2.7865001641641438</v>
      </c>
      <c r="KX116" s="205">
        <f>SQRT(KO27^2+KO116^2)</f>
        <v>0.2168955989019197</v>
      </c>
      <c r="KY116" s="166">
        <f>10^KW116</f>
        <v>1.6349325331220903E-3</v>
      </c>
      <c r="KZ116" s="205">
        <f>10^(KW116-1.96*KX116)</f>
        <v>6.1430558250126412E-4</v>
      </c>
      <c r="LA116" s="167">
        <f>10^(KW116+1.96*KX116)</f>
        <v>4.3512617563678324E-3</v>
      </c>
      <c r="LC116" s="219">
        <v>10</v>
      </c>
      <c r="LD116" s="212">
        <f>_xlfn.NORM.S.INV(LC116/100)</f>
        <v>-1.2815515655446006</v>
      </c>
      <c r="LE116" s="212">
        <f>(LD116-LD110)/LC110</f>
        <v>0.12357046064032032</v>
      </c>
      <c r="LF116" s="212">
        <f>SQRT(1/LJ106+(LE116-LD107)^2/LM106)/LC110</f>
        <v>8.0639116460470367E-2</v>
      </c>
      <c r="LG116" s="212">
        <f>LE116-_xlfn.T.INV.2T(0.05,LI110)*LF116</f>
        <v>-0.13305919760064636</v>
      </c>
      <c r="LH116" s="212">
        <f>LE116+_xlfn.T.INV.2T(0.05,LI110)*LF116</f>
        <v>0.38020011888128702</v>
      </c>
      <c r="LI116" s="151">
        <f>LC116</f>
        <v>10</v>
      </c>
      <c r="LJ116" s="205">
        <f>10^LE116</f>
        <v>1.3291391813286162</v>
      </c>
      <c r="LK116" s="205">
        <f t="shared" ref="LK116:LK119" si="978">10^LG116</f>
        <v>0.73610675377533552</v>
      </c>
      <c r="LL116" s="152">
        <f t="shared" ref="LL116:LL119" si="979">10^LH116</f>
        <v>2.3999385337552348</v>
      </c>
      <c r="LM116" s="205"/>
      <c r="LN116" s="205">
        <f>LE27-LE116</f>
        <v>-2.7865001641641438</v>
      </c>
      <c r="LO116" s="205">
        <f>SQRT(LF27^2+LF116^2)</f>
        <v>0.21689559890191976</v>
      </c>
      <c r="LP116" s="166">
        <f>10^LN116</f>
        <v>1.6349325331220903E-3</v>
      </c>
      <c r="LQ116" s="205">
        <f>10^(LN116-1.96*LO116)</f>
        <v>6.1430558250126347E-4</v>
      </c>
      <c r="LR116" s="167">
        <f>10^(LN116+1.96*LO116)</f>
        <v>4.3512617563678359E-3</v>
      </c>
      <c r="LT116" s="219">
        <v>10</v>
      </c>
      <c r="LU116" s="212">
        <f>_xlfn.NORM.S.INV(LT116/100)</f>
        <v>-1.2815515655446006</v>
      </c>
      <c r="LV116" s="212">
        <f>(LU116-LU110)/LT110</f>
        <v>0.12357046064032032</v>
      </c>
      <c r="LW116" s="212">
        <f>SQRT(1/MA106+(LV116-LU107)^2/MD106)/LT110</f>
        <v>8.0639116460470367E-2</v>
      </c>
      <c r="LX116" s="212">
        <f>LV116-_xlfn.T.INV.2T(0.05,LZ110)*LW116</f>
        <v>-0.13305919760064636</v>
      </c>
      <c r="LY116" s="212">
        <f>LV116+_xlfn.T.INV.2T(0.05,LZ110)*LW116</f>
        <v>0.38020011888128702</v>
      </c>
      <c r="LZ116" s="151">
        <f>LT116</f>
        <v>10</v>
      </c>
      <c r="MA116" s="205">
        <f>10^LV116</f>
        <v>1.3291391813286162</v>
      </c>
      <c r="MB116" s="205">
        <f t="shared" ref="MB116:MB119" si="980">10^LX116</f>
        <v>0.73610675377533552</v>
      </c>
      <c r="MC116" s="152">
        <f t="shared" ref="MC116:MC119" si="981">10^LY116</f>
        <v>2.3999385337552348</v>
      </c>
      <c r="MD116" s="205"/>
      <c r="ME116" s="205">
        <f>LV27-LV116</f>
        <v>-2.7865001641641438</v>
      </c>
      <c r="MF116" s="205">
        <f>SQRT(LW27^2+LW116^2)</f>
        <v>0.21689559890191973</v>
      </c>
      <c r="MG116" s="166">
        <f>10^ME116</f>
        <v>1.6349325331220903E-3</v>
      </c>
      <c r="MH116" s="205">
        <f>10^(ME116-1.96*MF116)</f>
        <v>6.1430558250126412E-4</v>
      </c>
      <c r="MI116" s="167">
        <f>10^(ME116+1.96*MF116)</f>
        <v>4.3512617563678324E-3</v>
      </c>
    </row>
    <row r="117" spans="1:347" ht="14" hidden="1" customHeight="1" outlineLevel="1">
      <c r="A117" s="12"/>
      <c r="B117" s="54"/>
      <c r="C117" s="9"/>
      <c r="D117" s="9"/>
      <c r="E117" s="17"/>
      <c r="F117" s="17"/>
      <c r="I117" s="92">
        <v>50</v>
      </c>
      <c r="J117" s="262">
        <f t="shared" ref="J117:J119" si="982">_xlfn.NORM.S.INV(I117/100)</f>
        <v>0</v>
      </c>
      <c r="K117" s="93">
        <f>(J117-J110)/I110</f>
        <v>0.61694056677603903</v>
      </c>
      <c r="L117" s="93">
        <f>SQRT(1/P106+(K117-J107)^2/S106)/I110</f>
        <v>3.3427028792658658E-2</v>
      </c>
      <c r="M117" s="93">
        <f>K117-_xlfn.T.INV.2T(0.05,O110)*L117</f>
        <v>0.51056084249823031</v>
      </c>
      <c r="N117" s="93">
        <f>K117+_xlfn.T.INV.2T(0.05,O110)*L117</f>
        <v>0.72332029105384776</v>
      </c>
      <c r="O117" s="153">
        <f>I117</f>
        <v>50</v>
      </c>
      <c r="P117" s="88">
        <f>10^K117</f>
        <v>4.1394302281774884</v>
      </c>
      <c r="Q117" s="88">
        <f t="shared" si="943"/>
        <v>3.2401181169966611</v>
      </c>
      <c r="R117" s="154">
        <f t="shared" si="943"/>
        <v>5.2883512252424465</v>
      </c>
      <c r="S117" s="24"/>
      <c r="T117" s="88">
        <f>K28-K117</f>
        <v>-2.1452073639524616</v>
      </c>
      <c r="U117" s="88">
        <f>SQRT(L28^2+L117^2)</f>
        <v>0.11720052872973745</v>
      </c>
      <c r="V117" s="168">
        <f>10^T117</f>
        <v>7.1580155258642334E-3</v>
      </c>
      <c r="W117" s="88">
        <f>10^(T117-1.96*U117)</f>
        <v>4.2177380122678243E-3</v>
      </c>
      <c r="X117" s="169">
        <f>10^(T117+1.96*U117)</f>
        <v>1.2148024870080491E-2</v>
      </c>
      <c r="Z117" s="261">
        <v>50</v>
      </c>
      <c r="AA117" s="262">
        <f t="shared" ref="AA117:AA119" si="983">_xlfn.NORM.S.INV(Z117/100)</f>
        <v>0</v>
      </c>
      <c r="AB117" s="262">
        <f>(AA117-AA110)/Z110</f>
        <v>0.61693700813650709</v>
      </c>
      <c r="AC117" s="262">
        <f>SQRT(1/AG106+(AB117-AA107)^2/AJ106)/Z110</f>
        <v>3.3423656971310368E-2</v>
      </c>
      <c r="AD117" s="262">
        <f>AB117-_xlfn.T.INV.2T(0.05,AF110)*AC117</f>
        <v>0.51056801449909028</v>
      </c>
      <c r="AE117" s="262">
        <f>AB117+_xlfn.T.INV.2T(0.05,AF110)*AC117</f>
        <v>0.7233060017739239</v>
      </c>
      <c r="AF117" s="153">
        <f>Z117</f>
        <v>50</v>
      </c>
      <c r="AG117" s="259">
        <f>10^AB117</f>
        <v>4.1393963095340078</v>
      </c>
      <c r="AH117" s="259">
        <f t="shared" si="944"/>
        <v>3.240171625210027</v>
      </c>
      <c r="AI117" s="154">
        <f t="shared" si="945"/>
        <v>5.2881772292765827</v>
      </c>
      <c r="AJ117" s="205"/>
      <c r="AK117" s="259">
        <f>AB28-AB117</f>
        <v>-2.1519071363711735</v>
      </c>
      <c r="AL117" s="259">
        <f>SQRT(AC28^2+AC117^2)</f>
        <v>0.11997195539170785</v>
      </c>
      <c r="AM117" s="168">
        <f>10^AK117</f>
        <v>7.0484376706545825E-3</v>
      </c>
      <c r="AN117" s="259">
        <f>10^(AK117-1.96*AL117)</f>
        <v>4.1015483082584587E-3</v>
      </c>
      <c r="AO117" s="169">
        <f>10^(AK117+1.96*AL117)</f>
        <v>1.2112614520977609E-2</v>
      </c>
      <c r="AQ117" s="261">
        <v>50</v>
      </c>
      <c r="AR117" s="262">
        <f t="shared" ref="AR117:AR119" si="984">_xlfn.NORM.S.INV(AQ117/100)</f>
        <v>0</v>
      </c>
      <c r="AS117" s="262">
        <f>(AR117-AR110)/AQ110</f>
        <v>0.61693730336154229</v>
      </c>
      <c r="AT117" s="262">
        <f>SQRT(1/AX106+(AS117-AR107)^2/BA106)/AQ110</f>
        <v>3.342310529708882E-2</v>
      </c>
      <c r="AU117" s="262">
        <f>AS117-_xlfn.T.INV.2T(0.05,AW110)*AT117</f>
        <v>0.51057006539771366</v>
      </c>
      <c r="AV117" s="262">
        <f>AS117+_xlfn.T.INV.2T(0.05,AW110)*AT117</f>
        <v>0.72330454132537092</v>
      </c>
      <c r="AW117" s="153">
        <f>AQ117</f>
        <v>50</v>
      </c>
      <c r="AX117" s="259">
        <f>10^AS117</f>
        <v>4.1393991234169549</v>
      </c>
      <c r="AY117" s="259">
        <f t="shared" si="946"/>
        <v>3.2401869265308894</v>
      </c>
      <c r="AZ117" s="154">
        <f t="shared" si="947"/>
        <v>5.2881594461867252</v>
      </c>
      <c r="BA117" s="205"/>
      <c r="BB117" s="259">
        <f>AS28-AS117</f>
        <v>-2.152308173694073</v>
      </c>
      <c r="BC117" s="259">
        <f>SQRT(AT28^2+AT117^2)</f>
        <v>0.12023636491931282</v>
      </c>
      <c r="BD117" s="168">
        <f>10^BB117</f>
        <v>7.0419319884957058E-3</v>
      </c>
      <c r="BE117" s="259">
        <f>10^(BB117-1.96*BC117)</f>
        <v>4.0928756592362291E-3</v>
      </c>
      <c r="BF117" s="169">
        <f>10^(BB117+1.96*BC117)</f>
        <v>1.2115883857525442E-2</v>
      </c>
      <c r="BH117" s="261">
        <v>50</v>
      </c>
      <c r="BI117" s="262">
        <f t="shared" ref="BI117:BI119" si="985">_xlfn.NORM.S.INV(BH117/100)</f>
        <v>0</v>
      </c>
      <c r="BJ117" s="262">
        <f>(BI117-BI110)/BH110</f>
        <v>0.61693730287946758</v>
      </c>
      <c r="BK117" s="262">
        <f>SQRT(1/BO106+(BJ117-BI107)^2/BR106)/BH110</f>
        <v>3.3423106409127247E-2</v>
      </c>
      <c r="BL117" s="262">
        <f>BJ117-_xlfn.T.INV.2T(0.05,BN110)*BK117</f>
        <v>0.5105700613766363</v>
      </c>
      <c r="BM117" s="262">
        <f>BJ117+_xlfn.T.INV.2T(0.05,BN110)*BK117</f>
        <v>0.72330454438229885</v>
      </c>
      <c r="BN117" s="153">
        <f>BH117</f>
        <v>50</v>
      </c>
      <c r="BO117" s="259">
        <f>10^BJ117</f>
        <v>4.1393991188221468</v>
      </c>
      <c r="BP117" s="259">
        <f t="shared" si="948"/>
        <v>3.2401868965304108</v>
      </c>
      <c r="BQ117" s="154">
        <f t="shared" si="949"/>
        <v>5.2881594834092152</v>
      </c>
      <c r="BR117" s="205"/>
      <c r="BS117" s="259">
        <f>BJ28-BJ117</f>
        <v>-2.1523137355978661</v>
      </c>
      <c r="BT117" s="259">
        <f>SQRT(BK28^2+BK117^2)</f>
        <v>0.12023668169398175</v>
      </c>
      <c r="BU117" s="168">
        <f>10^BS117</f>
        <v>7.0418418047630714E-3</v>
      </c>
      <c r="BV117" s="259">
        <f>10^(BS117-1.96*BT117)</f>
        <v>4.0928173919096344E-3</v>
      </c>
      <c r="BW117" s="169">
        <f>10^(BS117+1.96*BT117)</f>
        <v>1.2115746014305364E-2</v>
      </c>
      <c r="BY117" s="261">
        <v>50</v>
      </c>
      <c r="BZ117" s="262">
        <f t="shared" ref="BZ117:BZ119" si="986">_xlfn.NORM.S.INV(BY117/100)</f>
        <v>0</v>
      </c>
      <c r="CA117" s="262">
        <f>(BZ117-BZ110)/BY110</f>
        <v>0.61693730291568649</v>
      </c>
      <c r="CB117" s="262">
        <f>SQRT(1/CF106+(CA117-BZ107)^2/CI106)/BY110</f>
        <v>3.3423106341414627E-2</v>
      </c>
      <c r="CC117" s="262">
        <f>CA117-_xlfn.T.INV.2T(0.05,CE110)*CB117</f>
        <v>0.51057006162834706</v>
      </c>
      <c r="CD117" s="262">
        <f>CA117+_xlfn.T.INV.2T(0.05,CE110)*CB117</f>
        <v>0.72330454420302592</v>
      </c>
      <c r="CE117" s="153">
        <f>BY117</f>
        <v>50</v>
      </c>
      <c r="CF117" s="259">
        <f>10^CA117</f>
        <v>4.1393991191673605</v>
      </c>
      <c r="CG117" s="259">
        <f t="shared" si="950"/>
        <v>3.2401868984083761</v>
      </c>
      <c r="CH117" s="154">
        <f t="shared" si="951"/>
        <v>5.2881594812263097</v>
      </c>
      <c r="CI117" s="205"/>
      <c r="CJ117" s="259">
        <f>CA28-CA117</f>
        <v>-2.1523145467838534</v>
      </c>
      <c r="CK117" s="259">
        <f>SQRT(CB28^2+CB117^2)</f>
        <v>0.1202374460143424</v>
      </c>
      <c r="CL117" s="168">
        <f>10^CJ117</f>
        <v>7.0418286518488587E-3</v>
      </c>
      <c r="CM117" s="259">
        <f>10^(CJ117-1.96*CK117)</f>
        <v>4.0927956294195102E-3</v>
      </c>
      <c r="CN117" s="169">
        <f>10^(CJ117+1.96*CK117)</f>
        <v>1.2115765176633713E-2</v>
      </c>
      <c r="CP117" s="261">
        <v>50</v>
      </c>
      <c r="CQ117" s="262">
        <f t="shared" ref="CQ117:CQ119" si="987">_xlfn.NORM.S.INV(CP117/100)</f>
        <v>0</v>
      </c>
      <c r="CR117" s="262">
        <f>(CQ117-CQ110)/CP110</f>
        <v>0.61693730291562321</v>
      </c>
      <c r="CS117" s="262">
        <f>SQRT(1/CW106+(CR117-CQ107)^2/CZ106)/CP110</f>
        <v>3.3423106341558845E-2</v>
      </c>
      <c r="CT117" s="262">
        <f>CR117-_xlfn.T.INV.2T(0.05,CV110)*CS117</f>
        <v>0.51057006162782481</v>
      </c>
      <c r="CU117" s="262">
        <f>CR117+_xlfn.T.INV.2T(0.05,CV110)*CS117</f>
        <v>0.72330454420342161</v>
      </c>
      <c r="CV117" s="153">
        <f>CP117</f>
        <v>50</v>
      </c>
      <c r="CW117" s="259">
        <f>10^CR117</f>
        <v>4.1393991191667583</v>
      </c>
      <c r="CX117" s="259">
        <f t="shared" si="952"/>
        <v>3.2401868984044797</v>
      </c>
      <c r="CY117" s="154">
        <f t="shared" si="953"/>
        <v>5.2881594812311281</v>
      </c>
      <c r="CZ117" s="205"/>
      <c r="DA117" s="259">
        <f>CR28-CR117</f>
        <v>-2.1523145241727577</v>
      </c>
      <c r="DB117" s="259">
        <f>SQRT(CS28^2+CS117^2)</f>
        <v>0.1202374117297189</v>
      </c>
      <c r="DC117" s="168">
        <f>10^DA117</f>
        <v>7.0418290184744367E-3</v>
      </c>
      <c r="DD117" s="259">
        <f>10^(DA117-1.96*DB117)</f>
        <v>4.0927964757801307E-3</v>
      </c>
      <c r="DE117" s="169">
        <f>10^(DA117+1.96*DB117)</f>
        <v>1.2115763932770886E-2</v>
      </c>
      <c r="DG117" s="261">
        <v>50</v>
      </c>
      <c r="DH117" s="262">
        <f t="shared" ref="DH117:DH119" si="988">_xlfn.NORM.S.INV(DG117/100)</f>
        <v>0</v>
      </c>
      <c r="DI117" s="262">
        <f>(DH117-DH110)/DG110</f>
        <v>0.61693730291562765</v>
      </c>
      <c r="DJ117" s="262">
        <f>SQRT(1/DN106+(DI117-DH107)^2/DQ106)/DG110</f>
        <v>3.3423106341550539E-2</v>
      </c>
      <c r="DK117" s="262">
        <f>DI117-_xlfn.T.INV.2T(0.05,DM110)*DJ117</f>
        <v>0.51057006162785568</v>
      </c>
      <c r="DL117" s="262">
        <f>DI117+_xlfn.T.INV.2T(0.05,DM110)*DJ117</f>
        <v>0.72330454420339962</v>
      </c>
      <c r="DM117" s="153">
        <f>DG117</f>
        <v>50</v>
      </c>
      <c r="DN117" s="259">
        <f>10^DI117</f>
        <v>4.1393991191668</v>
      </c>
      <c r="DO117" s="259">
        <f t="shared" si="954"/>
        <v>3.2401868984047097</v>
      </c>
      <c r="DP117" s="154">
        <f t="shared" si="955"/>
        <v>5.2881594812308599</v>
      </c>
      <c r="DQ117" s="205"/>
      <c r="DR117" s="259">
        <f>DI28-DI117</f>
        <v>-2.152314527360601</v>
      </c>
      <c r="DS117" s="259">
        <f>SQRT(DJ28^2+DJ117^2)</f>
        <v>0.12023741533134054</v>
      </c>
      <c r="DT117" s="168">
        <f>10^DR117</f>
        <v>7.0418289667854381E-3</v>
      </c>
      <c r="DU117" s="259">
        <f>10^(DR117-1.96*DS117)</f>
        <v>4.0927963792120759E-3</v>
      </c>
      <c r="DV117" s="169">
        <f>10^(DR117+1.96*DS117)</f>
        <v>1.2115764040771755E-2</v>
      </c>
      <c r="DX117" s="261">
        <v>50</v>
      </c>
      <c r="DY117" s="262">
        <f t="shared" ref="DY117:DY119" si="989">_xlfn.NORM.S.INV(DX117/100)</f>
        <v>0</v>
      </c>
      <c r="DZ117" s="262">
        <f>(DY117-DY110)/DX110</f>
        <v>0.61693730291562743</v>
      </c>
      <c r="EA117" s="262">
        <f>SQRT(1/EE106+(DZ117-DY107)^2/EH106)/DX110</f>
        <v>3.3423106341550546E-2</v>
      </c>
      <c r="EB117" s="262">
        <f>DZ117-_xlfn.T.INV.2T(0.05,ED110)*EA117</f>
        <v>0.51057006162785534</v>
      </c>
      <c r="EC117" s="262">
        <f>DZ117+_xlfn.T.INV.2T(0.05,ED110)*EA117</f>
        <v>0.72330454420339951</v>
      </c>
      <c r="ED117" s="153">
        <f>DX117</f>
        <v>50</v>
      </c>
      <c r="EE117" s="259">
        <f>10^DZ117</f>
        <v>4.1393991191667983</v>
      </c>
      <c r="EF117" s="259">
        <f t="shared" si="956"/>
        <v>3.240186898404708</v>
      </c>
      <c r="EG117" s="154">
        <f t="shared" si="957"/>
        <v>5.288159481230859</v>
      </c>
      <c r="EH117" s="205"/>
      <c r="EI117" s="259">
        <f>DZ28-DZ117</f>
        <v>-2.1523145271539708</v>
      </c>
      <c r="EJ117" s="259">
        <f>SQRT(EA28^2+EA117^2)</f>
        <v>0.12023741507476234</v>
      </c>
      <c r="EK117" s="168">
        <f>10^EI117</f>
        <v>7.0418289701358267E-3</v>
      </c>
      <c r="EL117" s="259">
        <f>10^(EI117-1.96*EJ117)</f>
        <v>4.0927963858986309E-3</v>
      </c>
      <c r="EM117" s="169">
        <f>10^(EI117+1.96*EJ117)</f>
        <v>1.2115764032506736E-2</v>
      </c>
      <c r="EO117" s="261">
        <v>50</v>
      </c>
      <c r="EP117" s="262">
        <f t="shared" ref="EP117:EP119" si="990">_xlfn.NORM.S.INV(EO117/100)</f>
        <v>0</v>
      </c>
      <c r="EQ117" s="262">
        <f>(EP117-EP110)/EO110</f>
        <v>0.61693730291562743</v>
      </c>
      <c r="ER117" s="262">
        <f>SQRT(1/EV106+(EQ117-EP107)^2/EY106)/EO110</f>
        <v>3.3423106341550546E-2</v>
      </c>
      <c r="ES117" s="262">
        <f>EQ117-_xlfn.T.INV.2T(0.05,EU110)*ER117</f>
        <v>0.51057006162785534</v>
      </c>
      <c r="ET117" s="262">
        <f>EQ117+_xlfn.T.INV.2T(0.05,EU110)*ER117</f>
        <v>0.72330454420339951</v>
      </c>
      <c r="EU117" s="153">
        <f>EO117</f>
        <v>50</v>
      </c>
      <c r="EV117" s="259">
        <f>10^EQ117</f>
        <v>4.1393991191667983</v>
      </c>
      <c r="EW117" s="259">
        <f t="shared" si="958"/>
        <v>3.240186898404708</v>
      </c>
      <c r="EX117" s="154">
        <f t="shared" si="959"/>
        <v>5.288159481230859</v>
      </c>
      <c r="EY117" s="205"/>
      <c r="EZ117" s="259">
        <f>EQ28-EQ117</f>
        <v>-2.1523145271719222</v>
      </c>
      <c r="FA117" s="259">
        <f>SQRT(ER28^2+ER117^2)</f>
        <v>0.12023741509610858</v>
      </c>
      <c r="FB117" s="168">
        <f>10^EZ117</f>
        <v>7.0418289698447522E-3</v>
      </c>
      <c r="FC117" s="259">
        <f>10^(EZ117-1.96*FA117)</f>
        <v>4.092796385335171E-3</v>
      </c>
      <c r="FD117" s="169">
        <f>10^(EZ117+1.96*FA117)</f>
        <v>1.211576403317312E-2</v>
      </c>
      <c r="FF117" s="261">
        <v>50</v>
      </c>
      <c r="FG117" s="262">
        <f t="shared" ref="FG117:FG119" si="991">_xlfn.NORM.S.INV(FF117/100)</f>
        <v>0</v>
      </c>
      <c r="FH117" s="262">
        <f>(FG117-FG110)/FF110</f>
        <v>0.61693730291562743</v>
      </c>
      <c r="FI117" s="262">
        <f>SQRT(1/FM106+(FH117-FG107)^2/FP106)/FF110</f>
        <v>3.3423106341550546E-2</v>
      </c>
      <c r="FJ117" s="262">
        <f>FH117-_xlfn.T.INV.2T(0.05,FL110)*FI117</f>
        <v>0.51057006162785534</v>
      </c>
      <c r="FK117" s="262">
        <f>FH117+_xlfn.T.INV.2T(0.05,FL110)*FI117</f>
        <v>0.72330454420339951</v>
      </c>
      <c r="FL117" s="153">
        <f>FF117</f>
        <v>50</v>
      </c>
      <c r="FM117" s="259">
        <f>10^FH117</f>
        <v>4.1393991191667983</v>
      </c>
      <c r="FN117" s="259">
        <f t="shared" si="960"/>
        <v>3.240186898404708</v>
      </c>
      <c r="FO117" s="154">
        <f t="shared" si="961"/>
        <v>5.288159481230859</v>
      </c>
      <c r="FP117" s="205"/>
      <c r="FQ117" s="259">
        <f>FH28-FH117</f>
        <v>-2.1523145271705482</v>
      </c>
      <c r="FR117" s="259">
        <f>SQRT(FI28^2+FI117^2)</f>
        <v>0.12023741509444663</v>
      </c>
      <c r="FS117" s="168">
        <f>10^FQ117</f>
        <v>7.0418289698670374E-3</v>
      </c>
      <c r="FT117" s="259">
        <f>10^(FQ117-1.96*FR117)</f>
        <v>4.0927963853788184E-3</v>
      </c>
      <c r="FU117" s="169">
        <f>10^(FQ117+1.96*FR117)</f>
        <v>1.2115764033120584E-2</v>
      </c>
      <c r="FW117" s="261">
        <v>50</v>
      </c>
      <c r="FX117" s="262">
        <f t="shared" ref="FX117:FX119" si="992">_xlfn.NORM.S.INV(FW117/100)</f>
        <v>0</v>
      </c>
      <c r="FY117" s="262">
        <f>(FX117-FX110)/FW110</f>
        <v>0.61693730291562743</v>
      </c>
      <c r="FZ117" s="262">
        <f>SQRT(1/GD106+(FY117-FX107)^2/GG106)/FW110</f>
        <v>3.3423106341550546E-2</v>
      </c>
      <c r="GA117" s="262">
        <f>FY117-_xlfn.T.INV.2T(0.05,GC110)*FZ117</f>
        <v>0.51057006162785534</v>
      </c>
      <c r="GB117" s="262">
        <f>FY117+_xlfn.T.INV.2T(0.05,GC110)*FZ117</f>
        <v>0.72330454420339951</v>
      </c>
      <c r="GC117" s="153">
        <f>FW117</f>
        <v>50</v>
      </c>
      <c r="GD117" s="259">
        <f>10^FY117</f>
        <v>4.1393991191667983</v>
      </c>
      <c r="GE117" s="259">
        <f t="shared" si="962"/>
        <v>3.240186898404708</v>
      </c>
      <c r="GF117" s="154">
        <f t="shared" si="963"/>
        <v>5.288159481230859</v>
      </c>
      <c r="GG117" s="205"/>
      <c r="GH117" s="259">
        <f>FY28-FY117</f>
        <v>-2.1523145271706592</v>
      </c>
      <c r="GI117" s="259">
        <f>SQRT(FZ28^2+FZ117^2)</f>
        <v>0.12023741509457962</v>
      </c>
      <c r="GJ117" s="168">
        <f>10^GH117</f>
        <v>7.0418289698652358E-3</v>
      </c>
      <c r="GK117" s="259">
        <f>10^(GH117-1.96*GI117)</f>
        <v>4.0927963853753134E-3</v>
      </c>
      <c r="GL117" s="169">
        <f>10^(GH117+1.96*GI117)</f>
        <v>1.2115764033124761E-2</v>
      </c>
      <c r="GN117" s="261">
        <v>50</v>
      </c>
      <c r="GO117" s="262">
        <f t="shared" ref="GO117:GO119" si="993">_xlfn.NORM.S.INV(GN117/100)</f>
        <v>0</v>
      </c>
      <c r="GP117" s="262">
        <f>(GO117-GO110)/GN110</f>
        <v>0.61693730291562743</v>
      </c>
      <c r="GQ117" s="262">
        <f>SQRT(1/GU106+(GP117-GO107)^2/GX106)/GN110</f>
        <v>3.3423106341550546E-2</v>
      </c>
      <c r="GR117" s="262">
        <f>GP117-_xlfn.T.INV.2T(0.05,GT110)*GQ117</f>
        <v>0.51057006162785534</v>
      </c>
      <c r="GS117" s="262">
        <f>GP117+_xlfn.T.INV.2T(0.05,GT110)*GQ117</f>
        <v>0.72330454420339951</v>
      </c>
      <c r="GT117" s="153">
        <f>GN117</f>
        <v>50</v>
      </c>
      <c r="GU117" s="259">
        <f>10^GP117</f>
        <v>4.1393991191667983</v>
      </c>
      <c r="GV117" s="259">
        <f t="shared" si="964"/>
        <v>3.240186898404708</v>
      </c>
      <c r="GW117" s="154">
        <f t="shared" si="965"/>
        <v>5.288159481230859</v>
      </c>
      <c r="GX117" s="205"/>
      <c r="GY117" s="259">
        <f>GP28-GP117</f>
        <v>-2.1523145271706507</v>
      </c>
      <c r="GZ117" s="259">
        <f>SQRT(GQ28^2+GQ117^2)</f>
        <v>0.12023741509456912</v>
      </c>
      <c r="HA117" s="168">
        <f>10^GY117</f>
        <v>7.0418289698653738E-3</v>
      </c>
      <c r="HB117" s="259">
        <f>10^(GY117-1.96*GZ117)</f>
        <v>4.0927963853755901E-3</v>
      </c>
      <c r="HC117" s="169">
        <f>10^(GY117+1.96*GZ117)</f>
        <v>1.2115764033124414E-2</v>
      </c>
      <c r="HE117" s="261">
        <v>50</v>
      </c>
      <c r="HF117" s="262">
        <f t="shared" ref="HF117:HF119" si="994">_xlfn.NORM.S.INV(HE117/100)</f>
        <v>0</v>
      </c>
      <c r="HG117" s="262">
        <f>(HF117-HF110)/HE110</f>
        <v>0.61693730291562743</v>
      </c>
      <c r="HH117" s="262">
        <f>SQRT(1/HL106+(HG117-HF107)^2/HO106)/HE110</f>
        <v>3.3423106341550546E-2</v>
      </c>
      <c r="HI117" s="262">
        <f>HG117-_xlfn.T.INV.2T(0.05,HK110)*HH117</f>
        <v>0.51057006162785534</v>
      </c>
      <c r="HJ117" s="262">
        <f>HG117+_xlfn.T.INV.2T(0.05,HK110)*HH117</f>
        <v>0.72330454420339951</v>
      </c>
      <c r="HK117" s="153">
        <f>HE117</f>
        <v>50</v>
      </c>
      <c r="HL117" s="259">
        <f>10^HG117</f>
        <v>4.1393991191667983</v>
      </c>
      <c r="HM117" s="259">
        <f t="shared" si="966"/>
        <v>3.240186898404708</v>
      </c>
      <c r="HN117" s="154">
        <f t="shared" si="967"/>
        <v>5.288159481230859</v>
      </c>
      <c r="HO117" s="205"/>
      <c r="HP117" s="259">
        <f>HG28-HG117</f>
        <v>-2.1523145271706512</v>
      </c>
      <c r="HQ117" s="259">
        <f>SQRT(HH28^2+HH117^2)</f>
        <v>0.12023741509456989</v>
      </c>
      <c r="HR117" s="168">
        <f>10^HP117</f>
        <v>7.0418289698653616E-3</v>
      </c>
      <c r="HS117" s="259">
        <f>10^(HP117-1.96*HQ117)</f>
        <v>4.0927963853755684E-3</v>
      </c>
      <c r="HT117" s="169">
        <f>10^(HP117+1.96*HQ117)</f>
        <v>1.2115764033124447E-2</v>
      </c>
      <c r="HV117" s="261">
        <v>50</v>
      </c>
      <c r="HW117" s="262">
        <f t="shared" ref="HW117:HW119" si="995">_xlfn.NORM.S.INV(HV117/100)</f>
        <v>0</v>
      </c>
      <c r="HX117" s="262">
        <f>(HW117-HW110)/HV110</f>
        <v>0.61693730291562743</v>
      </c>
      <c r="HY117" s="262">
        <f>SQRT(1/IC106+(HX117-HW107)^2/IF106)/HV110</f>
        <v>3.3423106341550546E-2</v>
      </c>
      <c r="HZ117" s="262">
        <f>HX117-_xlfn.T.INV.2T(0.05,IB110)*HY117</f>
        <v>0.51057006162785534</v>
      </c>
      <c r="IA117" s="262">
        <f>HX117+_xlfn.T.INV.2T(0.05,IB110)*HY117</f>
        <v>0.72330454420339951</v>
      </c>
      <c r="IB117" s="153">
        <f>HV117</f>
        <v>50</v>
      </c>
      <c r="IC117" s="259">
        <f>10^HX117</f>
        <v>4.1393991191667983</v>
      </c>
      <c r="ID117" s="259">
        <f t="shared" si="968"/>
        <v>3.240186898404708</v>
      </c>
      <c r="IE117" s="154">
        <f t="shared" si="969"/>
        <v>5.288159481230859</v>
      </c>
      <c r="IF117" s="205"/>
      <c r="IG117" s="259">
        <f>HX28-HX117</f>
        <v>-2.1523145271706512</v>
      </c>
      <c r="IH117" s="259">
        <f>SQRT(HY28^2+HY117^2)</f>
        <v>0.12023741509456994</v>
      </c>
      <c r="II117" s="168">
        <f>10^IG117</f>
        <v>7.0418289698653616E-3</v>
      </c>
      <c r="IJ117" s="259">
        <f>10^(IG117-1.96*IH117)</f>
        <v>4.0927963853755684E-3</v>
      </c>
      <c r="IK117" s="169">
        <f>10^(IG117+1.96*IH117)</f>
        <v>1.2115764033124459E-2</v>
      </c>
      <c r="IM117" s="261">
        <v>50</v>
      </c>
      <c r="IN117" s="262">
        <f t="shared" ref="IN117:IN119" si="996">_xlfn.NORM.S.INV(IM117/100)</f>
        <v>0</v>
      </c>
      <c r="IO117" s="262">
        <f>(IN117-IN110)/IM110</f>
        <v>0.61693730291562743</v>
      </c>
      <c r="IP117" s="262">
        <f>SQRT(1/IT106+(IO117-IN107)^2/IW106)/IM110</f>
        <v>3.3423106341550546E-2</v>
      </c>
      <c r="IQ117" s="262">
        <f>IO117-_xlfn.T.INV.2T(0.05,IS110)*IP117</f>
        <v>0.51057006162785534</v>
      </c>
      <c r="IR117" s="262">
        <f>IO117+_xlfn.T.INV.2T(0.05,IS110)*IP117</f>
        <v>0.72330454420339951</v>
      </c>
      <c r="IS117" s="153">
        <f>IM117</f>
        <v>50</v>
      </c>
      <c r="IT117" s="259">
        <f>10^IO117</f>
        <v>4.1393991191667983</v>
      </c>
      <c r="IU117" s="259">
        <f t="shared" si="970"/>
        <v>3.240186898404708</v>
      </c>
      <c r="IV117" s="154">
        <f t="shared" si="971"/>
        <v>5.288159481230859</v>
      </c>
      <c r="IW117" s="205"/>
      <c r="IX117" s="259">
        <f>IO28-IO117</f>
        <v>-2.1523145271706512</v>
      </c>
      <c r="IY117" s="259">
        <f>SQRT(IP28^2+IP117^2)</f>
        <v>0.12023741509456987</v>
      </c>
      <c r="IZ117" s="168">
        <f>10^IX117</f>
        <v>7.0418289698653616E-3</v>
      </c>
      <c r="JA117" s="259">
        <f>10^(IX117-1.96*IY117)</f>
        <v>4.0927963853755684E-3</v>
      </c>
      <c r="JB117" s="169">
        <f>10^(IX117+1.96*IY117)</f>
        <v>1.2115764033124447E-2</v>
      </c>
      <c r="JD117" s="261">
        <v>50</v>
      </c>
      <c r="JE117" s="262">
        <f t="shared" ref="JE117:JE119" si="997">_xlfn.NORM.S.INV(JD117/100)</f>
        <v>0</v>
      </c>
      <c r="JF117" s="262">
        <f>(JE117-JE110)/JD110</f>
        <v>0.61693730291562743</v>
      </c>
      <c r="JG117" s="262">
        <f>SQRT(1/JK106+(JF117-JE107)^2/JN106)/JD110</f>
        <v>3.3423106341550546E-2</v>
      </c>
      <c r="JH117" s="262">
        <f>JF117-_xlfn.T.INV.2T(0.05,JJ110)*JG117</f>
        <v>0.51057006162785534</v>
      </c>
      <c r="JI117" s="262">
        <f>JF117+_xlfn.T.INV.2T(0.05,JJ110)*JG117</f>
        <v>0.72330454420339951</v>
      </c>
      <c r="JJ117" s="153">
        <f>JD117</f>
        <v>50</v>
      </c>
      <c r="JK117" s="259">
        <f>10^JF117</f>
        <v>4.1393991191667983</v>
      </c>
      <c r="JL117" s="259">
        <f t="shared" si="972"/>
        <v>3.240186898404708</v>
      </c>
      <c r="JM117" s="154">
        <f t="shared" si="973"/>
        <v>5.288159481230859</v>
      </c>
      <c r="JN117" s="205"/>
      <c r="JO117" s="259">
        <f>JF28-JF117</f>
        <v>-2.1523145271706507</v>
      </c>
      <c r="JP117" s="259">
        <f>SQRT(JG28^2+JG117^2)</f>
        <v>0.12023741509456994</v>
      </c>
      <c r="JQ117" s="168">
        <f>10^JO117</f>
        <v>7.0418289698653738E-3</v>
      </c>
      <c r="JR117" s="259">
        <f>10^(JO117-1.96*JP117)</f>
        <v>4.0927963853755718E-3</v>
      </c>
      <c r="JS117" s="169">
        <f>10^(JO117+1.96*JP117)</f>
        <v>1.211576403312447E-2</v>
      </c>
      <c r="JU117" s="261">
        <v>50</v>
      </c>
      <c r="JV117" s="262">
        <f t="shared" ref="JV117:JV119" si="998">_xlfn.NORM.S.INV(JU117/100)</f>
        <v>0</v>
      </c>
      <c r="JW117" s="262">
        <f>(JV117-JV110)/JU110</f>
        <v>0.61693730291562743</v>
      </c>
      <c r="JX117" s="262">
        <f>SQRT(1/KB106+(JW117-JV107)^2/KE106)/JU110</f>
        <v>3.3423106341550546E-2</v>
      </c>
      <c r="JY117" s="262">
        <f>JW117-_xlfn.T.INV.2T(0.05,KA110)*JX117</f>
        <v>0.51057006162785534</v>
      </c>
      <c r="JZ117" s="262">
        <f>JW117+_xlfn.T.INV.2T(0.05,KA110)*JX117</f>
        <v>0.72330454420339951</v>
      </c>
      <c r="KA117" s="153">
        <f>JU117</f>
        <v>50</v>
      </c>
      <c r="KB117" s="259">
        <f>10^JW117</f>
        <v>4.1393991191667983</v>
      </c>
      <c r="KC117" s="259">
        <f t="shared" si="974"/>
        <v>3.240186898404708</v>
      </c>
      <c r="KD117" s="154">
        <f t="shared" si="975"/>
        <v>5.288159481230859</v>
      </c>
      <c r="KE117" s="205"/>
      <c r="KF117" s="259">
        <f>JW28-JW117</f>
        <v>-2.1523145271706507</v>
      </c>
      <c r="KG117" s="259">
        <f>SQRT(JX28^2+JX117^2)</f>
        <v>0.12023741509456991</v>
      </c>
      <c r="KH117" s="168">
        <f>10^KF117</f>
        <v>7.0418289698653738E-3</v>
      </c>
      <c r="KI117" s="259">
        <f>10^(KF117-1.96*KG117)</f>
        <v>4.0927963853755718E-3</v>
      </c>
      <c r="KJ117" s="169">
        <f>10^(KF117+1.96*KG117)</f>
        <v>1.211576403312447E-2</v>
      </c>
      <c r="KL117" s="261">
        <v>50</v>
      </c>
      <c r="KM117" s="262">
        <f t="shared" ref="KM117:KM119" si="999">_xlfn.NORM.S.INV(KL117/100)</f>
        <v>0</v>
      </c>
      <c r="KN117" s="262">
        <f>(KM117-KM110)/KL110</f>
        <v>0.61693730291562743</v>
      </c>
      <c r="KO117" s="262">
        <f>SQRT(1/KS106+(KN117-KM107)^2/KV106)/KL110</f>
        <v>3.3423106341550546E-2</v>
      </c>
      <c r="KP117" s="262">
        <f>KN117-_xlfn.T.INV.2T(0.05,KR110)*KO117</f>
        <v>0.51057006162785534</v>
      </c>
      <c r="KQ117" s="262">
        <f>KN117+_xlfn.T.INV.2T(0.05,KR110)*KO117</f>
        <v>0.72330454420339951</v>
      </c>
      <c r="KR117" s="153">
        <f>KL117</f>
        <v>50</v>
      </c>
      <c r="KS117" s="259">
        <f>10^KN117</f>
        <v>4.1393991191667983</v>
      </c>
      <c r="KT117" s="259">
        <f t="shared" si="976"/>
        <v>3.240186898404708</v>
      </c>
      <c r="KU117" s="154">
        <f t="shared" si="977"/>
        <v>5.288159481230859</v>
      </c>
      <c r="KV117" s="205"/>
      <c r="KW117" s="259">
        <f>KN28-KN117</f>
        <v>-2.1523145271706507</v>
      </c>
      <c r="KX117" s="259">
        <f>SQRT(KO28^2+KO117^2)</f>
        <v>0.12023741509456988</v>
      </c>
      <c r="KY117" s="168">
        <f>10^KW117</f>
        <v>7.0418289698653738E-3</v>
      </c>
      <c r="KZ117" s="259">
        <f>10^(KW117-1.96*KX117)</f>
        <v>4.0927963853755718E-3</v>
      </c>
      <c r="LA117" s="169">
        <f>10^(KW117+1.96*KX117)</f>
        <v>1.2115764033124459E-2</v>
      </c>
      <c r="LC117" s="261">
        <v>50</v>
      </c>
      <c r="LD117" s="262">
        <f t="shared" ref="LD117:LD119" si="1000">_xlfn.NORM.S.INV(LC117/100)</f>
        <v>0</v>
      </c>
      <c r="LE117" s="262">
        <f>(LD117-LD110)/LC110</f>
        <v>0.61693730291562743</v>
      </c>
      <c r="LF117" s="262">
        <f>SQRT(1/LJ106+(LE117-LD107)^2/LM106)/LC110</f>
        <v>3.3423106341550546E-2</v>
      </c>
      <c r="LG117" s="262">
        <f>LE117-_xlfn.T.INV.2T(0.05,LI110)*LF117</f>
        <v>0.51057006162785534</v>
      </c>
      <c r="LH117" s="262">
        <f>LE117+_xlfn.T.INV.2T(0.05,LI110)*LF117</f>
        <v>0.72330454420339951</v>
      </c>
      <c r="LI117" s="153">
        <f>LC117</f>
        <v>50</v>
      </c>
      <c r="LJ117" s="259">
        <f>10^LE117</f>
        <v>4.1393991191667983</v>
      </c>
      <c r="LK117" s="259">
        <f t="shared" si="978"/>
        <v>3.240186898404708</v>
      </c>
      <c r="LL117" s="154">
        <f t="shared" si="979"/>
        <v>5.288159481230859</v>
      </c>
      <c r="LM117" s="205"/>
      <c r="LN117" s="259">
        <f>LE28-LE117</f>
        <v>-2.1523145271706512</v>
      </c>
      <c r="LO117" s="259">
        <f>SQRT(LF28^2+LF117^2)</f>
        <v>0.12023741509456988</v>
      </c>
      <c r="LP117" s="168">
        <f>10^LN117</f>
        <v>7.0418289698653616E-3</v>
      </c>
      <c r="LQ117" s="259">
        <f>10^(LN117-1.96*LO117)</f>
        <v>4.0927963853755684E-3</v>
      </c>
      <c r="LR117" s="169">
        <f>10^(LN117+1.96*LO117)</f>
        <v>1.2115764033124447E-2</v>
      </c>
      <c r="LT117" s="261">
        <v>50</v>
      </c>
      <c r="LU117" s="262">
        <f t="shared" ref="LU117:LU119" si="1001">_xlfn.NORM.S.INV(LT117/100)</f>
        <v>0</v>
      </c>
      <c r="LV117" s="262">
        <f>(LU117-LU110)/LT110</f>
        <v>0.61693730291562743</v>
      </c>
      <c r="LW117" s="262">
        <f>SQRT(1/MA106+(LV117-LU107)^2/MD106)/LT110</f>
        <v>3.3423106341550546E-2</v>
      </c>
      <c r="LX117" s="262">
        <f>LV117-_xlfn.T.INV.2T(0.05,LZ110)*LW117</f>
        <v>0.51057006162785534</v>
      </c>
      <c r="LY117" s="262">
        <f>LV117+_xlfn.T.INV.2T(0.05,LZ110)*LW117</f>
        <v>0.72330454420339951</v>
      </c>
      <c r="LZ117" s="153">
        <f>LT117</f>
        <v>50</v>
      </c>
      <c r="MA117" s="259">
        <f>10^LV117</f>
        <v>4.1393991191667983</v>
      </c>
      <c r="MB117" s="259">
        <f t="shared" si="980"/>
        <v>3.240186898404708</v>
      </c>
      <c r="MC117" s="154">
        <f t="shared" si="981"/>
        <v>5.288159481230859</v>
      </c>
      <c r="MD117" s="205"/>
      <c r="ME117" s="259">
        <f>LV28-LV117</f>
        <v>-2.1523145271706512</v>
      </c>
      <c r="MF117" s="259">
        <f>SQRT(LW28^2+LW117^2)</f>
        <v>0.12023741509456988</v>
      </c>
      <c r="MG117" s="168">
        <f>10^ME117</f>
        <v>7.0418289698653616E-3</v>
      </c>
      <c r="MH117" s="259">
        <f>10^(ME117-1.96*MF117)</f>
        <v>4.0927963853755684E-3</v>
      </c>
      <c r="MI117" s="169">
        <f>10^(ME117+1.96*MF117)</f>
        <v>1.2115764033124447E-2</v>
      </c>
    </row>
    <row r="118" spans="1:347" ht="14" hidden="1" customHeight="1" outlineLevel="1">
      <c r="A118" s="12"/>
      <c r="B118" s="54"/>
      <c r="C118" s="9"/>
      <c r="D118" s="9"/>
      <c r="E118" s="17"/>
      <c r="F118" s="17"/>
      <c r="I118" s="9">
        <v>90</v>
      </c>
      <c r="J118" s="212">
        <f t="shared" si="982"/>
        <v>1.2815515655446006</v>
      </c>
      <c r="K118" s="17">
        <f>(J118-J110)/I110</f>
        <v>1.1102516293258284</v>
      </c>
      <c r="L118" s="17">
        <f>SQRT(1/P106+(K118-J107)^2/S106)/I110</f>
        <v>6.8718107583779262E-2</v>
      </c>
      <c r="M118" s="17">
        <f>K118-_xlfn.T.INV.2T(0.05,O110)*L118</f>
        <v>0.89155994173974173</v>
      </c>
      <c r="N118" s="17">
        <f>K118+_xlfn.T.INV.2T(0.05,O110)*L118</f>
        <v>1.3289433169119151</v>
      </c>
      <c r="O118" s="151">
        <f>I118</f>
        <v>90</v>
      </c>
      <c r="P118" s="24">
        <f>10^K118</f>
        <v>12.88996177098373</v>
      </c>
      <c r="Q118" s="24">
        <f t="shared" si="943"/>
        <v>7.7904033102528336</v>
      </c>
      <c r="R118" s="152">
        <f t="shared" si="943"/>
        <v>21.327665313393084</v>
      </c>
      <c r="S118" s="24"/>
      <c r="T118" s="24">
        <f>K29-K118</f>
        <v>-1.5020937171077229</v>
      </c>
      <c r="U118" s="24">
        <f>SQRT(L29^2+L118^2)</f>
        <v>0.18891888794135936</v>
      </c>
      <c r="V118" s="166">
        <f>10^T118</f>
        <v>3.1470691296921531E-2</v>
      </c>
      <c r="W118" s="24">
        <f>10^(T118-1.96*U118)</f>
        <v>1.3416068360835328E-2</v>
      </c>
      <c r="X118" s="167">
        <f>10^(T118+1.96*U118)</f>
        <v>7.3822254334761528E-2</v>
      </c>
      <c r="Z118" s="219">
        <v>90</v>
      </c>
      <c r="AA118" s="212">
        <f t="shared" si="983"/>
        <v>1.2815515655446006</v>
      </c>
      <c r="AB118" s="212">
        <f>(AA118-AA110)/Z110</f>
        <v>1.1103037888268195</v>
      </c>
      <c r="AC118" s="212">
        <f>SQRT(1/AG106+(AB118-AA107)^2/AJ106)/Z110</f>
        <v>6.8521989240398123E-2</v>
      </c>
      <c r="AD118" s="212">
        <f>AB118-_xlfn.T.INV.2T(0.05,AF110)*AC118</f>
        <v>0.89223623733802437</v>
      </c>
      <c r="AE118" s="212">
        <f>AB118+_xlfn.T.INV.2T(0.05,AF110)*AC118</f>
        <v>1.3283713403156145</v>
      </c>
      <c r="AF118" s="151">
        <f>Z118</f>
        <v>90</v>
      </c>
      <c r="AG118" s="205">
        <f>10^AB118</f>
        <v>12.891509970138046</v>
      </c>
      <c r="AH118" s="205">
        <f t="shared" si="944"/>
        <v>7.8025441963005884</v>
      </c>
      <c r="AI118" s="152">
        <f t="shared" si="945"/>
        <v>21.299594738465522</v>
      </c>
      <c r="AJ118" s="205"/>
      <c r="AK118" s="205">
        <f>AB29-AB118</f>
        <v>-1.5175947559978054</v>
      </c>
      <c r="AL118" s="205">
        <f>SQRT(AC29^2+AC118^2)</f>
        <v>0.19853679840137103</v>
      </c>
      <c r="AM118" s="166">
        <f>10^AK118</f>
        <v>3.0367234559552151E-2</v>
      </c>
      <c r="AN118" s="205">
        <f>10^(AK118-1.96*AL118)</f>
        <v>1.2395758860069463E-2</v>
      </c>
      <c r="AO118" s="167">
        <f>10^(AK118+1.96*AL118)</f>
        <v>7.4393907239148252E-2</v>
      </c>
      <c r="AQ118" s="219">
        <v>90</v>
      </c>
      <c r="AR118" s="212">
        <f t="shared" si="984"/>
        <v>1.2815515655446006</v>
      </c>
      <c r="AS118" s="212">
        <f>(AR118-AR110)/AQ110</f>
        <v>1.1103041388144246</v>
      </c>
      <c r="AT118" s="212">
        <f>SQRT(1/AX106+(AS118-AR107)^2/BA106)/AQ110</f>
        <v>6.8520103143998354E-2</v>
      </c>
      <c r="AU118" s="212">
        <f>AS118-_xlfn.T.INV.2T(0.05,AW110)*AT118</f>
        <v>0.89224258972614834</v>
      </c>
      <c r="AV118" s="212">
        <f>AS118+_xlfn.T.INV.2T(0.05,AW110)*AT118</f>
        <v>1.3283656879027008</v>
      </c>
      <c r="AW118" s="151">
        <f>AQ118</f>
        <v>90</v>
      </c>
      <c r="AX118" s="205">
        <f>10^AS118</f>
        <v>12.891520359103843</v>
      </c>
      <c r="AY118" s="205">
        <f t="shared" si="946"/>
        <v>7.8026583242797498</v>
      </c>
      <c r="AZ118" s="152">
        <f t="shared" si="947"/>
        <v>21.299317522599555</v>
      </c>
      <c r="BA118" s="205"/>
      <c r="BB118" s="205">
        <f>AS29-AS118</f>
        <v>-1.5181023323338794</v>
      </c>
      <c r="BC118" s="205">
        <f>SQRT(AT29^2+AT118^2)</f>
        <v>0.19989905460302532</v>
      </c>
      <c r="BD118" s="166">
        <f>10^BB118</f>
        <v>3.0331763959477245E-2</v>
      </c>
      <c r="BE118" s="205">
        <f>10^(BB118-1.96*BC118)</f>
        <v>1.2305393913126685E-2</v>
      </c>
      <c r="BF118" s="167">
        <f>10^(BB118+1.96*BC118)</f>
        <v>7.4765254276990115E-2</v>
      </c>
      <c r="BH118" s="219">
        <v>90</v>
      </c>
      <c r="BI118" s="212">
        <f t="shared" si="985"/>
        <v>1.2815515655446006</v>
      </c>
      <c r="BJ118" s="212">
        <f>(BI118-BI110)/BH110</f>
        <v>1.1103041451480391</v>
      </c>
      <c r="BK118" s="212">
        <f>SQRT(1/BO106+(BJ118-BI107)^2/BR106)/BH110</f>
        <v>6.852009102914125E-2</v>
      </c>
      <c r="BL118" s="212">
        <f>BJ118-_xlfn.T.INV.2T(0.05,BN110)*BK118</f>
        <v>0.89224263461464515</v>
      </c>
      <c r="BM118" s="212">
        <f>BJ118+_xlfn.T.INV.2T(0.05,BN110)*BK118</f>
        <v>1.3283656556814332</v>
      </c>
      <c r="BN118" s="151">
        <f>BH118</f>
        <v>90</v>
      </c>
      <c r="BO118" s="205">
        <f>10^BJ118</f>
        <v>12.891520547109739</v>
      </c>
      <c r="BP118" s="205">
        <f t="shared" si="948"/>
        <v>7.8026591307593067</v>
      </c>
      <c r="BQ118" s="152">
        <f t="shared" si="949"/>
        <v>21.299315942356163</v>
      </c>
      <c r="BR118" s="205"/>
      <c r="BS118" s="205">
        <f>BJ29-BJ118</f>
        <v>-1.5181286911708192</v>
      </c>
      <c r="BT118" s="205">
        <f>SQRT(BK29^2+BK118^2)</f>
        <v>0.19993580335581773</v>
      </c>
      <c r="BU118" s="166">
        <f>10^BS118</f>
        <v>3.0329923075488187E-2</v>
      </c>
      <c r="BV118" s="205">
        <f>10^(BS118-1.96*BT118)</f>
        <v>1.2302606527518084E-2</v>
      </c>
      <c r="BW118" s="167">
        <f>10^(BS118+1.96*BT118)</f>
        <v>7.4773116713715684E-2</v>
      </c>
      <c r="BY118" s="219">
        <v>90</v>
      </c>
      <c r="BZ118" s="212">
        <f t="shared" si="986"/>
        <v>1.2815515655446006</v>
      </c>
      <c r="CA118" s="212">
        <f>(BZ118-BZ110)/BY110</f>
        <v>1.1103041451901587</v>
      </c>
      <c r="CB118" s="212">
        <f>SQRT(1/CF106+(CA118-BZ107)^2/CI106)/BY110</f>
        <v>6.8520090800139932E-2</v>
      </c>
      <c r="CC118" s="212">
        <f>CA118-_xlfn.T.INV.2T(0.05,CE110)*CB118</f>
        <v>0.89224263538554915</v>
      </c>
      <c r="CD118" s="212">
        <f>CA118+_xlfn.T.INV.2T(0.05,CE110)*CB118</f>
        <v>1.3283656549947684</v>
      </c>
      <c r="CE118" s="151">
        <f>BY118</f>
        <v>90</v>
      </c>
      <c r="CF118" s="205">
        <f>10^CA118</f>
        <v>12.891520548360006</v>
      </c>
      <c r="CG118" s="205">
        <f t="shared" si="950"/>
        <v>7.8026591446095885</v>
      </c>
      <c r="CH118" s="152">
        <f t="shared" si="951"/>
        <v>21.299315908679727</v>
      </c>
      <c r="CI118" s="205"/>
      <c r="CJ118" s="205">
        <f>CA29-CA118</f>
        <v>-1.5181288290472108</v>
      </c>
      <c r="CK118" s="205">
        <f>SQRT(CB29^2+CB118^2)</f>
        <v>0.19993854346011583</v>
      </c>
      <c r="CL118" s="166">
        <f>10^CJ118</f>
        <v>3.032991344658461E-2</v>
      </c>
      <c r="CM118" s="205">
        <f>10^(CJ118-1.96*CK118)</f>
        <v>1.2302450485373666E-2</v>
      </c>
      <c r="CN118" s="167">
        <f>10^(CJ118+1.96*CK118)</f>
        <v>7.4774017645588831E-2</v>
      </c>
      <c r="CP118" s="219">
        <v>90</v>
      </c>
      <c r="CQ118" s="212">
        <f t="shared" si="987"/>
        <v>1.2815515655446006</v>
      </c>
      <c r="CR118" s="212">
        <f>(CQ118-CQ110)/CP110</f>
        <v>1.1103041451909297</v>
      </c>
      <c r="CS118" s="212">
        <f>SQRT(1/CW106+(CR118-CQ107)^2/CZ106)/CP110</f>
        <v>6.8520090798683111E-2</v>
      </c>
      <c r="CT118" s="212">
        <f>CR118-_xlfn.T.INV.2T(0.05,CV110)*CS118</f>
        <v>0.89224263539095627</v>
      </c>
      <c r="CU118" s="212">
        <f>CR118+_xlfn.T.INV.2T(0.05,CV110)*CS118</f>
        <v>1.3283656549909031</v>
      </c>
      <c r="CV118" s="151">
        <f>CP118</f>
        <v>90</v>
      </c>
      <c r="CW118" s="205">
        <f>10^CR118</f>
        <v>12.891520548382895</v>
      </c>
      <c r="CX118" s="205">
        <f t="shared" si="952"/>
        <v>7.8026591447067357</v>
      </c>
      <c r="CY118" s="152">
        <f t="shared" si="953"/>
        <v>21.299315908490154</v>
      </c>
      <c r="CZ118" s="205"/>
      <c r="DA118" s="205">
        <f>CR29-CR118</f>
        <v>-1.5181288924654663</v>
      </c>
      <c r="DB118" s="205">
        <f>SQRT(CS29^2+CS118^2)</f>
        <v>0.1999385153469565</v>
      </c>
      <c r="DC118" s="166">
        <f>10^DA118</f>
        <v>3.032990901763111E-2</v>
      </c>
      <c r="DD118" s="205">
        <f>10^(DA118-1.96*DB118)</f>
        <v>1.2302450249789569E-2</v>
      </c>
      <c r="DE118" s="167">
        <f>10^(DA118+1.96*DB118)</f>
        <v>7.4773997239575576E-2</v>
      </c>
      <c r="DG118" s="219">
        <v>90</v>
      </c>
      <c r="DH118" s="212">
        <f t="shared" si="988"/>
        <v>1.2815515655446006</v>
      </c>
      <c r="DI118" s="212">
        <f>(DH118-DH110)/DG110</f>
        <v>1.1103041451909348</v>
      </c>
      <c r="DJ118" s="212">
        <f>SQRT(1/DN106+(DI118-DH107)^2/DQ106)/DG110</f>
        <v>6.8520090798655245E-2</v>
      </c>
      <c r="DK118" s="212">
        <f>DI118-_xlfn.T.INV.2T(0.05,DM110)*DJ118</f>
        <v>0.8922426353910502</v>
      </c>
      <c r="DL118" s="212">
        <f>DI118+_xlfn.T.INV.2T(0.05,DM110)*DJ118</f>
        <v>1.3283656549908194</v>
      </c>
      <c r="DM118" s="151">
        <f>DG118</f>
        <v>90</v>
      </c>
      <c r="DN118" s="205">
        <f>10^DI118</f>
        <v>12.891520548383044</v>
      </c>
      <c r="DO118" s="205">
        <f t="shared" si="954"/>
        <v>7.8026591447084233</v>
      </c>
      <c r="DP118" s="152">
        <f t="shared" si="955"/>
        <v>21.299315908486047</v>
      </c>
      <c r="DQ118" s="205"/>
      <c r="DR118" s="205">
        <f>DI29-DI118</f>
        <v>-1.5181288899100136</v>
      </c>
      <c r="DS118" s="205">
        <f>SQRT(DJ29^2+DJ118^2)</f>
        <v>0.19993852389544248</v>
      </c>
      <c r="DT118" s="166">
        <f>10^DR118</f>
        <v>3.0329909196096766E-2</v>
      </c>
      <c r="DU118" s="205">
        <f>10^(DR118-1.96*DS118)</f>
        <v>1.2302449847551857E-2</v>
      </c>
      <c r="DV118" s="167">
        <f>10^(DR118+1.96*DS118)</f>
        <v>7.4774000564329299E-2</v>
      </c>
      <c r="DX118" s="219">
        <v>90</v>
      </c>
      <c r="DY118" s="212">
        <f t="shared" si="989"/>
        <v>1.2815515655446006</v>
      </c>
      <c r="DZ118" s="212">
        <f>(DY118-DY110)/DX110</f>
        <v>1.1103041451909346</v>
      </c>
      <c r="EA118" s="212">
        <f>SQRT(1/EE106+(DZ118-DY107)^2/EH106)/DX110</f>
        <v>6.8520090798655037E-2</v>
      </c>
      <c r="EB118" s="212">
        <f>DZ118-_xlfn.T.INV.2T(0.05,ED110)*EA118</f>
        <v>0.89224263539105064</v>
      </c>
      <c r="EC118" s="212">
        <f>DZ118+_xlfn.T.INV.2T(0.05,ED110)*EA118</f>
        <v>1.3283656549908185</v>
      </c>
      <c r="ED118" s="151">
        <f>DX118</f>
        <v>90</v>
      </c>
      <c r="EE118" s="205">
        <f>10^DZ118</f>
        <v>12.891520548383038</v>
      </c>
      <c r="EF118" s="205">
        <f t="shared" si="956"/>
        <v>7.8026591447084304</v>
      </c>
      <c r="EG118" s="152">
        <f t="shared" si="957"/>
        <v>21.299315908486008</v>
      </c>
      <c r="EH118" s="205"/>
      <c r="EI118" s="205">
        <f>DZ29-DZ118</f>
        <v>-1.5181288901955159</v>
      </c>
      <c r="EJ118" s="205">
        <f>SQRT(EA29^2+EA118^2)</f>
        <v>0.19993852342740609</v>
      </c>
      <c r="EK118" s="166">
        <f>10^EI118</f>
        <v>3.032990917615809E-2</v>
      </c>
      <c r="EL118" s="205">
        <f>10^(EI118-1.96*EJ118)</f>
        <v>1.2302449865450519E-2</v>
      </c>
      <c r="EM118" s="167">
        <f>10^(EI118+1.96*EJ118)</f>
        <v>7.4774000357229836E-2</v>
      </c>
      <c r="EO118" s="219">
        <v>90</v>
      </c>
      <c r="EP118" s="212">
        <f t="shared" si="990"/>
        <v>1.2815515655446006</v>
      </c>
      <c r="EQ118" s="212">
        <f>(EP118-EP110)/EO110</f>
        <v>1.1103041451909346</v>
      </c>
      <c r="ER118" s="212">
        <f>SQRT(1/EV106+(EQ118-EP107)^2/EY106)/EO110</f>
        <v>6.8520090798655051E-2</v>
      </c>
      <c r="ES118" s="212">
        <f>EQ118-_xlfn.T.INV.2T(0.05,EU110)*ER118</f>
        <v>0.89224263539105053</v>
      </c>
      <c r="ET118" s="212">
        <f>EQ118+_xlfn.T.INV.2T(0.05,EU110)*ER118</f>
        <v>1.3283656549908187</v>
      </c>
      <c r="EU118" s="151">
        <f>EO118</f>
        <v>90</v>
      </c>
      <c r="EV118" s="205">
        <f>10^EQ118</f>
        <v>12.891520548383038</v>
      </c>
      <c r="EW118" s="205">
        <f t="shared" si="958"/>
        <v>7.8026591447084268</v>
      </c>
      <c r="EX118" s="152">
        <f t="shared" si="959"/>
        <v>21.299315908486019</v>
      </c>
      <c r="EY118" s="205"/>
      <c r="EZ118" s="205">
        <f>EQ29-EQ118</f>
        <v>-1.5181288901756065</v>
      </c>
      <c r="FA118" s="205">
        <f>SQRT(ER29^2+ER118^2)</f>
        <v>0.19993852347158109</v>
      </c>
      <c r="FB118" s="166">
        <f>10^EZ118</f>
        <v>3.0329909177548499E-2</v>
      </c>
      <c r="FC118" s="205">
        <f>10^(EZ118-1.96*FA118)</f>
        <v>1.2302449863561826E-2</v>
      </c>
      <c r="FD118" s="167">
        <f>10^(EZ118+1.96*FA118)</f>
        <v>7.4774000375565003E-2</v>
      </c>
      <c r="FF118" s="219">
        <v>90</v>
      </c>
      <c r="FG118" s="212">
        <f t="shared" si="991"/>
        <v>1.2815515655446006</v>
      </c>
      <c r="FH118" s="212">
        <f>(FG118-FG110)/FF110</f>
        <v>1.1103041451909346</v>
      </c>
      <c r="FI118" s="212">
        <f>SQRT(1/FM106+(FH118-FG107)^2/FP106)/FF110</f>
        <v>6.8520090798655051E-2</v>
      </c>
      <c r="FJ118" s="212">
        <f>FH118-_xlfn.T.INV.2T(0.05,FL110)*FI118</f>
        <v>0.89224263539105053</v>
      </c>
      <c r="FK118" s="212">
        <f>FH118+_xlfn.T.INV.2T(0.05,FL110)*FI118</f>
        <v>1.3283656549908187</v>
      </c>
      <c r="FL118" s="151">
        <f>FF118</f>
        <v>90</v>
      </c>
      <c r="FM118" s="205">
        <f>10^FH118</f>
        <v>12.891520548383038</v>
      </c>
      <c r="FN118" s="205">
        <f t="shared" si="960"/>
        <v>7.8026591447084268</v>
      </c>
      <c r="FO118" s="152">
        <f t="shared" si="961"/>
        <v>21.299315908486019</v>
      </c>
      <c r="FP118" s="205"/>
      <c r="FQ118" s="205">
        <f>FH29-FH118</f>
        <v>-1.5181288901772785</v>
      </c>
      <c r="FR118" s="205">
        <f>SQRT(FI29^2+FI118^2)</f>
        <v>0.19993852346830829</v>
      </c>
      <c r="FS118" s="166">
        <f>10^FQ118</f>
        <v>3.0329909177431735E-2</v>
      </c>
      <c r="FT118" s="205">
        <f>10^(FQ118-1.96*FR118)</f>
        <v>1.230244986369617E-2</v>
      </c>
      <c r="FU118" s="167">
        <f>10^(FQ118+1.96*FR118)</f>
        <v>7.47740003741727E-2</v>
      </c>
      <c r="FW118" s="219">
        <v>90</v>
      </c>
      <c r="FX118" s="212">
        <f t="shared" si="992"/>
        <v>1.2815515655446006</v>
      </c>
      <c r="FY118" s="212">
        <f>(FX118-FX110)/FW110</f>
        <v>1.1103041451909346</v>
      </c>
      <c r="FZ118" s="212">
        <f>SQRT(1/GD106+(FY118-FX107)^2/GG106)/FW110</f>
        <v>6.8520090798655051E-2</v>
      </c>
      <c r="GA118" s="212">
        <f>FY118-_xlfn.T.INV.2T(0.05,GC110)*FZ118</f>
        <v>0.89224263539105053</v>
      </c>
      <c r="GB118" s="212">
        <f>FY118+_xlfn.T.INV.2T(0.05,GC110)*FZ118</f>
        <v>1.3283656549908187</v>
      </c>
      <c r="GC118" s="151">
        <f>FW118</f>
        <v>90</v>
      </c>
      <c r="GD118" s="205">
        <f>10^FY118</f>
        <v>12.891520548383038</v>
      </c>
      <c r="GE118" s="205">
        <f t="shared" si="962"/>
        <v>7.8026591447084268</v>
      </c>
      <c r="GF118" s="152">
        <f t="shared" si="963"/>
        <v>21.299315908486019</v>
      </c>
      <c r="GG118" s="205"/>
      <c r="GH118" s="205">
        <f>FY29-FY118</f>
        <v>-1.5181288901771488</v>
      </c>
      <c r="GI118" s="205">
        <f>SQRT(FZ29^2+FZ118^2)</f>
        <v>0.19993852346857585</v>
      </c>
      <c r="GJ118" s="166">
        <f>10^GH118</f>
        <v>3.03299091774408E-2</v>
      </c>
      <c r="GK118" s="205">
        <f>10^(GH118-1.96*GI118)</f>
        <v>1.2302449863684993E-2</v>
      </c>
      <c r="GL118" s="167">
        <f>10^(GH118+1.96*GI118)</f>
        <v>7.4774000374285263E-2</v>
      </c>
      <c r="GN118" s="219">
        <v>90</v>
      </c>
      <c r="GO118" s="212">
        <f t="shared" si="993"/>
        <v>1.2815515655446006</v>
      </c>
      <c r="GP118" s="212">
        <f>(GO118-GO110)/GN110</f>
        <v>1.1103041451909346</v>
      </c>
      <c r="GQ118" s="212">
        <f>SQRT(1/GU106+(GP118-GO107)^2/GX106)/GN110</f>
        <v>6.8520090798655051E-2</v>
      </c>
      <c r="GR118" s="212">
        <f>GP118-_xlfn.T.INV.2T(0.05,GT110)*GQ118</f>
        <v>0.89224263539105053</v>
      </c>
      <c r="GS118" s="212">
        <f>GP118+_xlfn.T.INV.2T(0.05,GT110)*GQ118</f>
        <v>1.3283656549908187</v>
      </c>
      <c r="GT118" s="151">
        <f>GN118</f>
        <v>90</v>
      </c>
      <c r="GU118" s="205">
        <f>10^GP118</f>
        <v>12.891520548383038</v>
      </c>
      <c r="GV118" s="205">
        <f t="shared" si="964"/>
        <v>7.8026591447084268</v>
      </c>
      <c r="GW118" s="152">
        <f t="shared" si="965"/>
        <v>21.299315908486019</v>
      </c>
      <c r="GX118" s="205"/>
      <c r="GY118" s="205">
        <f>GP29-GP118</f>
        <v>-1.5181288901771595</v>
      </c>
      <c r="GZ118" s="205">
        <f>SQRT(GQ29^2+GQ118^2)</f>
        <v>0.19993852346855484</v>
      </c>
      <c r="HA118" s="166">
        <f>10^GY118</f>
        <v>3.0329909177440051E-2</v>
      </c>
      <c r="HB118" s="205">
        <f>10^(GY118-1.96*GZ118)</f>
        <v>1.2302449863685855E-2</v>
      </c>
      <c r="HC118" s="167">
        <f>10^(GY118+1.96*GZ118)</f>
        <v>7.4774000374276367E-2</v>
      </c>
      <c r="HE118" s="219">
        <v>90</v>
      </c>
      <c r="HF118" s="212">
        <f t="shared" si="994"/>
        <v>1.2815515655446006</v>
      </c>
      <c r="HG118" s="212">
        <f>(HF118-HF110)/HE110</f>
        <v>1.1103041451909346</v>
      </c>
      <c r="HH118" s="212">
        <f>SQRT(1/HL106+(HG118-HF107)^2/HO106)/HE110</f>
        <v>6.8520090798655051E-2</v>
      </c>
      <c r="HI118" s="212">
        <f>HG118-_xlfn.T.INV.2T(0.05,HK110)*HH118</f>
        <v>0.89224263539105053</v>
      </c>
      <c r="HJ118" s="212">
        <f>HG118+_xlfn.T.INV.2T(0.05,HK110)*HH118</f>
        <v>1.3283656549908187</v>
      </c>
      <c r="HK118" s="151">
        <f>HE118</f>
        <v>90</v>
      </c>
      <c r="HL118" s="205">
        <f>10^HG118</f>
        <v>12.891520548383038</v>
      </c>
      <c r="HM118" s="205">
        <f t="shared" si="966"/>
        <v>7.8026591447084268</v>
      </c>
      <c r="HN118" s="152">
        <f t="shared" si="967"/>
        <v>21.299315908486019</v>
      </c>
      <c r="HO118" s="205"/>
      <c r="HP118" s="205">
        <f>HG29-HG118</f>
        <v>-1.5181288901771588</v>
      </c>
      <c r="HQ118" s="205">
        <f>SQRT(HH29^2+HH118^2)</f>
        <v>0.19993852346855651</v>
      </c>
      <c r="HR118" s="166">
        <f>10^HP118</f>
        <v>3.0329909177440103E-2</v>
      </c>
      <c r="HS118" s="205">
        <f>10^(HP118-1.96*HQ118)</f>
        <v>1.2302449863685777E-2</v>
      </c>
      <c r="HT118" s="167">
        <f>10^(HP118+1.96*HQ118)</f>
        <v>7.4774000374277075E-2</v>
      </c>
      <c r="HV118" s="219">
        <v>90</v>
      </c>
      <c r="HW118" s="212">
        <f t="shared" si="995"/>
        <v>1.2815515655446006</v>
      </c>
      <c r="HX118" s="212">
        <f>(HW118-HW110)/HV110</f>
        <v>1.1103041451909346</v>
      </c>
      <c r="HY118" s="212">
        <f>SQRT(1/IC106+(HX118-HW107)^2/IF106)/HV110</f>
        <v>6.8520090798655051E-2</v>
      </c>
      <c r="HZ118" s="212">
        <f>HX118-_xlfn.T.INV.2T(0.05,IB110)*HY118</f>
        <v>0.89224263539105053</v>
      </c>
      <c r="IA118" s="212">
        <f>HX118+_xlfn.T.INV.2T(0.05,IB110)*HY118</f>
        <v>1.3283656549908187</v>
      </c>
      <c r="IB118" s="151">
        <f>HV118</f>
        <v>90</v>
      </c>
      <c r="IC118" s="205">
        <f>10^HX118</f>
        <v>12.891520548383038</v>
      </c>
      <c r="ID118" s="205">
        <f t="shared" si="968"/>
        <v>7.8026591447084268</v>
      </c>
      <c r="IE118" s="152">
        <f t="shared" si="969"/>
        <v>21.299315908486019</v>
      </c>
      <c r="IF118" s="205"/>
      <c r="IG118" s="205">
        <f>HX29-HX118</f>
        <v>-1.5181288901771581</v>
      </c>
      <c r="IH118" s="205">
        <f>SQRT(HY29^2+HY118^2)</f>
        <v>0.19993852346855656</v>
      </c>
      <c r="II118" s="166">
        <f>10^IG118</f>
        <v>3.0329909177440141E-2</v>
      </c>
      <c r="IJ118" s="205">
        <f>10^(IG118-1.96*IH118)</f>
        <v>1.2302449863685802E-2</v>
      </c>
      <c r="IK118" s="167">
        <f>10^(IG118+1.96*IH118)</f>
        <v>7.4774000374277172E-2</v>
      </c>
      <c r="IM118" s="219">
        <v>90</v>
      </c>
      <c r="IN118" s="212">
        <f t="shared" si="996"/>
        <v>1.2815515655446006</v>
      </c>
      <c r="IO118" s="212">
        <f>(IN118-IN110)/IM110</f>
        <v>1.1103041451909346</v>
      </c>
      <c r="IP118" s="212">
        <f>SQRT(1/IT106+(IO118-IN107)^2/IW106)/IM110</f>
        <v>6.8520090798655051E-2</v>
      </c>
      <c r="IQ118" s="212">
        <f>IO118-_xlfn.T.INV.2T(0.05,IS110)*IP118</f>
        <v>0.89224263539105053</v>
      </c>
      <c r="IR118" s="212">
        <f>IO118+_xlfn.T.INV.2T(0.05,IS110)*IP118</f>
        <v>1.3283656549908187</v>
      </c>
      <c r="IS118" s="151">
        <f>IM118</f>
        <v>90</v>
      </c>
      <c r="IT118" s="205">
        <f>10^IO118</f>
        <v>12.891520548383038</v>
      </c>
      <c r="IU118" s="205">
        <f t="shared" si="970"/>
        <v>7.8026591447084268</v>
      </c>
      <c r="IV118" s="152">
        <f t="shared" si="971"/>
        <v>21.299315908486019</v>
      </c>
      <c r="IW118" s="205"/>
      <c r="IX118" s="205">
        <f>IO29-IO118</f>
        <v>-1.518128890177159</v>
      </c>
      <c r="IY118" s="205">
        <f>SQRT(IP29^2+IP118^2)</f>
        <v>0.19993852346855637</v>
      </c>
      <c r="IZ118" s="166">
        <f>10^IX118</f>
        <v>3.0329909177440089E-2</v>
      </c>
      <c r="JA118" s="205">
        <f>10^(IX118-1.96*IY118)</f>
        <v>1.230244986368579E-2</v>
      </c>
      <c r="JB118" s="167">
        <f>10^(IX118+1.96*IY118)</f>
        <v>7.4774000374276936E-2</v>
      </c>
      <c r="JD118" s="219">
        <v>90</v>
      </c>
      <c r="JE118" s="212">
        <f t="shared" si="997"/>
        <v>1.2815515655446006</v>
      </c>
      <c r="JF118" s="212">
        <f>(JE118-JE110)/JD110</f>
        <v>1.1103041451909346</v>
      </c>
      <c r="JG118" s="212">
        <f>SQRT(1/JK106+(JF118-JE107)^2/JN106)/JD110</f>
        <v>6.8520090798655051E-2</v>
      </c>
      <c r="JH118" s="212">
        <f>JF118-_xlfn.T.INV.2T(0.05,JJ110)*JG118</f>
        <v>0.89224263539105053</v>
      </c>
      <c r="JI118" s="212">
        <f>JF118+_xlfn.T.INV.2T(0.05,JJ110)*JG118</f>
        <v>1.3283656549908187</v>
      </c>
      <c r="JJ118" s="151">
        <f>JD118</f>
        <v>90</v>
      </c>
      <c r="JK118" s="205">
        <f>10^JF118</f>
        <v>12.891520548383038</v>
      </c>
      <c r="JL118" s="205">
        <f t="shared" si="972"/>
        <v>7.8026591447084268</v>
      </c>
      <c r="JM118" s="152">
        <f t="shared" si="973"/>
        <v>21.299315908486019</v>
      </c>
      <c r="JN118" s="205"/>
      <c r="JO118" s="205">
        <f>JF29-JF118</f>
        <v>-1.5181288901771577</v>
      </c>
      <c r="JP118" s="205">
        <f>SQRT(JG29^2+JG118^2)</f>
        <v>0.19993852346855664</v>
      </c>
      <c r="JQ118" s="166">
        <f>10^JO118</f>
        <v>3.0329909177440179E-2</v>
      </c>
      <c r="JR118" s="205">
        <f>10^(JO118-1.96*JP118)</f>
        <v>1.2302449863685802E-2</v>
      </c>
      <c r="JS118" s="167">
        <f>10^(JO118+1.96*JP118)</f>
        <v>7.4774000374277297E-2</v>
      </c>
      <c r="JU118" s="219">
        <v>90</v>
      </c>
      <c r="JV118" s="212">
        <f t="shared" si="998"/>
        <v>1.2815515655446006</v>
      </c>
      <c r="JW118" s="212">
        <f>(JV118-JV110)/JU110</f>
        <v>1.1103041451909346</v>
      </c>
      <c r="JX118" s="212">
        <f>SQRT(1/KB106+(JW118-JV107)^2/KE106)/JU110</f>
        <v>6.8520090798655051E-2</v>
      </c>
      <c r="JY118" s="212">
        <f>JW118-_xlfn.T.INV.2T(0.05,KA110)*JX118</f>
        <v>0.89224263539105053</v>
      </c>
      <c r="JZ118" s="212">
        <f>JW118+_xlfn.T.INV.2T(0.05,KA110)*JX118</f>
        <v>1.3283656549908187</v>
      </c>
      <c r="KA118" s="151">
        <f>JU118</f>
        <v>90</v>
      </c>
      <c r="KB118" s="205">
        <f>10^JW118</f>
        <v>12.891520548383038</v>
      </c>
      <c r="KC118" s="205">
        <f t="shared" si="974"/>
        <v>7.8026591447084268</v>
      </c>
      <c r="KD118" s="152">
        <f t="shared" si="975"/>
        <v>21.299315908486019</v>
      </c>
      <c r="KE118" s="205"/>
      <c r="KF118" s="205">
        <f>JW29-JW118</f>
        <v>-1.5181288901771577</v>
      </c>
      <c r="KG118" s="205">
        <f>SQRT(JX29^2+JX118^2)</f>
        <v>0.19993852346855651</v>
      </c>
      <c r="KH118" s="166">
        <f>10^KF118</f>
        <v>3.0329909177440179E-2</v>
      </c>
      <c r="KI118" s="205">
        <f>10^(KF118-1.96*KG118)</f>
        <v>1.2302449863685812E-2</v>
      </c>
      <c r="KJ118" s="167">
        <f>10^(KF118+1.96*KG118)</f>
        <v>7.47740003742772E-2</v>
      </c>
      <c r="KL118" s="219">
        <v>90</v>
      </c>
      <c r="KM118" s="212">
        <f t="shared" si="999"/>
        <v>1.2815515655446006</v>
      </c>
      <c r="KN118" s="212">
        <f>(KM118-KM110)/KL110</f>
        <v>1.1103041451909346</v>
      </c>
      <c r="KO118" s="212">
        <f>SQRT(1/KS106+(KN118-KM107)^2/KV106)/KL110</f>
        <v>6.8520090798655051E-2</v>
      </c>
      <c r="KP118" s="212">
        <f>KN118-_xlfn.T.INV.2T(0.05,KR110)*KO118</f>
        <v>0.89224263539105053</v>
      </c>
      <c r="KQ118" s="212">
        <f>KN118+_xlfn.T.INV.2T(0.05,KR110)*KO118</f>
        <v>1.3283656549908187</v>
      </c>
      <c r="KR118" s="151">
        <f>KL118</f>
        <v>90</v>
      </c>
      <c r="KS118" s="205">
        <f>10^KN118</f>
        <v>12.891520548383038</v>
      </c>
      <c r="KT118" s="205">
        <f t="shared" si="976"/>
        <v>7.8026591447084268</v>
      </c>
      <c r="KU118" s="152">
        <f t="shared" si="977"/>
        <v>21.299315908486019</v>
      </c>
      <c r="KV118" s="205"/>
      <c r="KW118" s="205">
        <f>KN29-KN118</f>
        <v>-1.5181288901771579</v>
      </c>
      <c r="KX118" s="205">
        <f>SQRT(KO29^2+KO118^2)</f>
        <v>0.19993852346855645</v>
      </c>
      <c r="KY118" s="166">
        <f>10^KW118</f>
        <v>3.0329909177440155E-2</v>
      </c>
      <c r="KZ118" s="205">
        <f>10^(KW118-1.96*KX118)</f>
        <v>1.2302449863685812E-2</v>
      </c>
      <c r="LA118" s="167">
        <f>10^(KW118+1.96*KX118)</f>
        <v>7.4774000374277172E-2</v>
      </c>
      <c r="LC118" s="219">
        <v>90</v>
      </c>
      <c r="LD118" s="212">
        <f t="shared" si="1000"/>
        <v>1.2815515655446006</v>
      </c>
      <c r="LE118" s="212">
        <f>(LD118-LD110)/LC110</f>
        <v>1.1103041451909346</v>
      </c>
      <c r="LF118" s="212">
        <f>SQRT(1/LJ106+(LE118-LD107)^2/LM106)/LC110</f>
        <v>6.8520090798655051E-2</v>
      </c>
      <c r="LG118" s="212">
        <f>LE118-_xlfn.T.INV.2T(0.05,LI110)*LF118</f>
        <v>0.89224263539105053</v>
      </c>
      <c r="LH118" s="212">
        <f>LE118+_xlfn.T.INV.2T(0.05,LI110)*LF118</f>
        <v>1.3283656549908187</v>
      </c>
      <c r="LI118" s="151">
        <f>LC118</f>
        <v>90</v>
      </c>
      <c r="LJ118" s="205">
        <f>10^LE118</f>
        <v>12.891520548383038</v>
      </c>
      <c r="LK118" s="205">
        <f t="shared" si="978"/>
        <v>7.8026591447084268</v>
      </c>
      <c r="LL118" s="152">
        <f t="shared" si="979"/>
        <v>21.299315908486019</v>
      </c>
      <c r="LM118" s="205"/>
      <c r="LN118" s="205">
        <f>LE29-LE118</f>
        <v>-1.5181288901771586</v>
      </c>
      <c r="LO118" s="205">
        <f>SQRT(LF29^2+LF118^2)</f>
        <v>0.1999385234685564</v>
      </c>
      <c r="LP118" s="166">
        <f>10^LN118</f>
        <v>3.0329909177440113E-2</v>
      </c>
      <c r="LQ118" s="205">
        <f>10^(LN118-1.96*LO118)</f>
        <v>1.230244986368579E-2</v>
      </c>
      <c r="LR118" s="167">
        <f>10^(LN118+1.96*LO118)</f>
        <v>7.4774000374277075E-2</v>
      </c>
      <c r="LT118" s="219">
        <v>90</v>
      </c>
      <c r="LU118" s="212">
        <f t="shared" si="1001"/>
        <v>1.2815515655446006</v>
      </c>
      <c r="LV118" s="212">
        <f>(LU118-LU110)/LT110</f>
        <v>1.1103041451909346</v>
      </c>
      <c r="LW118" s="212">
        <f>SQRT(1/MA106+(LV118-LU107)^2/MD106)/LT110</f>
        <v>6.8520090798655051E-2</v>
      </c>
      <c r="LX118" s="212">
        <f>LV118-_xlfn.T.INV.2T(0.05,LZ110)*LW118</f>
        <v>0.89224263539105053</v>
      </c>
      <c r="LY118" s="212">
        <f>LV118+_xlfn.T.INV.2T(0.05,LZ110)*LW118</f>
        <v>1.3283656549908187</v>
      </c>
      <c r="LZ118" s="151">
        <f>LT118</f>
        <v>90</v>
      </c>
      <c r="MA118" s="205">
        <f>10^LV118</f>
        <v>12.891520548383038</v>
      </c>
      <c r="MB118" s="205">
        <f t="shared" si="980"/>
        <v>7.8026591447084268</v>
      </c>
      <c r="MC118" s="152">
        <f t="shared" si="981"/>
        <v>21.299315908486019</v>
      </c>
      <c r="MD118" s="205"/>
      <c r="ME118" s="205">
        <f>LV29-LV118</f>
        <v>-1.5181288901771586</v>
      </c>
      <c r="MF118" s="205">
        <f>SQRT(LW29^2+LW118^2)</f>
        <v>0.19993852346855645</v>
      </c>
      <c r="MG118" s="166">
        <f>10^ME118</f>
        <v>3.0329909177440113E-2</v>
      </c>
      <c r="MH118" s="205">
        <f>10^(ME118-1.96*MF118)</f>
        <v>1.230244986368579E-2</v>
      </c>
      <c r="MI118" s="167">
        <f>10^(ME118+1.96*MF118)</f>
        <v>7.4774000374277075E-2</v>
      </c>
    </row>
    <row r="119" spans="1:347" ht="14" hidden="1" customHeight="1" outlineLevel="1" thickBot="1">
      <c r="A119" s="12"/>
      <c r="B119" s="54"/>
      <c r="C119" s="33"/>
      <c r="D119" s="33"/>
      <c r="E119" s="12"/>
      <c r="F119" s="17"/>
      <c r="I119" s="144">
        <v>99</v>
      </c>
      <c r="J119" s="262">
        <f t="shared" si="982"/>
        <v>2.3263478740408408</v>
      </c>
      <c r="K119" s="93">
        <f>(J119-J110)/I110</f>
        <v>1.5124278592564224</v>
      </c>
      <c r="L119" s="93">
        <f>SQRT(1/P106+(K119-J107)^2/S106)/I110</f>
        <v>0.1196142193786106</v>
      </c>
      <c r="M119" s="93">
        <f>K119-_xlfn.T.INV.2T(0.05,O110)*L119</f>
        <v>1.1317620287355681</v>
      </c>
      <c r="N119" s="93">
        <f>K119+_xlfn.T.INV.2T(0.05,O110)*L119</f>
        <v>1.8930936897772768</v>
      </c>
      <c r="O119" s="155">
        <f>I119</f>
        <v>99</v>
      </c>
      <c r="P119" s="156">
        <f>10^K119</f>
        <v>32.540772546576918</v>
      </c>
      <c r="Q119" s="156">
        <f t="shared" si="943"/>
        <v>13.544470409605623</v>
      </c>
      <c r="R119" s="157">
        <f t="shared" si="943"/>
        <v>78.179644231574457</v>
      </c>
      <c r="S119" s="24"/>
      <c r="T119" s="88">
        <f>K30-K119</f>
        <v>-0.9777895983878484</v>
      </c>
      <c r="U119" s="88">
        <f>SQRT(L30^2+L119^2)</f>
        <v>0.30351498104392632</v>
      </c>
      <c r="V119" s="170">
        <f>10^T119</f>
        <v>0.10524716387563526</v>
      </c>
      <c r="W119" s="156">
        <f>10^(T119-1.96*U119)</f>
        <v>2.6749830764987954E-2</v>
      </c>
      <c r="X119" s="171">
        <f>10^(T119+1.96*U119)</f>
        <v>0.41409478815705747</v>
      </c>
      <c r="Z119" s="144">
        <v>99</v>
      </c>
      <c r="AA119" s="262">
        <f t="shared" si="983"/>
        <v>2.3263478740408408</v>
      </c>
      <c r="AB119" s="262">
        <f>(AA119-AA110)/Z110</f>
        <v>1.5125254434668824</v>
      </c>
      <c r="AC119" s="262">
        <f>SQRT(1/AG106+(AB119-AA107)^2/AJ106)/Z110</f>
        <v>0.1193535813715482</v>
      </c>
      <c r="AD119" s="262">
        <f>AB119-_xlfn.T.INV.2T(0.05,AF110)*AC119</f>
        <v>1.1326890794086204</v>
      </c>
      <c r="AE119" s="262">
        <f>AB119+_xlfn.T.INV.2T(0.05,AF110)*AC119</f>
        <v>1.8923618075251445</v>
      </c>
      <c r="AF119" s="155">
        <f>Z119</f>
        <v>99</v>
      </c>
      <c r="AG119" s="156">
        <f>10^AB119</f>
        <v>32.548085147848411</v>
      </c>
      <c r="AH119" s="156">
        <f t="shared" si="944"/>
        <v>13.573413493187738</v>
      </c>
      <c r="AI119" s="157">
        <f t="shared" si="945"/>
        <v>78.048005192155529</v>
      </c>
      <c r="AJ119" s="205"/>
      <c r="AK119" s="259">
        <f>AB30-AB119</f>
        <v>-1.0004659480235987</v>
      </c>
      <c r="AL119" s="259">
        <f>SQRT(AC30^2+AC119^2)</f>
        <v>0.31994733793228158</v>
      </c>
      <c r="AM119" s="170">
        <f>10^AK119</f>
        <v>9.9892769036205989E-2</v>
      </c>
      <c r="AN119" s="156">
        <f>10^(AK119-1.96*AL119)</f>
        <v>2.3574216606288258E-2</v>
      </c>
      <c r="AO119" s="171">
        <f>10^(AK119+1.96*AL119)</f>
        <v>0.42328300754897946</v>
      </c>
      <c r="AQ119" s="144">
        <v>99</v>
      </c>
      <c r="AR119" s="262">
        <f t="shared" si="984"/>
        <v>2.3263478740408408</v>
      </c>
      <c r="AS119" s="262">
        <f>(AR119-AR110)/AQ110</f>
        <v>1.5125258381001594</v>
      </c>
      <c r="AT119" s="262">
        <f>SQRT(1/AX106+(AS119-AR107)^2/BA106)/AQ110</f>
        <v>0.11935015845560681</v>
      </c>
      <c r="AU119" s="262">
        <f>AS119-_xlfn.T.INV.2T(0.05,AW110)*AT119</f>
        <v>1.1327003672880882</v>
      </c>
      <c r="AV119" s="262">
        <f>AS119+_xlfn.T.INV.2T(0.05,AW110)*AT119</f>
        <v>1.8923513089122306</v>
      </c>
      <c r="AW119" s="155">
        <f>AQ119</f>
        <v>99</v>
      </c>
      <c r="AX119" s="156">
        <f>10^AS119</f>
        <v>32.548114723548473</v>
      </c>
      <c r="AY119" s="156">
        <f t="shared" si="946"/>
        <v>13.573766288475285</v>
      </c>
      <c r="AZ119" s="157">
        <f t="shared" si="947"/>
        <v>78.046118486416887</v>
      </c>
      <c r="BA119" s="205"/>
      <c r="BB119" s="259">
        <f>AS30-AS119</f>
        <v>-1.0010603812374352</v>
      </c>
      <c r="BC119" s="259">
        <f>SQRT(AT30^2+AT119^2)</f>
        <v>0.32208867805060298</v>
      </c>
      <c r="BD119" s="170">
        <f>10^BB119</f>
        <v>9.9756136029462331E-2</v>
      </c>
      <c r="BE119" s="156">
        <f>10^(BB119-1.96*BC119)</f>
        <v>2.3315557791064857E-2</v>
      </c>
      <c r="BF119" s="171">
        <f>10^(BB119+1.96*BC119)</f>
        <v>0.42680886147798663</v>
      </c>
      <c r="BH119" s="144">
        <v>99</v>
      </c>
      <c r="BI119" s="262">
        <f t="shared" si="985"/>
        <v>2.3263478740408408</v>
      </c>
      <c r="BJ119" s="262">
        <f>(BI119-BI110)/BH110</f>
        <v>1.5125258499903256</v>
      </c>
      <c r="BK119" s="262">
        <f>SQRT(1/BO106+(BJ119-BI107)^2/BR106)/BH110</f>
        <v>0.11935014470014745</v>
      </c>
      <c r="BL119" s="262">
        <f>BJ119-_xlfn.T.INV.2T(0.05,BN110)*BK119</f>
        <v>1.1327004229542652</v>
      </c>
      <c r="BM119" s="262">
        <f>BJ119+_xlfn.T.INV.2T(0.05,BN110)*BK119</f>
        <v>1.8923512770263859</v>
      </c>
      <c r="BN119" s="155">
        <f>BH119</f>
        <v>99</v>
      </c>
      <c r="BO119" s="156">
        <f>10^BJ119</f>
        <v>32.54811561465467</v>
      </c>
      <c r="BP119" s="156">
        <f t="shared" si="948"/>
        <v>13.573768028307953</v>
      </c>
      <c r="BQ119" s="157">
        <f t="shared" si="949"/>
        <v>78.046112756281147</v>
      </c>
      <c r="BR119" s="205"/>
      <c r="BS119" s="259">
        <f>BJ30-BJ119</f>
        <v>-1.0011036949590357</v>
      </c>
      <c r="BT119" s="259">
        <f>SQRT(BK30^2+BK119^2)</f>
        <v>0.322135904301527</v>
      </c>
      <c r="BU119" s="170">
        <f>10^BS119</f>
        <v>9.9746187494018465E-2</v>
      </c>
      <c r="BV119" s="156">
        <f>10^(BS119-1.96*BT119)</f>
        <v>2.330826422257485E-2</v>
      </c>
      <c r="BW119" s="171">
        <f>10^(BS119+1.96*BT119)</f>
        <v>0.42685726507062866</v>
      </c>
      <c r="BY119" s="144">
        <v>99</v>
      </c>
      <c r="BZ119" s="262">
        <f t="shared" si="986"/>
        <v>2.3263478740408408</v>
      </c>
      <c r="CA119" s="262">
        <f>(BZ119-BZ110)/BY110</f>
        <v>1.512525850037256</v>
      </c>
      <c r="CB119" s="262">
        <f>SQRT(1/CF106+(CA119-BZ107)^2/CI106)/BY110</f>
        <v>0.11935014428326832</v>
      </c>
      <c r="CC119" s="262">
        <f>CA119-_xlfn.T.INV.2T(0.05,CE110)*CB119</f>
        <v>1.1327004243278913</v>
      </c>
      <c r="CD119" s="262">
        <f>CA119+_xlfn.T.INV.2T(0.05,CE110)*CB119</f>
        <v>1.8923512757466208</v>
      </c>
      <c r="CE119" s="155">
        <f>BY119</f>
        <v>99</v>
      </c>
      <c r="CF119" s="156">
        <f>10^CA119</f>
        <v>32.548115618171849</v>
      </c>
      <c r="CG119" s="156">
        <f t="shared" si="950"/>
        <v>13.5737680712403</v>
      </c>
      <c r="CH119" s="157">
        <f t="shared" si="951"/>
        <v>78.046112526297335</v>
      </c>
      <c r="CI119" s="205"/>
      <c r="CJ119" s="259">
        <f>CA30-CA119</f>
        <v>-1.001103283913793</v>
      </c>
      <c r="CK119" s="259">
        <f>SQRT(CB30^2+CB119^2)</f>
        <v>0.32214056372850514</v>
      </c>
      <c r="CL119" s="170">
        <f>10^CJ119</f>
        <v>9.9746281900502887E-2</v>
      </c>
      <c r="CM119" s="156">
        <f>10^(CJ119-1.96*CK119)</f>
        <v>2.3307796154477537E-2</v>
      </c>
      <c r="CN119" s="171">
        <f>10^(CJ119+1.96*CK119)</f>
        <v>0.42686664526466944</v>
      </c>
      <c r="CP119" s="144">
        <v>99</v>
      </c>
      <c r="CQ119" s="262">
        <f t="shared" si="987"/>
        <v>2.3263478740408408</v>
      </c>
      <c r="CR119" s="262">
        <f>(CQ119-CQ110)/CP110</f>
        <v>1.5125258500387067</v>
      </c>
      <c r="CS119" s="262">
        <f>SQRT(1/CW106+(CR119-CQ107)^2/CZ106)/CP110</f>
        <v>0.11935014428163272</v>
      </c>
      <c r="CT119" s="262">
        <f>CR119-_xlfn.T.INV.2T(0.05,CV110)*CS119</f>
        <v>1.1327004243345469</v>
      </c>
      <c r="CU119" s="262">
        <f>CR119+_xlfn.T.INV.2T(0.05,CV110)*CS119</f>
        <v>1.8923512757428664</v>
      </c>
      <c r="CV119" s="155">
        <f>CP119</f>
        <v>99</v>
      </c>
      <c r="CW119" s="156">
        <f>10^CR119</f>
        <v>32.548115618280576</v>
      </c>
      <c r="CX119" s="156">
        <f t="shared" si="952"/>
        <v>13.573768071448319</v>
      </c>
      <c r="CY119" s="157">
        <f t="shared" si="953"/>
        <v>78.046112525622661</v>
      </c>
      <c r="CZ119" s="205"/>
      <c r="DA119" s="259">
        <f>CR30-CR119</f>
        <v>-1.0011034174682416</v>
      </c>
      <c r="DB119" s="259">
        <f>SQRT(CS30^2+CS119^2)</f>
        <v>0.3221404752600292</v>
      </c>
      <c r="DC119" s="170">
        <f>10^DA119</f>
        <v>9.9746251226482868E-2</v>
      </c>
      <c r="DD119" s="156">
        <f>10^(DA119-1.96*DB119)</f>
        <v>2.3307798292820113E-2</v>
      </c>
      <c r="DE119" s="171">
        <f>10^(DA119+1.96*DB119)</f>
        <v>0.42686634356199538</v>
      </c>
      <c r="DG119" s="144">
        <v>99</v>
      </c>
      <c r="DH119" s="262">
        <f t="shared" si="988"/>
        <v>2.3263478740408408</v>
      </c>
      <c r="DI119" s="262">
        <f>(DH119-DH110)/DG110</f>
        <v>1.5125258500387124</v>
      </c>
      <c r="DJ119" s="262">
        <f>SQRT(1/DN106+(DI119-DH107)^2/DQ106)/DG110</f>
        <v>0.11935014428158187</v>
      </c>
      <c r="DK119" s="262">
        <f>DI119-_xlfn.T.INV.2T(0.05,DM110)*DJ119</f>
        <v>1.1327004243347145</v>
      </c>
      <c r="DL119" s="262">
        <f>DI119+_xlfn.T.INV.2T(0.05,DM110)*DJ119</f>
        <v>1.8923512757427103</v>
      </c>
      <c r="DM119" s="155">
        <f>DG119</f>
        <v>99</v>
      </c>
      <c r="DN119" s="156">
        <f>10^DI119</f>
        <v>32.54811561828101</v>
      </c>
      <c r="DO119" s="156">
        <f t="shared" si="954"/>
        <v>13.573768071453557</v>
      </c>
      <c r="DP119" s="157">
        <f t="shared" si="955"/>
        <v>78.046112525594651</v>
      </c>
      <c r="DQ119" s="205"/>
      <c r="DR119" s="259">
        <f>DI30-DI119</f>
        <v>-1.0011034102305156</v>
      </c>
      <c r="DS119" s="259">
        <f>SQRT(DJ30^2+DJ119^2)</f>
        <v>0.32214049166809372</v>
      </c>
      <c r="DT119" s="170">
        <f>10^DR119</f>
        <v>9.9746252888802053E-2</v>
      </c>
      <c r="DU119" s="156">
        <f>10^(DR119-1.96*DS119)</f>
        <v>2.3307796955297236E-2</v>
      </c>
      <c r="DV119" s="171">
        <f>10^(DR119+1.96*DS119)</f>
        <v>0.42686638228567725</v>
      </c>
      <c r="DX119" s="144">
        <v>99</v>
      </c>
      <c r="DY119" s="262">
        <f t="shared" si="989"/>
        <v>2.3263478740408408</v>
      </c>
      <c r="DZ119" s="262">
        <f>(DY119-DY110)/DX110</f>
        <v>1.5125258500387122</v>
      </c>
      <c r="EA119" s="262">
        <f>SQRT(1/EE106+(DZ119-DY107)^2/EH106)/DX110</f>
        <v>0.11935014428158162</v>
      </c>
      <c r="EB119" s="262">
        <f>DZ119-_xlfn.T.INV.2T(0.05,ED110)*EA119</f>
        <v>1.1327004243347152</v>
      </c>
      <c r="EC119" s="262">
        <f>DZ119+_xlfn.T.INV.2T(0.05,ED110)*EA119</f>
        <v>1.8923512757427092</v>
      </c>
      <c r="ED119" s="155">
        <f>DX119</f>
        <v>99</v>
      </c>
      <c r="EE119" s="156">
        <f>10^DZ119</f>
        <v>32.548115618280981</v>
      </c>
      <c r="EF119" s="156">
        <f t="shared" si="956"/>
        <v>13.573768071453575</v>
      </c>
      <c r="EG119" s="157">
        <f t="shared" si="957"/>
        <v>78.046112525594452</v>
      </c>
      <c r="EH119" s="205"/>
      <c r="EI119" s="259">
        <f>DZ30-DZ119</f>
        <v>-1.0011034109172334</v>
      </c>
      <c r="EJ119" s="259">
        <f>SQRT(EA30^2+EA119^2)</f>
        <v>0.32214049067841599</v>
      </c>
      <c r="EK119" s="170">
        <f>10^EI119</f>
        <v>9.9746252731080662E-2</v>
      </c>
      <c r="EL119" s="156">
        <f>10^(EI119-1.96*EJ119)</f>
        <v>2.3307797022546185E-2</v>
      </c>
      <c r="EM119" s="171">
        <f>10^(EI119+1.96*EJ119)</f>
        <v>0.42686637970411412</v>
      </c>
      <c r="EO119" s="144">
        <v>99</v>
      </c>
      <c r="EP119" s="262">
        <f t="shared" si="990"/>
        <v>2.3263478740408408</v>
      </c>
      <c r="EQ119" s="262">
        <f>(EP119-EP110)/EO110</f>
        <v>1.5125258500387122</v>
      </c>
      <c r="ER119" s="262">
        <f>SQRT(1/EV106+(EQ119-EP107)^2/EY106)/EO110</f>
        <v>0.11935014428158167</v>
      </c>
      <c r="ES119" s="262">
        <f>EQ119-_xlfn.T.INV.2T(0.05,EU110)*ER119</f>
        <v>1.132700424334715</v>
      </c>
      <c r="ET119" s="262">
        <f>EQ119+_xlfn.T.INV.2T(0.05,EU110)*ER119</f>
        <v>1.8923512757427094</v>
      </c>
      <c r="EU119" s="155">
        <f>EO119</f>
        <v>99</v>
      </c>
      <c r="EV119" s="156">
        <f>10^EQ119</f>
        <v>32.548115618280981</v>
      </c>
      <c r="EW119" s="156">
        <f t="shared" si="958"/>
        <v>13.57376807145357</v>
      </c>
      <c r="EX119" s="157">
        <f t="shared" si="959"/>
        <v>78.046112525594452</v>
      </c>
      <c r="EY119" s="205"/>
      <c r="EZ119" s="259">
        <f>EQ30-EQ119</f>
        <v>-1.0011034108664576</v>
      </c>
      <c r="FA119" s="259">
        <f>SQRT(ER30^2+ER119^2)</f>
        <v>0.32214049076741114</v>
      </c>
      <c r="FB119" s="170">
        <f>10^EZ119</f>
        <v>9.9746252742742583E-2</v>
      </c>
      <c r="FC119" s="156">
        <f>10^(EZ119-1.96*FA119)</f>
        <v>2.3307797015909848E-2</v>
      </c>
      <c r="FD119" s="171">
        <f>10^(EZ119+1.96*FA119)</f>
        <v>0.4268663799254685</v>
      </c>
      <c r="FF119" s="144">
        <v>99</v>
      </c>
      <c r="FG119" s="262">
        <f t="shared" si="991"/>
        <v>2.3263478740408408</v>
      </c>
      <c r="FH119" s="262">
        <f>(FG119-FG110)/FF110</f>
        <v>1.5125258500387122</v>
      </c>
      <c r="FI119" s="262">
        <f>SQRT(1/FM106+(FH119-FG107)^2/FP106)/FF110</f>
        <v>0.11935014428158167</v>
      </c>
      <c r="FJ119" s="262">
        <f>FH119-_xlfn.T.INV.2T(0.05,FL110)*FI119</f>
        <v>1.132700424334715</v>
      </c>
      <c r="FK119" s="262">
        <f>FH119+_xlfn.T.INV.2T(0.05,FL110)*FI119</f>
        <v>1.8923512757427094</v>
      </c>
      <c r="FL119" s="155">
        <f>FF119</f>
        <v>99</v>
      </c>
      <c r="FM119" s="156">
        <f>10^FH119</f>
        <v>32.548115618280981</v>
      </c>
      <c r="FN119" s="156">
        <f t="shared" si="960"/>
        <v>13.57376807145357</v>
      </c>
      <c r="FO119" s="157">
        <f t="shared" si="961"/>
        <v>78.046112525594452</v>
      </c>
      <c r="FP119" s="205"/>
      <c r="FQ119" s="259">
        <f>FH30-FH119</f>
        <v>-1.0011034108706127</v>
      </c>
      <c r="FR119" s="259">
        <f>SQRT(FI30^2+FI119^2)</f>
        <v>0.32214049076069406</v>
      </c>
      <c r="FS119" s="170">
        <f>10^FQ119</f>
        <v>9.9746252741788263E-2</v>
      </c>
      <c r="FT119" s="156">
        <f>10^(FQ119-1.96*FR119)</f>
        <v>2.3307797016393426E-2</v>
      </c>
      <c r="FU119" s="171">
        <f>10^(FQ119+1.96*FR119)</f>
        <v>0.42686637990844412</v>
      </c>
      <c r="FW119" s="144">
        <v>99</v>
      </c>
      <c r="FX119" s="262">
        <f t="shared" si="992"/>
        <v>2.3263478740408408</v>
      </c>
      <c r="FY119" s="262">
        <f>(FX119-FX110)/FW110</f>
        <v>1.5125258500387122</v>
      </c>
      <c r="FZ119" s="262">
        <f>SQRT(1/GD106+(FY119-FX107)^2/GG106)/FW110</f>
        <v>0.11935014428158167</v>
      </c>
      <c r="GA119" s="262">
        <f>FY119-_xlfn.T.INV.2T(0.05,GC110)*FZ119</f>
        <v>1.132700424334715</v>
      </c>
      <c r="GB119" s="262">
        <f>FY119+_xlfn.T.INV.2T(0.05,GC110)*FZ119</f>
        <v>1.8923512757427094</v>
      </c>
      <c r="GC119" s="155">
        <f>FW119</f>
        <v>99</v>
      </c>
      <c r="GD119" s="156">
        <f>10^FY119</f>
        <v>32.548115618280981</v>
      </c>
      <c r="GE119" s="156">
        <f t="shared" si="962"/>
        <v>13.57376807145357</v>
      </c>
      <c r="GF119" s="157">
        <f t="shared" si="963"/>
        <v>78.046112525594452</v>
      </c>
      <c r="GG119" s="205"/>
      <c r="GH119" s="259">
        <f>FY30-FY119</f>
        <v>-1.0011034108702872</v>
      </c>
      <c r="GI119" s="259">
        <f>SQRT(FZ30^2+FZ119^2)</f>
        <v>0.32214049076123874</v>
      </c>
      <c r="GJ119" s="170">
        <f>10^GH119</f>
        <v>9.9746252741862981E-2</v>
      </c>
      <c r="GK119" s="156">
        <f>10^(GH119-1.96*GI119)</f>
        <v>2.3307797016353608E-2</v>
      </c>
      <c r="GL119" s="171">
        <f>10^(GH119+1.96*GI119)</f>
        <v>0.42686637990981346</v>
      </c>
      <c r="GN119" s="144">
        <v>99</v>
      </c>
      <c r="GO119" s="262">
        <f t="shared" si="993"/>
        <v>2.3263478740408408</v>
      </c>
      <c r="GP119" s="262">
        <f>(GO119-GO110)/GN110</f>
        <v>1.5125258500387122</v>
      </c>
      <c r="GQ119" s="262">
        <f>SQRT(1/GU106+(GP119-GO107)^2/GX106)/GN110</f>
        <v>0.11935014428158167</v>
      </c>
      <c r="GR119" s="262">
        <f>GP119-_xlfn.T.INV.2T(0.05,GT110)*GQ119</f>
        <v>1.132700424334715</v>
      </c>
      <c r="GS119" s="262">
        <f>GP119+_xlfn.T.INV.2T(0.05,GT110)*GQ119</f>
        <v>1.8923512757427094</v>
      </c>
      <c r="GT119" s="155">
        <f>GN119</f>
        <v>99</v>
      </c>
      <c r="GU119" s="156">
        <f>10^GP119</f>
        <v>32.548115618280981</v>
      </c>
      <c r="GV119" s="156">
        <f t="shared" si="964"/>
        <v>13.57376807145357</v>
      </c>
      <c r="GW119" s="157">
        <f t="shared" si="965"/>
        <v>78.046112525594452</v>
      </c>
      <c r="GX119" s="205"/>
      <c r="GY119" s="259">
        <f>GP30-GP119</f>
        <v>-1.0011034108703132</v>
      </c>
      <c r="GZ119" s="259">
        <f>SQRT(GQ30^2+GQ119^2)</f>
        <v>0.32214049076119589</v>
      </c>
      <c r="HA119" s="170">
        <f>10^GY119</f>
        <v>9.9746252741857042E-2</v>
      </c>
      <c r="HB119" s="156">
        <f>10^(GY119-1.96*GZ119)</f>
        <v>2.3307797016356709E-2</v>
      </c>
      <c r="HC119" s="171">
        <f>10^(GY119+1.96*GZ119)</f>
        <v>0.42686637990970527</v>
      </c>
      <c r="HE119" s="144">
        <v>99</v>
      </c>
      <c r="HF119" s="262">
        <f t="shared" si="994"/>
        <v>2.3263478740408408</v>
      </c>
      <c r="HG119" s="262">
        <f>(HF119-HF110)/HE110</f>
        <v>1.5125258500387122</v>
      </c>
      <c r="HH119" s="262">
        <f>SQRT(1/HL106+(HG119-HF107)^2/HO106)/HE110</f>
        <v>0.11935014428158167</v>
      </c>
      <c r="HI119" s="262">
        <f>HG119-_xlfn.T.INV.2T(0.05,HK110)*HH119</f>
        <v>1.132700424334715</v>
      </c>
      <c r="HJ119" s="262">
        <f>HG119+_xlfn.T.INV.2T(0.05,HK110)*HH119</f>
        <v>1.8923512757427094</v>
      </c>
      <c r="HK119" s="155">
        <f>HE119</f>
        <v>99</v>
      </c>
      <c r="HL119" s="156">
        <f>10^HG119</f>
        <v>32.548115618280981</v>
      </c>
      <c r="HM119" s="156">
        <f t="shared" si="966"/>
        <v>13.57376807145357</v>
      </c>
      <c r="HN119" s="157">
        <f t="shared" si="967"/>
        <v>78.046112525594452</v>
      </c>
      <c r="HO119" s="205"/>
      <c r="HP119" s="259">
        <f>HG30-HG119</f>
        <v>-1.0011034108703116</v>
      </c>
      <c r="HQ119" s="259">
        <f>SQRT(HH30^2+HH119^2)</f>
        <v>0.32214049076119916</v>
      </c>
      <c r="HR119" s="170">
        <f>10^HP119</f>
        <v>9.9746252741857402E-2</v>
      </c>
      <c r="HS119" s="156">
        <f>10^(HP119-1.96*HQ119)</f>
        <v>2.3307797016356453E-2</v>
      </c>
      <c r="HT119" s="171">
        <f>10^(HP119+1.96*HQ119)</f>
        <v>0.42686637990971321</v>
      </c>
      <c r="HV119" s="144">
        <v>99</v>
      </c>
      <c r="HW119" s="262">
        <f t="shared" si="995"/>
        <v>2.3263478740408408</v>
      </c>
      <c r="HX119" s="262">
        <f>(HW119-HW110)/HV110</f>
        <v>1.5125258500387122</v>
      </c>
      <c r="HY119" s="262">
        <f>SQRT(1/IC106+(HX119-HW107)^2/IF106)/HV110</f>
        <v>0.11935014428158167</v>
      </c>
      <c r="HZ119" s="262">
        <f>HX119-_xlfn.T.INV.2T(0.05,IB110)*HY119</f>
        <v>1.132700424334715</v>
      </c>
      <c r="IA119" s="262">
        <f>HX119+_xlfn.T.INV.2T(0.05,IB110)*HY119</f>
        <v>1.8923512757427094</v>
      </c>
      <c r="IB119" s="155">
        <f>HV119</f>
        <v>99</v>
      </c>
      <c r="IC119" s="156">
        <f>10^HX119</f>
        <v>32.548115618280981</v>
      </c>
      <c r="ID119" s="156">
        <f t="shared" si="968"/>
        <v>13.57376807145357</v>
      </c>
      <c r="IE119" s="157">
        <f t="shared" si="969"/>
        <v>78.046112525594452</v>
      </c>
      <c r="IF119" s="205"/>
      <c r="IG119" s="259">
        <f>HX30-HX119</f>
        <v>-1.0011034108703103</v>
      </c>
      <c r="IH119" s="259">
        <f>SQRT(HY30^2+HY119^2)</f>
        <v>0.32214049076119927</v>
      </c>
      <c r="II119" s="170">
        <f>10^IG119</f>
        <v>9.9746252741857722E-2</v>
      </c>
      <c r="IJ119" s="156">
        <f>10^(IG119-1.96*IH119)</f>
        <v>2.3307797016356512E-2</v>
      </c>
      <c r="IK119" s="171">
        <f>10^(IG119+1.96*IH119)</f>
        <v>0.42686637990971465</v>
      </c>
      <c r="IM119" s="144">
        <v>99</v>
      </c>
      <c r="IN119" s="262">
        <f t="shared" si="996"/>
        <v>2.3263478740408408</v>
      </c>
      <c r="IO119" s="262">
        <f>(IN119-IN110)/IM110</f>
        <v>1.5125258500387122</v>
      </c>
      <c r="IP119" s="262">
        <f>SQRT(1/IT106+(IO119-IN107)^2/IW106)/IM110</f>
        <v>0.11935014428158167</v>
      </c>
      <c r="IQ119" s="262">
        <f>IO119-_xlfn.T.INV.2T(0.05,IS110)*IP119</f>
        <v>1.132700424334715</v>
      </c>
      <c r="IR119" s="262">
        <f>IO119+_xlfn.T.INV.2T(0.05,IS110)*IP119</f>
        <v>1.8923512757427094</v>
      </c>
      <c r="IS119" s="155">
        <f>IM119</f>
        <v>99</v>
      </c>
      <c r="IT119" s="156">
        <f>10^IO119</f>
        <v>32.548115618280981</v>
      </c>
      <c r="IU119" s="156">
        <f t="shared" si="970"/>
        <v>13.57376807145357</v>
      </c>
      <c r="IV119" s="157">
        <f t="shared" si="971"/>
        <v>78.046112525594452</v>
      </c>
      <c r="IW119" s="205"/>
      <c r="IX119" s="259">
        <f>IO30-IO119</f>
        <v>-1.0011034108703121</v>
      </c>
      <c r="IY119" s="259">
        <f>SQRT(IP30^2+IP119^2)</f>
        <v>0.32214049076119894</v>
      </c>
      <c r="IZ119" s="170">
        <f>10^IX119</f>
        <v>9.9746252741857278E-2</v>
      </c>
      <c r="JA119" s="156">
        <f>10^(IX119-1.96*IY119)</f>
        <v>2.3307797016356453E-2</v>
      </c>
      <c r="JB119" s="171">
        <f>10^(IX119+1.96*IY119)</f>
        <v>0.42686637990971232</v>
      </c>
      <c r="JD119" s="144">
        <v>99</v>
      </c>
      <c r="JE119" s="262">
        <f t="shared" si="997"/>
        <v>2.3263478740408408</v>
      </c>
      <c r="JF119" s="262">
        <f>(JE119-JE110)/JD110</f>
        <v>1.5125258500387122</v>
      </c>
      <c r="JG119" s="262">
        <f>SQRT(1/JK106+(JF119-JE107)^2/JN106)/JD110</f>
        <v>0.11935014428158167</v>
      </c>
      <c r="JH119" s="262">
        <f>JF119-_xlfn.T.INV.2T(0.05,JJ110)*JG119</f>
        <v>1.132700424334715</v>
      </c>
      <c r="JI119" s="262">
        <f>JF119+_xlfn.T.INV.2T(0.05,JJ110)*JG119</f>
        <v>1.8923512757427094</v>
      </c>
      <c r="JJ119" s="155">
        <f>JD119</f>
        <v>99</v>
      </c>
      <c r="JK119" s="156">
        <f>10^JF119</f>
        <v>32.548115618280981</v>
      </c>
      <c r="JL119" s="156">
        <f t="shared" si="972"/>
        <v>13.57376807145357</v>
      </c>
      <c r="JM119" s="157">
        <f t="shared" si="973"/>
        <v>78.046112525594452</v>
      </c>
      <c r="JN119" s="205"/>
      <c r="JO119" s="259">
        <f>JF30-JF119</f>
        <v>-1.0011034108703099</v>
      </c>
      <c r="JP119" s="259">
        <f>SQRT(JG30^2+JG119^2)</f>
        <v>0.32214049076119938</v>
      </c>
      <c r="JQ119" s="170">
        <f>10^JO119</f>
        <v>9.9746252741857805E-2</v>
      </c>
      <c r="JR119" s="156">
        <f>10^(JO119-1.96*JP119)</f>
        <v>2.3307797016356525E-2</v>
      </c>
      <c r="JS119" s="171">
        <f>10^(JO119+1.96*JP119)</f>
        <v>0.42686637990971538</v>
      </c>
      <c r="JU119" s="144">
        <v>99</v>
      </c>
      <c r="JV119" s="262">
        <f t="shared" si="998"/>
        <v>2.3263478740408408</v>
      </c>
      <c r="JW119" s="262">
        <f>(JV119-JV110)/JU110</f>
        <v>1.5125258500387122</v>
      </c>
      <c r="JX119" s="262">
        <f>SQRT(1/KB106+(JW119-JV107)^2/KE106)/JU110</f>
        <v>0.11935014428158167</v>
      </c>
      <c r="JY119" s="262">
        <f>JW119-_xlfn.T.INV.2T(0.05,KA110)*JX119</f>
        <v>1.132700424334715</v>
      </c>
      <c r="JZ119" s="262">
        <f>JW119+_xlfn.T.INV.2T(0.05,KA110)*JX119</f>
        <v>1.8923512757427094</v>
      </c>
      <c r="KA119" s="155">
        <f>JU119</f>
        <v>99</v>
      </c>
      <c r="KB119" s="156">
        <f>10^JW119</f>
        <v>32.548115618280981</v>
      </c>
      <c r="KC119" s="156">
        <f t="shared" si="974"/>
        <v>13.57376807145357</v>
      </c>
      <c r="KD119" s="157">
        <f t="shared" si="975"/>
        <v>78.046112525594452</v>
      </c>
      <c r="KE119" s="205"/>
      <c r="KF119" s="259">
        <f>JW30-JW119</f>
        <v>-1.0011034108703099</v>
      </c>
      <c r="KG119" s="259">
        <f>SQRT(JX30^2+JX119^2)</f>
        <v>0.32214049076119916</v>
      </c>
      <c r="KH119" s="170">
        <f>10^KF119</f>
        <v>9.9746252741857805E-2</v>
      </c>
      <c r="KI119" s="156">
        <f>10^(KF119-1.96*KG119)</f>
        <v>2.3307797016356543E-2</v>
      </c>
      <c r="KJ119" s="171">
        <f>10^(KF119+1.96*KG119)</f>
        <v>0.42686637990971488</v>
      </c>
      <c r="KL119" s="144">
        <v>99</v>
      </c>
      <c r="KM119" s="262">
        <f t="shared" si="999"/>
        <v>2.3263478740408408</v>
      </c>
      <c r="KN119" s="262">
        <f>(KM119-KM110)/KL110</f>
        <v>1.5125258500387122</v>
      </c>
      <c r="KO119" s="262">
        <f>SQRT(1/KS106+(KN119-KM107)^2/KV106)/KL110</f>
        <v>0.11935014428158167</v>
      </c>
      <c r="KP119" s="262">
        <f>KN119-_xlfn.T.INV.2T(0.05,KR110)*KO119</f>
        <v>1.132700424334715</v>
      </c>
      <c r="KQ119" s="262">
        <f>KN119+_xlfn.T.INV.2T(0.05,KR110)*KO119</f>
        <v>1.8923512757427094</v>
      </c>
      <c r="KR119" s="155">
        <f>KL119</f>
        <v>99</v>
      </c>
      <c r="KS119" s="156">
        <f>10^KN119</f>
        <v>32.548115618280981</v>
      </c>
      <c r="KT119" s="156">
        <f t="shared" si="976"/>
        <v>13.57376807145357</v>
      </c>
      <c r="KU119" s="157">
        <f t="shared" si="977"/>
        <v>78.046112525594452</v>
      </c>
      <c r="KV119" s="205"/>
      <c r="KW119" s="259">
        <f>KN30-KN119</f>
        <v>-1.0011034108703105</v>
      </c>
      <c r="KX119" s="259">
        <f>SQRT(KO30^2+KO119^2)</f>
        <v>0.32214049076119905</v>
      </c>
      <c r="KY119" s="170">
        <f>10^KW119</f>
        <v>9.9746252741857666E-2</v>
      </c>
      <c r="KZ119" s="156">
        <f>10^(KW119-1.96*KX119)</f>
        <v>2.3307797016356525E-2</v>
      </c>
      <c r="LA119" s="171">
        <f>10^(KW119+1.96*KX119)</f>
        <v>0.4268663799097141</v>
      </c>
      <c r="LC119" s="144">
        <v>99</v>
      </c>
      <c r="LD119" s="262">
        <f t="shared" si="1000"/>
        <v>2.3263478740408408</v>
      </c>
      <c r="LE119" s="262">
        <f>(LD119-LD110)/LC110</f>
        <v>1.5125258500387122</v>
      </c>
      <c r="LF119" s="262">
        <f>SQRT(1/LJ106+(LE119-LD107)^2/LM106)/LC110</f>
        <v>0.11935014428158167</v>
      </c>
      <c r="LG119" s="262">
        <f>LE119-_xlfn.T.INV.2T(0.05,LI110)*LF119</f>
        <v>1.132700424334715</v>
      </c>
      <c r="LH119" s="262">
        <f>LE119+_xlfn.T.INV.2T(0.05,LI110)*LF119</f>
        <v>1.8923512757427094</v>
      </c>
      <c r="LI119" s="155">
        <f>LC119</f>
        <v>99</v>
      </c>
      <c r="LJ119" s="156">
        <f>10^LE119</f>
        <v>32.548115618280981</v>
      </c>
      <c r="LK119" s="156">
        <f t="shared" si="978"/>
        <v>13.57376807145357</v>
      </c>
      <c r="LL119" s="157">
        <f t="shared" si="979"/>
        <v>78.046112525594452</v>
      </c>
      <c r="LM119" s="205"/>
      <c r="LN119" s="259">
        <f>LE30-LE119</f>
        <v>-1.0011034108703112</v>
      </c>
      <c r="LO119" s="259">
        <f>SQRT(LF30^2+LF119^2)</f>
        <v>0.32214049076119894</v>
      </c>
      <c r="LP119" s="170">
        <f>10^LN119</f>
        <v>9.9746252741857486E-2</v>
      </c>
      <c r="LQ119" s="156">
        <f>10^(LN119-1.96*LO119)</f>
        <v>2.3307797016356505E-2</v>
      </c>
      <c r="LR119" s="171">
        <f>10^(LN119+1.96*LO119)</f>
        <v>0.42686637990971321</v>
      </c>
      <c r="LT119" s="144">
        <v>99</v>
      </c>
      <c r="LU119" s="262">
        <f t="shared" si="1001"/>
        <v>2.3263478740408408</v>
      </c>
      <c r="LV119" s="262">
        <f>(LU119-LU110)/LT110</f>
        <v>1.5125258500387122</v>
      </c>
      <c r="LW119" s="262">
        <f>SQRT(1/MA106+(LV119-LU107)^2/MD106)/LT110</f>
        <v>0.11935014428158167</v>
      </c>
      <c r="LX119" s="262">
        <f>LV119-_xlfn.T.INV.2T(0.05,LZ110)*LW119</f>
        <v>1.132700424334715</v>
      </c>
      <c r="LY119" s="262">
        <f>LV119+_xlfn.T.INV.2T(0.05,LZ110)*LW119</f>
        <v>1.8923512757427094</v>
      </c>
      <c r="LZ119" s="155">
        <f>LT119</f>
        <v>99</v>
      </c>
      <c r="MA119" s="156">
        <f>10^LV119</f>
        <v>32.548115618280981</v>
      </c>
      <c r="MB119" s="156">
        <f t="shared" si="980"/>
        <v>13.57376807145357</v>
      </c>
      <c r="MC119" s="157">
        <f t="shared" si="981"/>
        <v>78.046112525594452</v>
      </c>
      <c r="MD119" s="205"/>
      <c r="ME119" s="259">
        <f>LV30-LV119</f>
        <v>-1.0011034108703112</v>
      </c>
      <c r="MF119" s="259">
        <f>SQRT(LW30^2+LW119^2)</f>
        <v>0.32214049076119905</v>
      </c>
      <c r="MG119" s="170">
        <f>10^ME119</f>
        <v>9.9746252741857486E-2</v>
      </c>
      <c r="MH119" s="156">
        <f>10^(ME119-1.96*MF119)</f>
        <v>2.3307797016356484E-2</v>
      </c>
      <c r="MI119" s="171">
        <f>10^(ME119+1.96*MF119)</f>
        <v>0.42686637990971343</v>
      </c>
    </row>
    <row r="120" spans="1:347" ht="14" hidden="1" customHeight="1" outlineLevel="1">
      <c r="AA120" s="41"/>
      <c r="AH120" s="43"/>
      <c r="AI120" s="43"/>
      <c r="AJ120" s="44"/>
      <c r="AK120" s="44"/>
      <c r="AL120" s="44"/>
      <c r="AM120" s="44"/>
      <c r="AN120" s="44"/>
      <c r="AO120" s="44"/>
      <c r="AY120" s="43"/>
      <c r="AZ120" s="43"/>
      <c r="BA120" s="44"/>
      <c r="BB120" s="44"/>
      <c r="BC120" s="44"/>
      <c r="BD120" s="44"/>
      <c r="BE120" s="44"/>
      <c r="BF120" s="44"/>
      <c r="BP120" s="43"/>
      <c r="BQ120" s="43"/>
      <c r="BR120" s="44"/>
      <c r="BS120" s="44"/>
      <c r="BT120" s="44"/>
      <c r="BU120" s="44"/>
      <c r="BV120" s="44"/>
      <c r="BW120" s="44"/>
      <c r="CG120" s="43"/>
      <c r="CH120" s="43"/>
      <c r="CI120" s="44"/>
      <c r="CJ120" s="44"/>
      <c r="CK120" s="44"/>
      <c r="CL120" s="44"/>
      <c r="CM120" s="44"/>
      <c r="CN120" s="44"/>
      <c r="CX120" s="43"/>
      <c r="CY120" s="43"/>
      <c r="CZ120" s="44"/>
      <c r="DA120" s="44"/>
      <c r="DB120" s="44"/>
      <c r="DC120" s="44"/>
      <c r="DD120" s="44"/>
      <c r="DE120" s="44"/>
      <c r="DO120" s="43"/>
      <c r="DP120" s="43"/>
      <c r="DQ120" s="44"/>
      <c r="DR120" s="44"/>
      <c r="DS120" s="44"/>
      <c r="DT120" s="44"/>
      <c r="DU120" s="44"/>
      <c r="DV120" s="44"/>
      <c r="EF120" s="43"/>
      <c r="EG120" s="43"/>
      <c r="EH120" s="44"/>
      <c r="EI120" s="44"/>
      <c r="EJ120" s="44"/>
      <c r="EK120" s="44"/>
      <c r="EL120" s="44"/>
      <c r="EM120" s="44"/>
      <c r="EW120" s="43"/>
      <c r="EX120" s="43"/>
      <c r="EY120" s="44"/>
      <c r="EZ120" s="44"/>
      <c r="FA120" s="44"/>
      <c r="FB120" s="44"/>
      <c r="FC120" s="44"/>
      <c r="FD120" s="44"/>
      <c r="FN120" s="43"/>
      <c r="FO120" s="43"/>
      <c r="FP120" s="44"/>
      <c r="FQ120" s="44"/>
      <c r="FR120" s="44"/>
      <c r="FS120" s="44"/>
      <c r="FT120" s="44"/>
      <c r="FU120" s="44"/>
      <c r="GE120" s="43"/>
      <c r="GF120" s="43"/>
      <c r="GG120" s="44"/>
      <c r="GH120" s="44"/>
      <c r="GI120" s="44"/>
      <c r="GJ120" s="44"/>
      <c r="GK120" s="44"/>
      <c r="GL120" s="44"/>
      <c r="GV120" s="43"/>
      <c r="GW120" s="43"/>
      <c r="GX120" s="44"/>
      <c r="GY120" s="44"/>
      <c r="GZ120" s="44"/>
      <c r="HA120" s="44"/>
      <c r="HB120" s="44"/>
      <c r="HC120" s="44"/>
      <c r="HM120" s="43"/>
      <c r="HN120" s="43"/>
      <c r="HO120" s="44"/>
      <c r="HP120" s="44"/>
      <c r="HQ120" s="44"/>
      <c r="HR120" s="44"/>
      <c r="HS120" s="44"/>
      <c r="HT120" s="44"/>
      <c r="ID120" s="43"/>
      <c r="IE120" s="43"/>
      <c r="IF120" s="44"/>
      <c r="IG120" s="44"/>
      <c r="IH120" s="44"/>
      <c r="II120" s="44"/>
      <c r="IJ120" s="44"/>
      <c r="IK120" s="44"/>
      <c r="IU120" s="43"/>
      <c r="IV120" s="43"/>
      <c r="IW120" s="44"/>
      <c r="IX120" s="44"/>
      <c r="IY120" s="44"/>
      <c r="IZ120" s="44"/>
      <c r="JA120" s="44"/>
      <c r="JB120" s="44"/>
      <c r="JL120" s="43"/>
      <c r="JM120" s="43"/>
      <c r="JN120" s="44"/>
      <c r="JO120" s="44"/>
      <c r="JP120" s="44"/>
      <c r="JQ120" s="44"/>
      <c r="JR120" s="44"/>
      <c r="JS120" s="44"/>
      <c r="KC120" s="43"/>
      <c r="KD120" s="43"/>
      <c r="KE120" s="44"/>
      <c r="KF120" s="44"/>
      <c r="KG120" s="44"/>
      <c r="KH120" s="44"/>
      <c r="KI120" s="44"/>
      <c r="KJ120" s="44"/>
      <c r="KT120" s="43"/>
      <c r="KU120" s="43"/>
      <c r="KV120" s="44"/>
      <c r="KW120" s="44"/>
      <c r="KX120" s="44"/>
      <c r="KY120" s="44"/>
      <c r="KZ120" s="44"/>
      <c r="LA120" s="44"/>
      <c r="LK120" s="43"/>
      <c r="LL120" s="43"/>
      <c r="LM120" s="44"/>
      <c r="LN120" s="44"/>
      <c r="LO120" s="44"/>
      <c r="LP120" s="44"/>
      <c r="LQ120" s="44"/>
      <c r="LR120" s="44"/>
      <c r="MB120" s="43"/>
      <c r="MC120" s="43"/>
      <c r="MD120" s="44"/>
      <c r="ME120" s="44"/>
      <c r="MF120" s="44"/>
      <c r="MG120" s="44"/>
      <c r="MH120" s="44"/>
      <c r="MI120" s="44"/>
    </row>
    <row r="121" spans="1:347" ht="14" customHeight="1" collapsed="1">
      <c r="AA121" s="41"/>
      <c r="AH121" s="43"/>
      <c r="AI121" s="43"/>
      <c r="AJ121" s="44"/>
      <c r="AK121" s="44"/>
      <c r="AL121" s="44"/>
      <c r="AM121" s="44"/>
      <c r="AN121" s="44"/>
      <c r="AO121" s="44"/>
      <c r="AY121" s="43"/>
      <c r="AZ121" s="43"/>
      <c r="BA121" s="44"/>
      <c r="BB121" s="44"/>
      <c r="BC121" s="44"/>
      <c r="BD121" s="44"/>
      <c r="BE121" s="44"/>
      <c r="BF121" s="44"/>
      <c r="BP121" s="43"/>
      <c r="BQ121" s="43"/>
      <c r="BR121" s="44"/>
      <c r="BS121" s="44"/>
      <c r="BT121" s="44"/>
      <c r="BU121" s="44"/>
      <c r="BV121" s="44"/>
      <c r="BW121" s="44"/>
      <c r="CG121" s="43"/>
      <c r="CH121" s="43"/>
      <c r="CI121" s="44"/>
      <c r="CJ121" s="44"/>
      <c r="CK121" s="44"/>
      <c r="CL121" s="44"/>
      <c r="CM121" s="44"/>
      <c r="CN121" s="44"/>
      <c r="CX121" s="43"/>
      <c r="CY121" s="43"/>
      <c r="CZ121" s="44"/>
      <c r="DA121" s="44"/>
      <c r="DB121" s="44"/>
      <c r="DC121" s="44"/>
      <c r="DD121" s="44"/>
      <c r="DE121" s="44"/>
      <c r="DO121" s="43"/>
      <c r="DP121" s="43"/>
      <c r="DQ121" s="44"/>
      <c r="DR121" s="44"/>
      <c r="DS121" s="44"/>
      <c r="DT121" s="44"/>
      <c r="DU121" s="44"/>
      <c r="DV121" s="44"/>
      <c r="EF121" s="43"/>
      <c r="EG121" s="43"/>
      <c r="EH121" s="44"/>
      <c r="EI121" s="44"/>
      <c r="EJ121" s="44"/>
      <c r="EK121" s="44"/>
      <c r="EL121" s="44"/>
      <c r="EM121" s="44"/>
      <c r="EW121" s="43"/>
      <c r="EX121" s="43"/>
      <c r="EY121" s="44"/>
      <c r="EZ121" s="44"/>
      <c r="FA121" s="44"/>
      <c r="FB121" s="44"/>
      <c r="FC121" s="44"/>
      <c r="FD121" s="44"/>
      <c r="FN121" s="43"/>
      <c r="FO121" s="43"/>
      <c r="FP121" s="44"/>
      <c r="FQ121" s="44"/>
      <c r="FR121" s="44"/>
      <c r="FS121" s="44"/>
      <c r="FT121" s="44"/>
      <c r="FU121" s="44"/>
      <c r="GE121" s="43"/>
      <c r="GF121" s="43"/>
      <c r="GG121" s="44"/>
      <c r="GH121" s="44"/>
      <c r="GI121" s="44"/>
      <c r="GJ121" s="44"/>
      <c r="GK121" s="44"/>
      <c r="GL121" s="44"/>
      <c r="GV121" s="43"/>
      <c r="GW121" s="43"/>
      <c r="GX121" s="44"/>
      <c r="GY121" s="44"/>
      <c r="GZ121" s="44"/>
      <c r="HA121" s="44"/>
      <c r="HB121" s="44"/>
      <c r="HC121" s="44"/>
      <c r="HM121" s="43"/>
      <c r="HN121" s="43"/>
      <c r="HO121" s="44"/>
      <c r="HP121" s="44"/>
      <c r="HQ121" s="44"/>
      <c r="HR121" s="44"/>
      <c r="HS121" s="44"/>
      <c r="HT121" s="44"/>
      <c r="ID121" s="43"/>
      <c r="IE121" s="43"/>
      <c r="IF121" s="44"/>
      <c r="IG121" s="44"/>
      <c r="IH121" s="44"/>
      <c r="II121" s="44"/>
      <c r="IJ121" s="44"/>
      <c r="IK121" s="44"/>
      <c r="IU121" s="43"/>
      <c r="IV121" s="43"/>
      <c r="IW121" s="44"/>
      <c r="IX121" s="44"/>
      <c r="IY121" s="44"/>
      <c r="IZ121" s="44"/>
      <c r="JA121" s="44"/>
      <c r="JB121" s="44"/>
      <c r="JL121" s="43"/>
      <c r="JM121" s="43"/>
      <c r="JN121" s="44"/>
      <c r="JO121" s="44"/>
      <c r="JP121" s="44"/>
      <c r="JQ121" s="44"/>
      <c r="JR121" s="44"/>
      <c r="JS121" s="44"/>
      <c r="KC121" s="43"/>
      <c r="KD121" s="43"/>
      <c r="KE121" s="44"/>
      <c r="KF121" s="44"/>
      <c r="KG121" s="44"/>
      <c r="KH121" s="44"/>
      <c r="KI121" s="44"/>
      <c r="KJ121" s="44"/>
      <c r="KT121" s="43"/>
      <c r="KU121" s="43"/>
      <c r="KV121" s="44"/>
      <c r="KW121" s="44"/>
      <c r="KX121" s="44"/>
      <c r="KY121" s="44"/>
      <c r="KZ121" s="44"/>
      <c r="LA121" s="44"/>
      <c r="LK121" s="43"/>
      <c r="LL121" s="43"/>
      <c r="LM121" s="44"/>
      <c r="LN121" s="44"/>
      <c r="LO121" s="44"/>
      <c r="LP121" s="44"/>
      <c r="LQ121" s="44"/>
      <c r="LR121" s="44"/>
      <c r="MB121" s="43"/>
      <c r="MC121" s="43"/>
      <c r="MD121" s="44"/>
      <c r="ME121" s="44"/>
      <c r="MF121" s="44"/>
      <c r="MG121" s="44"/>
      <c r="MH121" s="44"/>
      <c r="MI121" s="44"/>
    </row>
    <row r="122" spans="1:347">
      <c r="AA122" s="41"/>
      <c r="AH122" s="43"/>
      <c r="AI122" s="43"/>
      <c r="AJ122" s="44"/>
      <c r="AK122" s="44"/>
      <c r="AL122" s="44"/>
      <c r="AM122" s="44"/>
      <c r="AN122" s="44"/>
      <c r="AO122" s="44"/>
      <c r="AY122" s="43"/>
      <c r="AZ122" s="43"/>
      <c r="BA122" s="44"/>
      <c r="BB122" s="44"/>
      <c r="BC122" s="44"/>
      <c r="BD122" s="44"/>
      <c r="BE122" s="44"/>
      <c r="BF122" s="44"/>
      <c r="BP122" s="43"/>
      <c r="BQ122" s="43"/>
      <c r="BR122" s="44"/>
      <c r="BS122" s="44"/>
      <c r="BT122" s="44"/>
      <c r="BU122" s="44"/>
      <c r="BV122" s="44"/>
      <c r="BW122" s="44"/>
      <c r="CG122" s="43"/>
      <c r="CH122" s="43"/>
      <c r="CI122" s="44"/>
      <c r="CJ122" s="44"/>
      <c r="CK122" s="44"/>
      <c r="CL122" s="44"/>
      <c r="CM122" s="44"/>
      <c r="CN122" s="44"/>
      <c r="CX122" s="43"/>
      <c r="CY122" s="43"/>
      <c r="CZ122" s="44"/>
      <c r="DA122" s="44"/>
      <c r="DB122" s="44"/>
      <c r="DC122" s="44"/>
      <c r="DD122" s="44"/>
      <c r="DE122" s="44"/>
      <c r="DO122" s="43"/>
      <c r="DP122" s="43"/>
      <c r="DQ122" s="44"/>
      <c r="DR122" s="44"/>
      <c r="DS122" s="44"/>
      <c r="DT122" s="44"/>
      <c r="DU122" s="44"/>
      <c r="DV122" s="44"/>
      <c r="EF122" s="43"/>
      <c r="EG122" s="43"/>
      <c r="EH122" s="44"/>
      <c r="EI122" s="44"/>
      <c r="EJ122" s="44"/>
      <c r="EK122" s="44"/>
      <c r="EL122" s="44"/>
      <c r="EM122" s="44"/>
      <c r="EW122" s="43"/>
      <c r="EX122" s="43"/>
      <c r="EY122" s="44"/>
      <c r="EZ122" s="44"/>
      <c r="FA122" s="44"/>
      <c r="FB122" s="44"/>
      <c r="FC122" s="44"/>
      <c r="FD122" s="44"/>
      <c r="FN122" s="43"/>
      <c r="FO122" s="43"/>
      <c r="FP122" s="44"/>
      <c r="FQ122" s="44"/>
      <c r="FR122" s="44"/>
      <c r="FS122" s="44"/>
      <c r="FT122" s="44"/>
      <c r="FU122" s="44"/>
      <c r="GE122" s="43"/>
      <c r="GF122" s="43"/>
      <c r="GG122" s="44"/>
      <c r="GH122" s="44"/>
      <c r="GI122" s="44"/>
      <c r="GJ122" s="44"/>
      <c r="GK122" s="44"/>
      <c r="GL122" s="44"/>
      <c r="GV122" s="43"/>
      <c r="GW122" s="43"/>
      <c r="GX122" s="44"/>
      <c r="GY122" s="44"/>
      <c r="GZ122" s="44"/>
      <c r="HA122" s="44"/>
      <c r="HB122" s="44"/>
      <c r="HC122" s="44"/>
      <c r="HM122" s="43"/>
      <c r="HN122" s="43"/>
      <c r="HO122" s="44"/>
      <c r="HP122" s="44"/>
      <c r="HQ122" s="44"/>
      <c r="HR122" s="44"/>
      <c r="HS122" s="44"/>
      <c r="HT122" s="44"/>
      <c r="ID122" s="43"/>
      <c r="IE122" s="43"/>
      <c r="IF122" s="44"/>
      <c r="IG122" s="44"/>
      <c r="IH122" s="44"/>
      <c r="II122" s="44"/>
      <c r="IJ122" s="44"/>
      <c r="IK122" s="44"/>
      <c r="IU122" s="43"/>
      <c r="IV122" s="43"/>
      <c r="IW122" s="44"/>
      <c r="IX122" s="44"/>
      <c r="IY122" s="44"/>
      <c r="IZ122" s="44"/>
      <c r="JA122" s="44"/>
      <c r="JB122" s="44"/>
      <c r="JL122" s="43"/>
      <c r="JM122" s="43"/>
      <c r="JN122" s="44"/>
      <c r="JO122" s="44"/>
      <c r="JP122" s="44"/>
      <c r="JQ122" s="44"/>
      <c r="JR122" s="44"/>
      <c r="JS122" s="44"/>
      <c r="KC122" s="43"/>
      <c r="KD122" s="43"/>
      <c r="KE122" s="44"/>
      <c r="KF122" s="44"/>
      <c r="KG122" s="44"/>
      <c r="KH122" s="44"/>
      <c r="KI122" s="44"/>
      <c r="KJ122" s="44"/>
      <c r="KT122" s="43"/>
      <c r="KU122" s="43"/>
      <c r="KV122" s="44"/>
      <c r="KW122" s="44"/>
      <c r="KX122" s="44"/>
      <c r="KY122" s="44"/>
      <c r="KZ122" s="44"/>
      <c r="LA122" s="44"/>
      <c r="LK122" s="43"/>
      <c r="LL122" s="43"/>
      <c r="LM122" s="44"/>
      <c r="LN122" s="44"/>
      <c r="LO122" s="44"/>
      <c r="LP122" s="44"/>
      <c r="LQ122" s="44"/>
      <c r="LR122" s="44"/>
      <c r="MB122" s="43"/>
      <c r="MC122" s="43"/>
      <c r="MD122" s="44"/>
      <c r="ME122" s="44"/>
      <c r="MF122" s="44"/>
      <c r="MG122" s="44"/>
      <c r="MH122" s="44"/>
      <c r="MI122" s="44"/>
    </row>
    <row r="123" spans="1:347">
      <c r="AA123" s="41"/>
      <c r="AH123" s="43"/>
      <c r="AI123" s="43"/>
      <c r="AJ123" s="44"/>
      <c r="AK123" s="44"/>
      <c r="AL123" s="44"/>
      <c r="AM123" s="44"/>
      <c r="AN123" s="44"/>
      <c r="AO123" s="44"/>
      <c r="AY123" s="43"/>
      <c r="AZ123" s="43"/>
      <c r="BA123" s="44"/>
      <c r="BB123" s="44"/>
      <c r="BC123" s="44"/>
      <c r="BD123" s="44"/>
      <c r="BE123" s="44"/>
      <c r="BF123" s="44"/>
      <c r="BP123" s="43"/>
      <c r="BQ123" s="43"/>
      <c r="BR123" s="44"/>
      <c r="BS123" s="44"/>
      <c r="BT123" s="44"/>
      <c r="BU123" s="44"/>
      <c r="BV123" s="44"/>
      <c r="BW123" s="44"/>
      <c r="CG123" s="43"/>
      <c r="CH123" s="43"/>
      <c r="CI123" s="44"/>
      <c r="CJ123" s="44"/>
      <c r="CK123" s="44"/>
      <c r="CL123" s="44"/>
      <c r="CM123" s="44"/>
      <c r="CN123" s="44"/>
      <c r="CX123" s="43"/>
      <c r="CY123" s="43"/>
      <c r="CZ123" s="44"/>
      <c r="DA123" s="44"/>
      <c r="DB123" s="44"/>
      <c r="DC123" s="44"/>
      <c r="DD123" s="44"/>
      <c r="DE123" s="44"/>
      <c r="DO123" s="43"/>
      <c r="DP123" s="43"/>
      <c r="DQ123" s="44"/>
      <c r="DR123" s="44"/>
      <c r="DS123" s="44"/>
      <c r="DT123" s="44"/>
      <c r="DU123" s="44"/>
      <c r="DV123" s="44"/>
      <c r="EF123" s="43"/>
      <c r="EG123" s="43"/>
      <c r="EH123" s="44"/>
      <c r="EI123" s="44"/>
      <c r="EJ123" s="44"/>
      <c r="EK123" s="44"/>
      <c r="EL123" s="44"/>
      <c r="EM123" s="44"/>
      <c r="EW123" s="43"/>
      <c r="EX123" s="43"/>
      <c r="EY123" s="44"/>
      <c r="EZ123" s="44"/>
      <c r="FA123" s="44"/>
      <c r="FB123" s="44"/>
      <c r="FC123" s="44"/>
      <c r="FD123" s="44"/>
      <c r="FN123" s="43"/>
      <c r="FO123" s="43"/>
      <c r="FP123" s="44"/>
      <c r="FQ123" s="44"/>
      <c r="FR123" s="44"/>
      <c r="FS123" s="44"/>
      <c r="FT123" s="44"/>
      <c r="FU123" s="44"/>
      <c r="GE123" s="43"/>
      <c r="GF123" s="43"/>
      <c r="GG123" s="44"/>
      <c r="GH123" s="44"/>
      <c r="GI123" s="44"/>
      <c r="GJ123" s="44"/>
      <c r="GK123" s="44"/>
      <c r="GL123" s="44"/>
      <c r="GV123" s="43"/>
      <c r="GW123" s="43"/>
      <c r="GX123" s="44"/>
      <c r="GY123" s="44"/>
      <c r="GZ123" s="44"/>
      <c r="HA123" s="44"/>
      <c r="HB123" s="44"/>
      <c r="HC123" s="44"/>
      <c r="HM123" s="43"/>
      <c r="HN123" s="43"/>
      <c r="HO123" s="44"/>
      <c r="HP123" s="44"/>
      <c r="HQ123" s="44"/>
      <c r="HR123" s="44"/>
      <c r="HS123" s="44"/>
      <c r="HT123" s="44"/>
      <c r="ID123" s="43"/>
      <c r="IE123" s="43"/>
      <c r="IF123" s="44"/>
      <c r="IG123" s="44"/>
      <c r="IH123" s="44"/>
      <c r="II123" s="44"/>
      <c r="IJ123" s="44"/>
      <c r="IK123" s="44"/>
      <c r="IU123" s="43"/>
      <c r="IV123" s="43"/>
      <c r="IW123" s="44"/>
      <c r="IX123" s="44"/>
      <c r="IY123" s="44"/>
      <c r="IZ123" s="44"/>
      <c r="JA123" s="44"/>
      <c r="JB123" s="44"/>
      <c r="JL123" s="43"/>
      <c r="JM123" s="43"/>
      <c r="JN123" s="44"/>
      <c r="JO123" s="44"/>
      <c r="JP123" s="44"/>
      <c r="JQ123" s="44"/>
      <c r="JR123" s="44"/>
      <c r="JS123" s="44"/>
      <c r="KC123" s="43"/>
      <c r="KD123" s="43"/>
      <c r="KE123" s="44"/>
      <c r="KF123" s="44"/>
      <c r="KG123" s="44"/>
      <c r="KH123" s="44"/>
      <c r="KI123" s="44"/>
      <c r="KJ123" s="44"/>
      <c r="KT123" s="43"/>
      <c r="KU123" s="43"/>
      <c r="KV123" s="44"/>
      <c r="KW123" s="44"/>
      <c r="KX123" s="44"/>
      <c r="KY123" s="44"/>
      <c r="KZ123" s="44"/>
      <c r="LA123" s="44"/>
      <c r="LK123" s="43"/>
      <c r="LL123" s="43"/>
      <c r="LM123" s="44"/>
      <c r="LN123" s="44"/>
      <c r="LO123" s="44"/>
      <c r="LP123" s="44"/>
      <c r="LQ123" s="44"/>
      <c r="LR123" s="44"/>
      <c r="MB123" s="43"/>
      <c r="MC123" s="43"/>
      <c r="MD123" s="44"/>
      <c r="ME123" s="44"/>
      <c r="MF123" s="44"/>
      <c r="MG123" s="44"/>
      <c r="MH123" s="44"/>
      <c r="MI123" s="44"/>
    </row>
    <row r="124" spans="1:347">
      <c r="AA124" s="41"/>
      <c r="AH124" s="43"/>
      <c r="AI124" s="43"/>
      <c r="AJ124" s="44"/>
      <c r="AK124" s="44"/>
      <c r="AL124" s="44"/>
      <c r="AM124" s="44"/>
      <c r="AN124" s="44"/>
      <c r="AO124" s="44"/>
      <c r="AY124" s="43"/>
      <c r="AZ124" s="43"/>
      <c r="BA124" s="44"/>
      <c r="BB124" s="44"/>
      <c r="BC124" s="44"/>
      <c r="BD124" s="44"/>
      <c r="BE124" s="44"/>
      <c r="BF124" s="44"/>
      <c r="BP124" s="43"/>
      <c r="BQ124" s="43"/>
      <c r="BR124" s="44"/>
      <c r="BS124" s="44"/>
      <c r="BT124" s="44"/>
      <c r="BU124" s="44"/>
      <c r="BV124" s="44"/>
      <c r="BW124" s="44"/>
      <c r="CG124" s="43"/>
      <c r="CH124" s="43"/>
      <c r="CI124" s="44"/>
      <c r="CJ124" s="44"/>
      <c r="CK124" s="44"/>
      <c r="CL124" s="44"/>
      <c r="CM124" s="44"/>
      <c r="CN124" s="44"/>
      <c r="CX124" s="43"/>
      <c r="CY124" s="43"/>
      <c r="CZ124" s="44"/>
      <c r="DA124" s="44"/>
      <c r="DB124" s="44"/>
      <c r="DC124" s="44"/>
      <c r="DD124" s="44"/>
      <c r="DE124" s="44"/>
      <c r="DO124" s="43"/>
      <c r="DP124" s="43"/>
      <c r="DQ124" s="44"/>
      <c r="DR124" s="44"/>
      <c r="DS124" s="44"/>
      <c r="DT124" s="44"/>
      <c r="DU124" s="44"/>
      <c r="DV124" s="44"/>
      <c r="EF124" s="43"/>
      <c r="EG124" s="43"/>
      <c r="EH124" s="44"/>
      <c r="EI124" s="44"/>
      <c r="EJ124" s="44"/>
      <c r="EK124" s="44"/>
      <c r="EL124" s="44"/>
      <c r="EM124" s="44"/>
      <c r="EW124" s="43"/>
      <c r="EX124" s="43"/>
      <c r="EY124" s="44"/>
      <c r="EZ124" s="44"/>
      <c r="FA124" s="44"/>
      <c r="FB124" s="44"/>
      <c r="FC124" s="44"/>
      <c r="FD124" s="44"/>
      <c r="FN124" s="43"/>
      <c r="FO124" s="43"/>
      <c r="FP124" s="44"/>
      <c r="FQ124" s="44"/>
      <c r="FR124" s="44"/>
      <c r="FS124" s="44"/>
      <c r="FT124" s="44"/>
      <c r="FU124" s="44"/>
      <c r="GE124" s="43"/>
      <c r="GF124" s="43"/>
      <c r="GG124" s="44"/>
      <c r="GH124" s="44"/>
      <c r="GI124" s="44"/>
      <c r="GJ124" s="44"/>
      <c r="GK124" s="44"/>
      <c r="GL124" s="44"/>
      <c r="GV124" s="43"/>
      <c r="GW124" s="43"/>
      <c r="GX124" s="44"/>
      <c r="GY124" s="44"/>
      <c r="GZ124" s="44"/>
      <c r="HA124" s="44"/>
      <c r="HB124" s="44"/>
      <c r="HC124" s="44"/>
      <c r="HM124" s="43"/>
      <c r="HN124" s="43"/>
      <c r="HO124" s="44"/>
      <c r="HP124" s="44"/>
      <c r="HQ124" s="44"/>
      <c r="HR124" s="44"/>
      <c r="HS124" s="44"/>
      <c r="HT124" s="44"/>
      <c r="ID124" s="43"/>
      <c r="IE124" s="43"/>
      <c r="IF124" s="44"/>
      <c r="IG124" s="44"/>
      <c r="IH124" s="44"/>
      <c r="II124" s="44"/>
      <c r="IJ124" s="44"/>
      <c r="IK124" s="44"/>
      <c r="IU124" s="43"/>
      <c r="IV124" s="43"/>
      <c r="IW124" s="44"/>
      <c r="IX124" s="44"/>
      <c r="IY124" s="44"/>
      <c r="IZ124" s="44"/>
      <c r="JA124" s="44"/>
      <c r="JB124" s="44"/>
      <c r="JL124" s="43"/>
      <c r="JM124" s="43"/>
      <c r="JN124" s="44"/>
      <c r="JO124" s="44"/>
      <c r="JP124" s="44"/>
      <c r="JQ124" s="44"/>
      <c r="JR124" s="44"/>
      <c r="JS124" s="44"/>
      <c r="KC124" s="43"/>
      <c r="KD124" s="43"/>
      <c r="KE124" s="44"/>
      <c r="KF124" s="44"/>
      <c r="KG124" s="44"/>
      <c r="KH124" s="44"/>
      <c r="KI124" s="44"/>
      <c r="KJ124" s="44"/>
      <c r="KT124" s="43"/>
      <c r="KU124" s="43"/>
      <c r="KV124" s="44"/>
      <c r="KW124" s="44"/>
      <c r="KX124" s="44"/>
      <c r="KY124" s="44"/>
      <c r="KZ124" s="44"/>
      <c r="LA124" s="44"/>
      <c r="LK124" s="43"/>
      <c r="LL124" s="43"/>
      <c r="LM124" s="44"/>
      <c r="LN124" s="44"/>
      <c r="LO124" s="44"/>
      <c r="LP124" s="44"/>
      <c r="LQ124" s="44"/>
      <c r="LR124" s="44"/>
      <c r="MB124" s="43"/>
      <c r="MC124" s="43"/>
      <c r="MD124" s="44"/>
      <c r="ME124" s="44"/>
      <c r="MF124" s="44"/>
      <c r="MG124" s="44"/>
      <c r="MH124" s="44"/>
      <c r="MI124" s="44"/>
    </row>
    <row r="125" spans="1:347">
      <c r="AA125" s="41"/>
      <c r="AH125" s="43"/>
      <c r="AI125" s="43"/>
      <c r="AJ125" s="44"/>
      <c r="AK125" s="44"/>
      <c r="AL125" s="44"/>
      <c r="AM125" s="44"/>
      <c r="AN125" s="44"/>
      <c r="AO125" s="44"/>
      <c r="AY125" s="43"/>
      <c r="AZ125" s="43"/>
      <c r="BA125" s="44"/>
      <c r="BB125" s="44"/>
      <c r="BC125" s="44"/>
      <c r="BD125" s="44"/>
      <c r="BE125" s="44"/>
      <c r="BF125" s="44"/>
      <c r="BP125" s="43"/>
      <c r="BQ125" s="43"/>
      <c r="BR125" s="44"/>
      <c r="BS125" s="44"/>
      <c r="BT125" s="44"/>
      <c r="BU125" s="44"/>
      <c r="BV125" s="44"/>
      <c r="BW125" s="44"/>
      <c r="CG125" s="43"/>
      <c r="CH125" s="43"/>
      <c r="CI125" s="44"/>
      <c r="CJ125" s="44"/>
      <c r="CK125" s="44"/>
      <c r="CL125" s="44"/>
      <c r="CM125" s="44"/>
      <c r="CN125" s="44"/>
      <c r="CX125" s="43"/>
      <c r="CY125" s="43"/>
      <c r="CZ125" s="44"/>
      <c r="DA125" s="44"/>
      <c r="DB125" s="44"/>
      <c r="DC125" s="44"/>
      <c r="DD125" s="44"/>
      <c r="DE125" s="44"/>
      <c r="DO125" s="43"/>
      <c r="DP125" s="43"/>
      <c r="DQ125" s="44"/>
      <c r="DR125" s="44"/>
      <c r="DS125" s="44"/>
      <c r="DT125" s="44"/>
      <c r="DU125" s="44"/>
      <c r="DV125" s="44"/>
      <c r="EF125" s="43"/>
      <c r="EG125" s="43"/>
      <c r="EH125" s="44"/>
      <c r="EI125" s="44"/>
      <c r="EJ125" s="44"/>
      <c r="EK125" s="44"/>
      <c r="EL125" s="44"/>
      <c r="EM125" s="44"/>
      <c r="EW125" s="43"/>
      <c r="EX125" s="43"/>
      <c r="EY125" s="44"/>
      <c r="EZ125" s="44"/>
      <c r="FA125" s="44"/>
      <c r="FB125" s="44"/>
      <c r="FC125" s="44"/>
      <c r="FD125" s="44"/>
      <c r="FN125" s="43"/>
      <c r="FO125" s="43"/>
      <c r="FP125" s="44"/>
      <c r="FQ125" s="44"/>
      <c r="FR125" s="44"/>
      <c r="FS125" s="44"/>
      <c r="FT125" s="44"/>
      <c r="FU125" s="44"/>
      <c r="GE125" s="43"/>
      <c r="GF125" s="43"/>
      <c r="GG125" s="44"/>
      <c r="GH125" s="44"/>
      <c r="GI125" s="44"/>
      <c r="GJ125" s="44"/>
      <c r="GK125" s="44"/>
      <c r="GL125" s="44"/>
      <c r="GV125" s="43"/>
      <c r="GW125" s="43"/>
      <c r="GX125" s="44"/>
      <c r="GY125" s="44"/>
      <c r="GZ125" s="44"/>
      <c r="HA125" s="44"/>
      <c r="HB125" s="44"/>
      <c r="HC125" s="44"/>
      <c r="HM125" s="43"/>
      <c r="HN125" s="43"/>
      <c r="HO125" s="44"/>
      <c r="HP125" s="44"/>
      <c r="HQ125" s="44"/>
      <c r="HR125" s="44"/>
      <c r="HS125" s="44"/>
      <c r="HT125" s="44"/>
      <c r="ID125" s="43"/>
      <c r="IE125" s="43"/>
      <c r="IF125" s="44"/>
      <c r="IG125" s="44"/>
      <c r="IH125" s="44"/>
      <c r="II125" s="44"/>
      <c r="IJ125" s="44"/>
      <c r="IK125" s="44"/>
      <c r="IU125" s="43"/>
      <c r="IV125" s="43"/>
      <c r="IW125" s="44"/>
      <c r="IX125" s="44"/>
      <c r="IY125" s="44"/>
      <c r="IZ125" s="44"/>
      <c r="JA125" s="44"/>
      <c r="JB125" s="44"/>
      <c r="JL125" s="43"/>
      <c r="JM125" s="43"/>
      <c r="JN125" s="44"/>
      <c r="JO125" s="44"/>
      <c r="JP125" s="44"/>
      <c r="JQ125" s="44"/>
      <c r="JR125" s="44"/>
      <c r="JS125" s="44"/>
      <c r="KC125" s="43"/>
      <c r="KD125" s="43"/>
      <c r="KE125" s="44"/>
      <c r="KF125" s="44"/>
      <c r="KG125" s="44"/>
      <c r="KH125" s="44"/>
      <c r="KI125" s="44"/>
      <c r="KJ125" s="44"/>
      <c r="KT125" s="43"/>
      <c r="KU125" s="43"/>
      <c r="KV125" s="44"/>
      <c r="KW125" s="44"/>
      <c r="KX125" s="44"/>
      <c r="KY125" s="44"/>
      <c r="KZ125" s="44"/>
      <c r="LA125" s="44"/>
      <c r="LK125" s="43"/>
      <c r="LL125" s="43"/>
      <c r="LM125" s="44"/>
      <c r="LN125" s="44"/>
      <c r="LO125" s="44"/>
      <c r="LP125" s="44"/>
      <c r="LQ125" s="44"/>
      <c r="LR125" s="44"/>
      <c r="MB125" s="43"/>
      <c r="MC125" s="43"/>
      <c r="MD125" s="44"/>
      <c r="ME125" s="44"/>
      <c r="MF125" s="44"/>
      <c r="MG125" s="44"/>
      <c r="MH125" s="44"/>
      <c r="MI125" s="44"/>
    </row>
    <row r="126" spans="1:347">
      <c r="AA126" s="41"/>
      <c r="AH126" s="43"/>
      <c r="AI126" s="43"/>
      <c r="AJ126" s="44"/>
      <c r="AK126" s="44"/>
      <c r="AL126" s="44"/>
      <c r="AM126" s="44"/>
      <c r="AN126" s="44"/>
      <c r="AO126" s="44"/>
      <c r="AY126" s="43"/>
      <c r="AZ126" s="43"/>
      <c r="BA126" s="44"/>
      <c r="BB126" s="44"/>
      <c r="BC126" s="44"/>
      <c r="BD126" s="44"/>
      <c r="BE126" s="44"/>
      <c r="BF126" s="44"/>
      <c r="BP126" s="43"/>
      <c r="BQ126" s="43"/>
      <c r="BR126" s="44"/>
      <c r="BS126" s="44"/>
      <c r="BT126" s="44"/>
      <c r="BU126" s="44"/>
      <c r="BV126" s="44"/>
      <c r="BW126" s="44"/>
      <c r="CG126" s="43"/>
      <c r="CH126" s="43"/>
      <c r="CI126" s="44"/>
      <c r="CJ126" s="44"/>
      <c r="CK126" s="44"/>
      <c r="CL126" s="44"/>
      <c r="CM126" s="44"/>
      <c r="CN126" s="44"/>
      <c r="CX126" s="43"/>
      <c r="CY126" s="43"/>
      <c r="CZ126" s="44"/>
      <c r="DA126" s="44"/>
      <c r="DB126" s="44"/>
      <c r="DC126" s="44"/>
      <c r="DD126" s="44"/>
      <c r="DE126" s="44"/>
      <c r="DO126" s="43"/>
      <c r="DP126" s="43"/>
      <c r="DQ126" s="44"/>
      <c r="DR126" s="44"/>
      <c r="DS126" s="44"/>
      <c r="DT126" s="44"/>
      <c r="DU126" s="44"/>
      <c r="DV126" s="44"/>
      <c r="EF126" s="43"/>
      <c r="EG126" s="43"/>
      <c r="EH126" s="44"/>
      <c r="EI126" s="44"/>
      <c r="EJ126" s="44"/>
      <c r="EK126" s="44"/>
      <c r="EL126" s="44"/>
      <c r="EM126" s="44"/>
      <c r="EW126" s="43"/>
      <c r="EX126" s="43"/>
      <c r="EY126" s="44"/>
      <c r="EZ126" s="44"/>
      <c r="FA126" s="44"/>
      <c r="FB126" s="44"/>
      <c r="FC126" s="44"/>
      <c r="FD126" s="44"/>
      <c r="FN126" s="43"/>
      <c r="FO126" s="43"/>
      <c r="FP126" s="44"/>
      <c r="FQ126" s="44"/>
      <c r="FR126" s="44"/>
      <c r="FS126" s="44"/>
      <c r="FT126" s="44"/>
      <c r="FU126" s="44"/>
      <c r="GE126" s="43"/>
      <c r="GF126" s="43"/>
      <c r="GG126" s="44"/>
      <c r="GH126" s="44"/>
      <c r="GI126" s="44"/>
      <c r="GJ126" s="44"/>
      <c r="GK126" s="44"/>
      <c r="GL126" s="44"/>
      <c r="GV126" s="43"/>
      <c r="GW126" s="43"/>
      <c r="GX126" s="44"/>
      <c r="GY126" s="44"/>
      <c r="GZ126" s="44"/>
      <c r="HA126" s="44"/>
      <c r="HB126" s="44"/>
      <c r="HC126" s="44"/>
      <c r="HM126" s="43"/>
      <c r="HN126" s="43"/>
      <c r="HO126" s="44"/>
      <c r="HP126" s="44"/>
      <c r="HQ126" s="44"/>
      <c r="HR126" s="44"/>
      <c r="HS126" s="44"/>
      <c r="HT126" s="44"/>
      <c r="ID126" s="43"/>
      <c r="IE126" s="43"/>
      <c r="IF126" s="44"/>
      <c r="IG126" s="44"/>
      <c r="IH126" s="44"/>
      <c r="II126" s="44"/>
      <c r="IJ126" s="44"/>
      <c r="IK126" s="44"/>
      <c r="IU126" s="43"/>
      <c r="IV126" s="43"/>
      <c r="IW126" s="44"/>
      <c r="IX126" s="44"/>
      <c r="IY126" s="44"/>
      <c r="IZ126" s="44"/>
      <c r="JA126" s="44"/>
      <c r="JB126" s="44"/>
      <c r="JL126" s="43"/>
      <c r="JM126" s="43"/>
      <c r="JN126" s="44"/>
      <c r="JO126" s="44"/>
      <c r="JP126" s="44"/>
      <c r="JQ126" s="44"/>
      <c r="JR126" s="44"/>
      <c r="JS126" s="44"/>
      <c r="KC126" s="43"/>
      <c r="KD126" s="43"/>
      <c r="KE126" s="44"/>
      <c r="KF126" s="44"/>
      <c r="KG126" s="44"/>
      <c r="KH126" s="44"/>
      <c r="KI126" s="44"/>
      <c r="KJ126" s="44"/>
      <c r="KT126" s="43"/>
      <c r="KU126" s="43"/>
      <c r="KV126" s="44"/>
      <c r="KW126" s="44"/>
      <c r="KX126" s="44"/>
      <c r="KY126" s="44"/>
      <c r="KZ126" s="44"/>
      <c r="LA126" s="44"/>
      <c r="LK126" s="43"/>
      <c r="LL126" s="43"/>
      <c r="LM126" s="44"/>
      <c r="LN126" s="44"/>
      <c r="LO126" s="44"/>
      <c r="LP126" s="44"/>
      <c r="LQ126" s="44"/>
      <c r="LR126" s="44"/>
      <c r="MB126" s="43"/>
      <c r="MC126" s="43"/>
      <c r="MD126" s="44"/>
      <c r="ME126" s="44"/>
      <c r="MF126" s="44"/>
      <c r="MG126" s="44"/>
      <c r="MH126" s="44"/>
      <c r="MI126" s="44"/>
    </row>
    <row r="127" spans="1:347">
      <c r="AA127" s="41"/>
      <c r="AH127" s="43"/>
      <c r="AI127" s="43"/>
      <c r="AJ127" s="44"/>
      <c r="AK127" s="44"/>
      <c r="AL127" s="44"/>
      <c r="AM127" s="44"/>
      <c r="AN127" s="44"/>
      <c r="AO127" s="44"/>
      <c r="AY127" s="43"/>
      <c r="AZ127" s="43"/>
      <c r="BA127" s="44"/>
      <c r="BB127" s="44"/>
      <c r="BC127" s="44"/>
      <c r="BD127" s="44"/>
      <c r="BE127" s="44"/>
      <c r="BF127" s="44"/>
      <c r="BP127" s="43"/>
      <c r="BQ127" s="43"/>
      <c r="BR127" s="44"/>
      <c r="BS127" s="44"/>
      <c r="BT127" s="44"/>
      <c r="BU127" s="44"/>
      <c r="BV127" s="44"/>
      <c r="BW127" s="44"/>
      <c r="CG127" s="43"/>
      <c r="CH127" s="43"/>
      <c r="CI127" s="44"/>
      <c r="CJ127" s="44"/>
      <c r="CK127" s="44"/>
      <c r="CL127" s="44"/>
      <c r="CM127" s="44"/>
      <c r="CN127" s="44"/>
      <c r="CX127" s="43"/>
      <c r="CY127" s="43"/>
      <c r="CZ127" s="44"/>
      <c r="DA127" s="44"/>
      <c r="DB127" s="44"/>
      <c r="DC127" s="44"/>
      <c r="DD127" s="44"/>
      <c r="DE127" s="44"/>
      <c r="DO127" s="43"/>
      <c r="DP127" s="43"/>
      <c r="DQ127" s="44"/>
      <c r="DR127" s="44"/>
      <c r="DS127" s="44"/>
      <c r="DT127" s="44"/>
      <c r="DU127" s="44"/>
      <c r="DV127" s="44"/>
      <c r="EF127" s="43"/>
      <c r="EG127" s="43"/>
      <c r="EH127" s="44"/>
      <c r="EI127" s="44"/>
      <c r="EJ127" s="44"/>
      <c r="EK127" s="44"/>
      <c r="EL127" s="44"/>
      <c r="EM127" s="44"/>
      <c r="EW127" s="43"/>
      <c r="EX127" s="43"/>
      <c r="EY127" s="44"/>
      <c r="EZ127" s="44"/>
      <c r="FA127" s="44"/>
      <c r="FB127" s="44"/>
      <c r="FC127" s="44"/>
      <c r="FD127" s="44"/>
      <c r="FN127" s="43"/>
      <c r="FO127" s="43"/>
      <c r="FP127" s="44"/>
      <c r="FQ127" s="44"/>
      <c r="FR127" s="44"/>
      <c r="FS127" s="44"/>
      <c r="FT127" s="44"/>
      <c r="FU127" s="44"/>
      <c r="GE127" s="43"/>
      <c r="GF127" s="43"/>
      <c r="GG127" s="44"/>
      <c r="GH127" s="44"/>
      <c r="GI127" s="44"/>
      <c r="GJ127" s="44"/>
      <c r="GK127" s="44"/>
      <c r="GL127" s="44"/>
      <c r="GV127" s="43"/>
      <c r="GW127" s="43"/>
      <c r="GX127" s="44"/>
      <c r="GY127" s="44"/>
      <c r="GZ127" s="44"/>
      <c r="HA127" s="44"/>
      <c r="HB127" s="44"/>
      <c r="HC127" s="44"/>
      <c r="HM127" s="43"/>
      <c r="HN127" s="43"/>
      <c r="HO127" s="44"/>
      <c r="HP127" s="44"/>
      <c r="HQ127" s="44"/>
      <c r="HR127" s="44"/>
      <c r="HS127" s="44"/>
      <c r="HT127" s="44"/>
      <c r="ID127" s="43"/>
      <c r="IE127" s="43"/>
      <c r="IF127" s="44"/>
      <c r="IG127" s="44"/>
      <c r="IH127" s="44"/>
      <c r="II127" s="44"/>
      <c r="IJ127" s="44"/>
      <c r="IK127" s="44"/>
      <c r="IU127" s="43"/>
      <c r="IV127" s="43"/>
      <c r="IW127" s="44"/>
      <c r="IX127" s="44"/>
      <c r="IY127" s="44"/>
      <c r="IZ127" s="44"/>
      <c r="JA127" s="44"/>
      <c r="JB127" s="44"/>
      <c r="JL127" s="43"/>
      <c r="JM127" s="43"/>
      <c r="JN127" s="44"/>
      <c r="JO127" s="44"/>
      <c r="JP127" s="44"/>
      <c r="JQ127" s="44"/>
      <c r="JR127" s="44"/>
      <c r="JS127" s="44"/>
      <c r="KC127" s="43"/>
      <c r="KD127" s="43"/>
      <c r="KE127" s="44"/>
      <c r="KF127" s="44"/>
      <c r="KG127" s="44"/>
      <c r="KH127" s="44"/>
      <c r="KI127" s="44"/>
      <c r="KJ127" s="44"/>
      <c r="KT127" s="43"/>
      <c r="KU127" s="43"/>
      <c r="KV127" s="44"/>
      <c r="KW127" s="44"/>
      <c r="KX127" s="44"/>
      <c r="KY127" s="44"/>
      <c r="KZ127" s="44"/>
      <c r="LA127" s="44"/>
      <c r="LK127" s="43"/>
      <c r="LL127" s="43"/>
      <c r="LM127" s="44"/>
      <c r="LN127" s="44"/>
      <c r="LO127" s="44"/>
      <c r="LP127" s="44"/>
      <c r="LQ127" s="44"/>
      <c r="LR127" s="44"/>
      <c r="MB127" s="43"/>
      <c r="MC127" s="43"/>
      <c r="MD127" s="44"/>
      <c r="ME127" s="44"/>
      <c r="MF127" s="44"/>
      <c r="MG127" s="44"/>
      <c r="MH127" s="44"/>
      <c r="MI127" s="44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Anopheles albimanus</vt:lpstr>
      <vt:lpstr>Aedes aegypti</vt:lpstr>
    </vt:vector>
  </TitlesOfParts>
  <Company>whiov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P300685</dc:creator>
  <cp:lastModifiedBy>GéRARD ULíBARRI</cp:lastModifiedBy>
  <dcterms:created xsi:type="dcterms:W3CDTF">2014-12-22T07:13:38Z</dcterms:created>
  <dcterms:modified xsi:type="dcterms:W3CDTF">2020-09-02T18:06:26Z</dcterms:modified>
</cp:coreProperties>
</file>