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phanie.DESKTOP-BI4I84N\Desktop\Genes manuscript\final submit\"/>
    </mc:Choice>
  </mc:AlternateContent>
  <xr:revisionPtr revIDLastSave="0" documentId="13_ncr:1_{014EBCFA-2B1F-486D-A1B6-8CDE7615ECF5}" xr6:coauthVersionLast="45" xr6:coauthVersionMax="45" xr10:uidLastSave="{00000000-0000-0000-0000-000000000000}"/>
  <bookViews>
    <workbookView xWindow="-108" yWindow="-108" windowWidth="23256" windowHeight="12576" firstSheet="4" activeTab="12" xr2:uid="{BEE8B6DE-707A-41CC-BF79-658E457148D8}"/>
  </bookViews>
  <sheets>
    <sheet name="Table S_1" sheetId="3" r:id="rId1"/>
    <sheet name="Table S2" sheetId="2" r:id="rId2"/>
    <sheet name="Table S3" sheetId="4" r:id="rId3"/>
    <sheet name="TableS_4" sheetId="11" r:id="rId4"/>
    <sheet name="Table S5" sheetId="27" r:id="rId5"/>
    <sheet name="Table S6" sheetId="20" r:id="rId6"/>
    <sheet name="Table S7" sheetId="12" r:id="rId7"/>
    <sheet name="Table S8" sheetId="19" r:id="rId8"/>
    <sheet name="Table S9" sheetId="22" r:id="rId9"/>
    <sheet name="Table_S10" sheetId="8" r:id="rId10"/>
    <sheet name="Table S_11" sheetId="9" r:id="rId11"/>
    <sheet name="TableS12" sheetId="21" r:id="rId12"/>
    <sheet name="Table S13" sheetId="26" r:id="rId13"/>
    <sheet name="Table_S14" sheetId="23" r:id="rId14"/>
    <sheet name="Table _S15" sheetId="15" r:id="rId15"/>
    <sheet name="Table S16" sheetId="18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4" i="9" l="1"/>
  <c r="D13" i="9"/>
  <c r="D12" i="9"/>
  <c r="D11" i="9"/>
  <c r="D10" i="9"/>
  <c r="D9" i="9"/>
  <c r="D8" i="9"/>
  <c r="D7" i="9"/>
  <c r="D6" i="9"/>
  <c r="D5" i="9"/>
  <c r="F54" i="23" l="1"/>
  <c r="F53" i="23"/>
  <c r="F51" i="23"/>
  <c r="F49" i="23"/>
  <c r="F48" i="23"/>
  <c r="F47" i="23"/>
  <c r="F46" i="23"/>
  <c r="F44" i="23"/>
  <c r="F43" i="23"/>
  <c r="F42" i="23"/>
  <c r="F41" i="23"/>
  <c r="F39" i="23"/>
  <c r="F38" i="23"/>
  <c r="F37" i="23"/>
  <c r="F36" i="23"/>
  <c r="F35" i="23"/>
  <c r="F34" i="23"/>
  <c r="F33" i="23"/>
  <c r="F32" i="23"/>
  <c r="F31" i="23"/>
  <c r="F30" i="23"/>
  <c r="F29" i="23"/>
  <c r="F28" i="23"/>
  <c r="F27" i="23"/>
  <c r="F26" i="23"/>
  <c r="F25" i="23"/>
  <c r="F24" i="23"/>
  <c r="F23" i="23"/>
  <c r="F22" i="23"/>
  <c r="F21" i="23"/>
  <c r="F20" i="23"/>
  <c r="F19" i="23"/>
  <c r="F18" i="23"/>
  <c r="F17" i="23"/>
  <c r="F16" i="23"/>
  <c r="F15" i="23"/>
  <c r="F14" i="23"/>
  <c r="F13" i="23"/>
  <c r="F12" i="23"/>
  <c r="F11" i="23"/>
  <c r="F10" i="23"/>
  <c r="F9" i="23"/>
  <c r="F8" i="23"/>
  <c r="F7" i="23"/>
  <c r="F6" i="23"/>
  <c r="F5" i="23"/>
  <c r="D59" i="9" l="1"/>
  <c r="D35" i="9"/>
  <c r="D23" i="9"/>
  <c r="H19" i="12" l="1"/>
  <c r="M18" i="12"/>
  <c r="L18" i="12"/>
  <c r="K18" i="12"/>
  <c r="J18" i="12"/>
  <c r="M17" i="12"/>
  <c r="L17" i="12"/>
  <c r="K17" i="12"/>
  <c r="J17" i="12"/>
  <c r="C18" i="12" l="1"/>
  <c r="D18" i="12"/>
  <c r="E18" i="12"/>
  <c r="F18" i="12"/>
  <c r="G18" i="12"/>
  <c r="H18" i="12"/>
  <c r="I18" i="12"/>
  <c r="N18" i="12"/>
  <c r="O18" i="12"/>
  <c r="P18" i="12"/>
  <c r="Q18" i="12"/>
  <c r="R18" i="12"/>
  <c r="S18" i="12"/>
  <c r="T18" i="12"/>
  <c r="U18" i="12"/>
  <c r="B18" i="12"/>
  <c r="C17" i="12" l="1"/>
  <c r="D17" i="12"/>
  <c r="E17" i="12"/>
  <c r="F17" i="12"/>
  <c r="G17" i="12"/>
  <c r="H17" i="12"/>
  <c r="I17" i="12"/>
  <c r="N17" i="12"/>
  <c r="O17" i="12"/>
  <c r="P17" i="12"/>
  <c r="Q17" i="12"/>
  <c r="R17" i="12"/>
  <c r="S17" i="12"/>
  <c r="T17" i="12"/>
  <c r="U17" i="12"/>
  <c r="B17" i="12"/>
  <c r="D63" i="9" l="1"/>
  <c r="D62" i="9"/>
  <c r="D61" i="9"/>
  <c r="D60" i="9"/>
  <c r="D58" i="9"/>
  <c r="D57" i="9"/>
  <c r="D56" i="9"/>
  <c r="D55" i="9"/>
  <c r="D54" i="9"/>
  <c r="D53" i="9"/>
  <c r="D51" i="9"/>
  <c r="D50" i="9"/>
  <c r="D49" i="9"/>
  <c r="D48" i="9"/>
  <c r="D46" i="9"/>
  <c r="D45" i="9"/>
  <c r="D44" i="9"/>
  <c r="D43" i="9"/>
  <c r="D42" i="9"/>
  <c r="D41" i="9"/>
  <c r="D39" i="9"/>
  <c r="D38" i="9"/>
  <c r="D37" i="9"/>
  <c r="D36" i="9"/>
  <c r="D34" i="9"/>
  <c r="D33" i="9"/>
  <c r="D32" i="9"/>
  <c r="D31" i="9"/>
  <c r="D30" i="9"/>
  <c r="D29" i="9"/>
  <c r="D27" i="9"/>
  <c r="D26" i="9"/>
  <c r="D25" i="9"/>
  <c r="D24" i="9"/>
  <c r="D22" i="9"/>
  <c r="D21" i="9"/>
  <c r="D20" i="9"/>
  <c r="D19" i="9"/>
  <c r="D18" i="9"/>
  <c r="D17" i="9"/>
  <c r="B51" i="8"/>
  <c r="B49" i="8"/>
  <c r="B47" i="8"/>
  <c r="B45" i="8"/>
  <c r="B43" i="8"/>
  <c r="B41" i="8"/>
  <c r="B39" i="8"/>
  <c r="B37" i="8"/>
  <c r="B35" i="8"/>
  <c r="B31" i="8"/>
</calcChain>
</file>

<file path=xl/sharedStrings.xml><?xml version="1.0" encoding="utf-8"?>
<sst xmlns="http://schemas.openxmlformats.org/spreadsheetml/2006/main" count="2328" uniqueCount="774">
  <si>
    <t>FSP34</t>
  </si>
  <si>
    <t>FFRA</t>
  </si>
  <si>
    <t>FSOR</t>
  </si>
  <si>
    <t>UG27</t>
  </si>
  <si>
    <t>Chromosome</t>
  </si>
  <si>
    <t>Fusarium circinatum</t>
  </si>
  <si>
    <t>Protein  Name and NCBI accession number</t>
  </si>
  <si>
    <t>CMW 567</t>
  </si>
  <si>
    <t>HP-1</t>
  </si>
  <si>
    <t>g30.102</t>
  </si>
  <si>
    <t>g8707</t>
  </si>
  <si>
    <t>g8978</t>
  </si>
  <si>
    <t>g8745</t>
  </si>
  <si>
    <t>g8714</t>
  </si>
  <si>
    <t>XP_957632.1</t>
  </si>
  <si>
    <t>Chromosome 6</t>
  </si>
  <si>
    <t>3 074 320-3 076 695 bp</t>
  </si>
  <si>
    <t>DIM-2</t>
  </si>
  <si>
    <t>g22.31</t>
  </si>
  <si>
    <t>g9754</t>
  </si>
  <si>
    <t>g10100</t>
  </si>
  <si>
    <t>g9778</t>
  </si>
  <si>
    <t>g9760</t>
  </si>
  <si>
    <t>XP_959891.1</t>
  </si>
  <si>
    <t>Chromosome 7</t>
  </si>
  <si>
    <t>2 248 015-2 252 033 bp</t>
  </si>
  <si>
    <t>2 281 768-2 285 681 bp</t>
  </si>
  <si>
    <t>RID defective</t>
  </si>
  <si>
    <t>g24.18</t>
  </si>
  <si>
    <t>g8487</t>
  </si>
  <si>
    <t>g8725</t>
  </si>
  <si>
    <t>g8620</t>
  </si>
  <si>
    <t>g8590</t>
  </si>
  <si>
    <t>XP_011392925.1</t>
  </si>
  <si>
    <t>Chromosomes 6</t>
  </si>
  <si>
    <t>2 487 938-2 488 599 bp</t>
  </si>
  <si>
    <t>DIM-5</t>
  </si>
  <si>
    <t>g28.0</t>
  </si>
  <si>
    <t>g7302</t>
  </si>
  <si>
    <t>g7513</t>
  </si>
  <si>
    <t>g7341</t>
  </si>
  <si>
    <t>g7285</t>
  </si>
  <si>
    <t>XP_957479.2</t>
  </si>
  <si>
    <t>Chromosome 5</t>
  </si>
  <si>
    <t>3 106 515-3 107 659 bp</t>
  </si>
  <si>
    <t>Chromosome 3</t>
  </si>
  <si>
    <t>DIM-7</t>
  </si>
  <si>
    <t>g14.27</t>
  </si>
  <si>
    <t>g3479</t>
  </si>
  <si>
    <t>g4013</t>
  </si>
  <si>
    <t>g3471</t>
  </si>
  <si>
    <t>g3482</t>
  </si>
  <si>
    <t>XP_961308.2</t>
  </si>
  <si>
    <t>Chromosome 2</t>
  </si>
  <si>
    <t>1 455 358-1 457 726 bp</t>
  </si>
  <si>
    <t>g13.103</t>
  </si>
  <si>
    <t>g2354</t>
  </si>
  <si>
    <t>XP_962347.1</t>
  </si>
  <si>
    <t>Chromosome 1</t>
  </si>
  <si>
    <t>Number</t>
  </si>
  <si>
    <t>Description</t>
  </si>
  <si>
    <t>Count of LRARs</t>
  </si>
  <si>
    <t>Name</t>
  </si>
  <si>
    <t>GC content (%)</t>
  </si>
  <si>
    <t>The list includes regions of chromosome assemblies with a high frequncy of telomeric repeat sequences that show significant evidence of RIP mutations and reduced GC content.</t>
  </si>
  <si>
    <r>
      <t>Name</t>
    </r>
    <r>
      <rPr>
        <b/>
        <vertAlign val="superscript"/>
        <sz val="11"/>
        <color theme="1"/>
        <rFont val="Times New Roman"/>
        <family val="1"/>
      </rPr>
      <t>1</t>
    </r>
  </si>
  <si>
    <t>Size (bp)</t>
  </si>
  <si>
    <r>
      <t>RIP product index value</t>
    </r>
    <r>
      <rPr>
        <b/>
        <vertAlign val="superscript"/>
        <sz val="11"/>
        <color theme="1"/>
        <rFont val="Times New Roman"/>
        <family val="1"/>
      </rPr>
      <t>2</t>
    </r>
  </si>
  <si>
    <r>
      <t>RIP substrate index value</t>
    </r>
    <r>
      <rPr>
        <b/>
        <vertAlign val="superscript"/>
        <sz val="11"/>
        <color theme="1"/>
        <rFont val="Times New Roman"/>
        <family val="1"/>
      </rPr>
      <t>3</t>
    </r>
  </si>
  <si>
    <t>Total count of telomeric repeats</t>
  </si>
  <si>
    <t>1L</t>
  </si>
  <si>
    <t>1R</t>
  </si>
  <si>
    <t>2R</t>
  </si>
  <si>
    <t>3R</t>
  </si>
  <si>
    <t>3L</t>
  </si>
  <si>
    <t>4L</t>
  </si>
  <si>
    <t>4R</t>
  </si>
  <si>
    <t>5R</t>
  </si>
  <si>
    <t>6L</t>
  </si>
  <si>
    <t>6R</t>
  </si>
  <si>
    <t>7L</t>
  </si>
  <si>
    <t>7R</t>
  </si>
  <si>
    <t>8L</t>
  </si>
  <si>
    <t>8R</t>
  </si>
  <si>
    <t>9L</t>
  </si>
  <si>
    <t>9R</t>
  </si>
  <si>
    <t>10L</t>
  </si>
  <si>
    <t>10R</t>
  </si>
  <si>
    <t>11L</t>
  </si>
  <si>
    <t>11R</t>
  </si>
  <si>
    <t>12L</t>
  </si>
  <si>
    <t>12R</t>
  </si>
  <si>
    <t>5L</t>
  </si>
  <si>
    <r>
      <rPr>
        <vertAlign val="super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L= Left telomere, R= Right telomere.</t>
    </r>
  </si>
  <si>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Product index value indicating RIP [TpA/ ApT]: x &gt; 1.1.</t>
    </r>
  </si>
  <si>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Substrate index value indicating RIP [CpA +TpG/ ApC + GpT]: 0.75 ≥ x.</t>
    </r>
  </si>
  <si>
    <r>
      <rPr>
        <vertAlign val="superscript"/>
        <sz val="11"/>
        <color theme="1"/>
        <rFont val="Times New Roman"/>
        <family val="1"/>
      </rPr>
      <t>4</t>
    </r>
    <r>
      <rPr>
        <sz val="11"/>
        <color theme="1"/>
        <rFont val="Times New Roman"/>
        <family val="1"/>
      </rPr>
      <t>Composite index value indicating RIP [(TpA/ ApT) – (CpA + TpG/ ApC + GpT)]: x &gt; 0.01.</t>
    </r>
  </si>
  <si>
    <t>Start (bp)</t>
  </si>
  <si>
    <t>End (bp)</t>
  </si>
  <si>
    <t>FCIRG_06237T1</t>
  </si>
  <si>
    <t>FCIRG_08174T1</t>
  </si>
  <si>
    <t>FCIRG_08753T1</t>
  </si>
  <si>
    <t>FCIRG_01677T1</t>
  </si>
  <si>
    <t>FCIRG_07540T1</t>
  </si>
  <si>
    <t>FCIRG_04266T1</t>
  </si>
  <si>
    <t>FCIRG_02294T1</t>
  </si>
  <si>
    <t>FCIRG_07147T1</t>
  </si>
  <si>
    <t>FCIRG_03031T1</t>
  </si>
  <si>
    <t>FCIRG_10713T1</t>
  </si>
  <si>
    <t>FCIRG_10839T1</t>
  </si>
  <si>
    <t>FCIRG_12048T1</t>
  </si>
  <si>
    <t>Core genomic compartment</t>
  </si>
  <si>
    <t>Yes</t>
  </si>
  <si>
    <t>No</t>
  </si>
  <si>
    <t>Average GC Content of LRARs (%)</t>
  </si>
  <si>
    <t>Count of genes</t>
  </si>
  <si>
    <t>Sequence Name</t>
  </si>
  <si>
    <t>Average GC content of compartment (%)</t>
  </si>
  <si>
    <t>0-20</t>
  </si>
  <si>
    <t>20-40</t>
  </si>
  <si>
    <t>40-50</t>
  </si>
  <si>
    <t>50-100</t>
  </si>
  <si>
    <t>Average predicted curvature</t>
  </si>
  <si>
    <t>RIP Product</t>
  </si>
  <si>
    <t>RIP Substrate</t>
  </si>
  <si>
    <t>RIP Composite</t>
  </si>
  <si>
    <t>RIP product index</t>
  </si>
  <si>
    <t>RIP substrate index value</t>
  </si>
  <si>
    <t>RIP composite index value</t>
  </si>
  <si>
    <t>Chromosome 10</t>
  </si>
  <si>
    <t>Chromosome 8</t>
  </si>
  <si>
    <t>Chromosome 9</t>
  </si>
  <si>
    <t>Proportion of all observed RIP (%)</t>
  </si>
  <si>
    <t>RIP affected proportion of genomic compartment (%)</t>
  </si>
  <si>
    <t>Size of genomic compartment (bp)</t>
  </si>
  <si>
    <t>Average size of LRARs (bp)</t>
  </si>
  <si>
    <t>Genomic proportion of LRARs (bp)</t>
  </si>
  <si>
    <t>Genomic proportion of all observed RIP (%)</t>
  </si>
  <si>
    <t>Chromosome 11</t>
  </si>
  <si>
    <t>Chromosome 4</t>
  </si>
  <si>
    <t xml:space="preserve">Total count of LRARs </t>
  </si>
  <si>
    <t>Average GC content of LRARs (%)</t>
  </si>
  <si>
    <t>RIP affected proportion of genomic compartment (bp)</t>
  </si>
  <si>
    <r>
      <t>Count of predicted genes with RIP</t>
    </r>
    <r>
      <rPr>
        <b/>
        <vertAlign val="superscript"/>
        <sz val="11"/>
        <color theme="1"/>
        <rFont val="Times New Roman"/>
        <family val="1"/>
      </rPr>
      <t>1</t>
    </r>
  </si>
  <si>
    <t>Proportion of coding compartment that constitutes RIP (%)</t>
  </si>
  <si>
    <t>Average RIP product value of LRARs</t>
  </si>
  <si>
    <t>Average RIP substrate value of LRARs</t>
  </si>
  <si>
    <t>Average RIP composite value of LRARs</t>
  </si>
  <si>
    <t>Number of windows with RIP</t>
  </si>
  <si>
    <t>Left</t>
  </si>
  <si>
    <t>FFUJ_01580</t>
  </si>
  <si>
    <t>Right</t>
  </si>
  <si>
    <t>FFUJ_01581</t>
  </si>
  <si>
    <t>FFUJ_04619</t>
  </si>
  <si>
    <t>FFUJ_04618</t>
  </si>
  <si>
    <t>FFUJ_02435</t>
  </si>
  <si>
    <t>FFUJ_02436</t>
  </si>
  <si>
    <t>FFUJ_13658</t>
  </si>
  <si>
    <t>FFUJ_13659</t>
  </si>
  <si>
    <t>FFUJ_07603</t>
  </si>
  <si>
    <t>FFUJ_07605</t>
  </si>
  <si>
    <t xml:space="preserve">FFUJ_05604 </t>
  </si>
  <si>
    <t>FFUJ_05605</t>
  </si>
  <si>
    <t>FFUJ_08498</t>
  </si>
  <si>
    <t>FFUJ_08497</t>
  </si>
  <si>
    <t>FFUJ_12597</t>
  </si>
  <si>
    <t>FFUJ_12598</t>
  </si>
  <si>
    <t>FFUJ_09746</t>
  </si>
  <si>
    <t>FFUJ_09745</t>
  </si>
  <si>
    <t>FFUJ_10474</t>
  </si>
  <si>
    <t>FFUJ_10475</t>
  </si>
  <si>
    <t>FFUJ_11521</t>
  </si>
  <si>
    <t>FFUJ_11522</t>
  </si>
  <si>
    <t>Position</t>
  </si>
  <si>
    <t>g_497</t>
  </si>
  <si>
    <t>1 693 879-1 694 444</t>
  </si>
  <si>
    <t>g497</t>
  </si>
  <si>
    <t>g16.67</t>
  </si>
  <si>
    <t>g17.72</t>
  </si>
  <si>
    <t>1684 008-1 1684 573</t>
  </si>
  <si>
    <t>1 690 608-1 691 173</t>
  </si>
  <si>
    <t>FVEG_09453</t>
  </si>
  <si>
    <t>g17.16</t>
  </si>
  <si>
    <t>g16.99</t>
  </si>
  <si>
    <t>1 668 011-1 671 077</t>
  </si>
  <si>
    <t>g16.77</t>
  </si>
  <si>
    <t>g16.88</t>
  </si>
  <si>
    <t>g496</t>
  </si>
  <si>
    <t>1 603 495-1 606 562</t>
  </si>
  <si>
    <t xml:space="preserve">FVEG_06492 </t>
  </si>
  <si>
    <t xml:space="preserve">FVEG_04300 </t>
  </si>
  <si>
    <t>2 207 623-2 209 314</t>
  </si>
  <si>
    <t>2 254 455- 2 255 981</t>
  </si>
  <si>
    <t>FVEG_12815</t>
  </si>
  <si>
    <t>FVEG_07771</t>
  </si>
  <si>
    <t>888 921-892 263</t>
  </si>
  <si>
    <t>936 777-940 119</t>
  </si>
  <si>
    <t>918 541-921 883</t>
  </si>
  <si>
    <t>933 906-936 524</t>
  </si>
  <si>
    <t>982 492-985 110</t>
  </si>
  <si>
    <t>FVEG_05101</t>
  </si>
  <si>
    <t>FVEG_12170</t>
  </si>
  <si>
    <t>2 415 206-2 415 541</t>
  </si>
  <si>
    <t>2 442 046-2 442 381</t>
  </si>
  <si>
    <t>2 470 906-2 471 529</t>
  </si>
  <si>
    <t>2 696 614-2 697 237</t>
  </si>
  <si>
    <t>2 532 324-2 532 947</t>
  </si>
  <si>
    <t>2 178 073-2 178 696</t>
  </si>
  <si>
    <t>FVEG_02570</t>
  </si>
  <si>
    <t>FVEG_08898</t>
  </si>
  <si>
    <t>2 727 438-2 731 977</t>
  </si>
  <si>
    <t>2 694 641-2 698 840</t>
  </si>
  <si>
    <t>2 730 740-2 735 279</t>
  </si>
  <si>
    <t>FVEG_07159</t>
  </si>
  <si>
    <t>FVEG_02568</t>
  </si>
  <si>
    <t>750 243-751 503</t>
  </si>
  <si>
    <t>806 081-807 340</t>
  </si>
  <si>
    <t>723 020-724 279</t>
  </si>
  <si>
    <t>731 975-733 234</t>
  </si>
  <si>
    <t>734 374-735 633</t>
  </si>
  <si>
    <t>786 942-789 716</t>
  </si>
  <si>
    <t>844 136-846 910</t>
  </si>
  <si>
    <t>761 011-763 785</t>
  </si>
  <si>
    <t>762 225-764 999</t>
  </si>
  <si>
    <t>772 254-775 028</t>
  </si>
  <si>
    <t xml:space="preserve">FVEG_07159 </t>
  </si>
  <si>
    <t>FVEG_14171</t>
  </si>
  <si>
    <t>2 034 602-2 037 596</t>
  </si>
  <si>
    <t>2 042 443-2 045 437</t>
  </si>
  <si>
    <t>2 048 047-2 051 041</t>
  </si>
  <si>
    <t>1 998 407-2 001 401</t>
  </si>
  <si>
    <t>2 074 135-2 081 901</t>
  </si>
  <si>
    <t>2 088 231-2 095 997</t>
  </si>
  <si>
    <t>2 037 735-2 045 357</t>
  </si>
  <si>
    <t>FVEG_13839</t>
  </si>
  <si>
    <t>FVEG_13323</t>
  </si>
  <si>
    <t>3 136 548-3 137 780</t>
  </si>
  <si>
    <t>FVEG_11377</t>
  </si>
  <si>
    <t>FVEG_10477</t>
  </si>
  <si>
    <t>1 355 359-1 360143</t>
  </si>
  <si>
    <t>1 254 539-1 259 323</t>
  </si>
  <si>
    <t>1 329 935-1 334 719</t>
  </si>
  <si>
    <t>1 254 782-1 259 566</t>
  </si>
  <si>
    <t>1 404 334-1 405 107</t>
  </si>
  <si>
    <t>1 303 873-1 304 645</t>
  </si>
  <si>
    <t>1 379 250-1 380 023</t>
  </si>
  <si>
    <t>1 295 876-1 296 649</t>
  </si>
  <si>
    <t>1 374 827-1 375 600</t>
  </si>
  <si>
    <t xml:space="preserve">FVEG_12816 </t>
  </si>
  <si>
    <t xml:space="preserve">FVEG_10963 </t>
  </si>
  <si>
    <t>FVEG_13588</t>
  </si>
  <si>
    <t xml:space="preserve">FVEG_14116 </t>
  </si>
  <si>
    <t>812 976-813 422</t>
  </si>
  <si>
    <t>858 259-858 816</t>
  </si>
  <si>
    <t>748 542-749 099</t>
  </si>
  <si>
    <t>798 584-799 141</t>
  </si>
  <si>
    <t>749 665-750 222</t>
  </si>
  <si>
    <t>g22.36</t>
  </si>
  <si>
    <t>g22.15</t>
  </si>
  <si>
    <t>g9.0</t>
  </si>
  <si>
    <t>g9.2</t>
  </si>
  <si>
    <t>g24.46</t>
  </si>
  <si>
    <t>g24.80</t>
  </si>
  <si>
    <t>2 437 736-2 439 113</t>
  </si>
  <si>
    <t>g27.3</t>
  </si>
  <si>
    <t>2 757 319-2 758 823</t>
  </si>
  <si>
    <t>g27.13</t>
  </si>
  <si>
    <t>g7.28</t>
  </si>
  <si>
    <t>g8.70</t>
  </si>
  <si>
    <t>g20.11</t>
  </si>
  <si>
    <t>2 061 776-2 069 545</t>
  </si>
  <si>
    <t>g20.15</t>
  </si>
  <si>
    <t>g13.23</t>
  </si>
  <si>
    <t>g14.10</t>
  </si>
  <si>
    <t>g8.13</t>
  </si>
  <si>
    <t>g8.37</t>
  </si>
  <si>
    <t>g21.24</t>
  </si>
  <si>
    <t>g21.34</t>
  </si>
  <si>
    <t>g9.44</t>
  </si>
  <si>
    <t>g9.46</t>
  </si>
  <si>
    <t>g24.66</t>
  </si>
  <si>
    <t>g24.21</t>
  </si>
  <si>
    <t>g27.6</t>
  </si>
  <si>
    <t>g27.9</t>
  </si>
  <si>
    <t>g8.47</t>
  </si>
  <si>
    <t>g8.57</t>
  </si>
  <si>
    <t>g20.5</t>
  </si>
  <si>
    <t>g20.3</t>
  </si>
  <si>
    <t>g23.65</t>
  </si>
  <si>
    <t>g12.42</t>
  </si>
  <si>
    <t>g13.68</t>
  </si>
  <si>
    <t>g7.23</t>
  </si>
  <si>
    <t>g7.25</t>
  </si>
  <si>
    <t>g29.10</t>
  </si>
  <si>
    <t>g29.51</t>
  </si>
  <si>
    <t>g10.49</t>
  </si>
  <si>
    <t>g10.51</t>
  </si>
  <si>
    <t>g26.60</t>
  </si>
  <si>
    <t>g27.62</t>
  </si>
  <si>
    <t>g27.25</t>
  </si>
  <si>
    <t>g27.27</t>
  </si>
  <si>
    <t>g7.60</t>
  </si>
  <si>
    <t>g7.18</t>
  </si>
  <si>
    <t>g20.76</t>
  </si>
  <si>
    <t>g21.35</t>
  </si>
  <si>
    <t>g25.61</t>
  </si>
  <si>
    <t>g13.41</t>
  </si>
  <si>
    <t>g13.36</t>
  </si>
  <si>
    <t>g7.3</t>
  </si>
  <si>
    <t>g7.35</t>
  </si>
  <si>
    <t>g2621</t>
  </si>
  <si>
    <t>g2622</t>
  </si>
  <si>
    <t>g3769</t>
  </si>
  <si>
    <t>g3964</t>
  </si>
  <si>
    <t>g5775</t>
  </si>
  <si>
    <t>g5776</t>
  </si>
  <si>
    <t>g7704</t>
  </si>
  <si>
    <t>g7706</t>
  </si>
  <si>
    <t>g8096</t>
  </si>
  <si>
    <t>g8507</t>
  </si>
  <si>
    <t>g9726</t>
  </si>
  <si>
    <t>g9727</t>
  </si>
  <si>
    <t>g11062</t>
  </si>
  <si>
    <t>g11711</t>
  </si>
  <si>
    <t>g12290</t>
  </si>
  <si>
    <t>g13140</t>
  </si>
  <si>
    <t>g12518</t>
  </si>
  <si>
    <t>g2630</t>
  </si>
  <si>
    <t>g2631</t>
  </si>
  <si>
    <t>g3776</t>
  </si>
  <si>
    <t>g3777</t>
  </si>
  <si>
    <t>g5720</t>
  </si>
  <si>
    <t>g5721</t>
  </si>
  <si>
    <t>g7269</t>
  </si>
  <si>
    <t>g7271</t>
  </si>
  <si>
    <t>g8038</t>
  </si>
  <si>
    <t>g8040</t>
  </si>
  <si>
    <t>g9707</t>
  </si>
  <si>
    <t>g9708</t>
  </si>
  <si>
    <t>g10906</t>
  </si>
  <si>
    <t>g11561</t>
  </si>
  <si>
    <t>g11562</t>
  </si>
  <si>
    <t>g12349</t>
  </si>
  <si>
    <t>g12350</t>
  </si>
  <si>
    <r>
      <t>Fusarium fujikuroi</t>
    </r>
    <r>
      <rPr>
        <b/>
        <vertAlign val="superscript"/>
        <sz val="11"/>
        <color theme="1"/>
        <rFont val="Times New Roman"/>
        <family val="1"/>
      </rPr>
      <t>1</t>
    </r>
  </si>
  <si>
    <r>
      <t>Fusarium verticillioides</t>
    </r>
    <r>
      <rPr>
        <b/>
        <i/>
        <vertAlign val="superscript"/>
        <sz val="11"/>
        <color theme="1"/>
        <rFont val="Times New Roman"/>
        <family val="1"/>
      </rPr>
      <t>1</t>
    </r>
  </si>
  <si>
    <t>3091 917-3 093 231 (chromosome 8)</t>
  </si>
  <si>
    <t>815 785-816 778</t>
  </si>
  <si>
    <t>753 933-754508 (chromosome 11)</t>
  </si>
  <si>
    <t>727 777-723 523 (chromosome 11)</t>
  </si>
  <si>
    <t>756 129-756 704 (chromosome 11)</t>
  </si>
  <si>
    <t>792 833-793 407 (chromosome 11)</t>
  </si>
  <si>
    <t>g7.13</t>
  </si>
  <si>
    <t>g8.14</t>
  </si>
  <si>
    <t>g30.83</t>
  </si>
  <si>
    <t>g8.19</t>
  </si>
  <si>
    <t>g8.34</t>
  </si>
  <si>
    <t>g23.52</t>
  </si>
  <si>
    <t>g7.11</t>
  </si>
  <si>
    <t>g26.45</t>
  </si>
  <si>
    <t>g13455</t>
  </si>
  <si>
    <t>g14113</t>
  </si>
  <si>
    <t>g11590</t>
  </si>
  <si>
    <t>g13283</t>
  </si>
  <si>
    <t>g13284</t>
  </si>
  <si>
    <t>g11170</t>
  </si>
  <si>
    <t>RIP (%)</t>
  </si>
  <si>
    <t>TE  (count)</t>
  </si>
  <si>
    <t>Alignment statstics</t>
  </si>
  <si>
    <t>Query</t>
  </si>
  <si>
    <t>Max score</t>
  </si>
  <si>
    <t>Query covarge</t>
  </si>
  <si>
    <t>E-value</t>
  </si>
  <si>
    <t>Identity</t>
  </si>
  <si>
    <t>Change in synteny</t>
  </si>
  <si>
    <t>Not present</t>
  </si>
  <si>
    <r>
      <rPr>
        <i/>
        <sz val="11"/>
        <rFont val="Times New Roman"/>
        <family val="1"/>
      </rPr>
      <t>Fusarium circinatum</t>
    </r>
    <r>
      <rPr>
        <sz val="11"/>
        <rFont val="Times New Roman"/>
        <family val="1"/>
      </rPr>
      <t xml:space="preserve"> strain</t>
    </r>
  </si>
  <si>
    <t xml:space="preserve"> Chromosome  1</t>
  </si>
  <si>
    <t xml:space="preserve"> Chromosome 1</t>
  </si>
  <si>
    <t xml:space="preserve"> Chromosome  2</t>
  </si>
  <si>
    <t xml:space="preserve"> Chromosome 2</t>
  </si>
  <si>
    <t xml:space="preserve"> Chromosome  3</t>
  </si>
  <si>
    <t xml:space="preserve"> Chromosome 3</t>
  </si>
  <si>
    <t xml:space="preserve"> Chromosome  4</t>
  </si>
  <si>
    <t xml:space="preserve"> Chromosome 4</t>
  </si>
  <si>
    <t xml:space="preserve"> Chromosome  5</t>
  </si>
  <si>
    <t xml:space="preserve"> Chromosome 5</t>
  </si>
  <si>
    <t xml:space="preserve"> Chromosome  6</t>
  </si>
  <si>
    <t xml:space="preserve"> Chromosome 6</t>
  </si>
  <si>
    <t xml:space="preserve"> Chromosome  7</t>
  </si>
  <si>
    <t xml:space="preserve"> Chromosome 7</t>
  </si>
  <si>
    <t xml:space="preserve"> Chromosome  8</t>
  </si>
  <si>
    <t xml:space="preserve"> Chromosome 8</t>
  </si>
  <si>
    <t xml:space="preserve"> Chromosome  9</t>
  </si>
  <si>
    <t xml:space="preserve"> Chromosome 9</t>
  </si>
  <si>
    <t xml:space="preserve"> Chromosome  10</t>
  </si>
  <si>
    <t xml:space="preserve"> Chromosome 10</t>
  </si>
  <si>
    <t xml:space="preserve"> Chromosome  11</t>
  </si>
  <si>
    <t xml:space="preserve"> Chromosome 11</t>
  </si>
  <si>
    <t xml:space="preserve"> Chromosome  12</t>
  </si>
  <si>
    <t>Chromosome 12</t>
  </si>
  <si>
    <t xml:space="preserve"> Chromosome 12</t>
  </si>
  <si>
    <t>Contig1</t>
  </si>
  <si>
    <t>scaffold0000001 size516450</t>
  </si>
  <si>
    <t>scaffold0000009 size5509</t>
  </si>
  <si>
    <t>UG27_contig00000551</t>
  </si>
  <si>
    <t>UG27_contig00052214</t>
  </si>
  <si>
    <t>UG27_contig00052225</t>
  </si>
  <si>
    <t>Contig3</t>
  </si>
  <si>
    <t>Contig5</t>
  </si>
  <si>
    <t>g3.48</t>
  </si>
  <si>
    <t>g3.39</t>
  </si>
  <si>
    <t>g3752</t>
  </si>
  <si>
    <t>g5.63</t>
  </si>
  <si>
    <t>320 458-321 733</t>
  </si>
  <si>
    <t>g15.61</t>
  </si>
  <si>
    <t>g3.101</t>
  </si>
  <si>
    <t>3 975 001-3 975 798</t>
  </si>
  <si>
    <t>g39.61</t>
  </si>
  <si>
    <t>g40.53</t>
  </si>
  <si>
    <t>g4841</t>
  </si>
  <si>
    <t>g39.51</t>
  </si>
  <si>
    <t>3 069 301-3 082 036</t>
  </si>
  <si>
    <t>3 169 275-3 182 009</t>
  </si>
  <si>
    <t>3 226 903-3 234 637</t>
  </si>
  <si>
    <t>g31.74</t>
  </si>
  <si>
    <t>g7.1</t>
  </si>
  <si>
    <t>g6319</t>
  </si>
  <si>
    <t>g28.58</t>
  </si>
  <si>
    <t>449 839-450 638</t>
  </si>
  <si>
    <t>g5.67</t>
  </si>
  <si>
    <t>g34.10</t>
  </si>
  <si>
    <t>g5399</t>
  </si>
  <si>
    <t>g4.107</t>
  </si>
  <si>
    <t>1 658 685-1 661 458</t>
  </si>
  <si>
    <t>1 685 649-1 688 423</t>
  </si>
  <si>
    <t>1 657 335-1 660 031</t>
  </si>
  <si>
    <t>1 635 913-1 638 609</t>
  </si>
  <si>
    <t>g16.33</t>
  </si>
  <si>
    <t>g16.48</t>
  </si>
  <si>
    <t>g10094</t>
  </si>
  <si>
    <t>g16.12</t>
  </si>
  <si>
    <t>2 407 079- 2 407 934</t>
  </si>
  <si>
    <t>g2.102</t>
  </si>
  <si>
    <t>g2.138</t>
  </si>
  <si>
    <t>g10756</t>
  </si>
  <si>
    <t>g4.113</t>
  </si>
  <si>
    <t>276 663-277 747</t>
  </si>
  <si>
    <t>261 846-262 930</t>
  </si>
  <si>
    <t>263 544-264 700</t>
  </si>
  <si>
    <t>305 759-306 843</t>
  </si>
  <si>
    <t>g3.81</t>
  </si>
  <si>
    <t>g2.35</t>
  </si>
  <si>
    <t>g13924</t>
  </si>
  <si>
    <t>g4.9</t>
  </si>
  <si>
    <t>1 010 417-1 011 367</t>
  </si>
  <si>
    <t>1 053 146-1 054 093</t>
  </si>
  <si>
    <t>1 054 326-1 055 273</t>
  </si>
  <si>
    <t>1 106 531-1 107 357</t>
  </si>
  <si>
    <t>g10.52</t>
  </si>
  <si>
    <t>g10.58</t>
  </si>
  <si>
    <t>g13259</t>
  </si>
  <si>
    <t>g10.86</t>
  </si>
  <si>
    <t>734 640-735 830</t>
  </si>
  <si>
    <t>808 235-809 008</t>
  </si>
  <si>
    <t>g7.37</t>
  </si>
  <si>
    <t>g7.17</t>
  </si>
  <si>
    <t>g13145</t>
  </si>
  <si>
    <t>g8.22</t>
  </si>
  <si>
    <t>2 782 118-2 806 049</t>
  </si>
  <si>
    <t>g26.94</t>
  </si>
  <si>
    <t>g32.15</t>
  </si>
  <si>
    <t>g11702</t>
  </si>
  <si>
    <t>g29.43</t>
  </si>
  <si>
    <t>1 462 198-1 469 328</t>
  </si>
  <si>
    <t>1 470 376-1 477 509</t>
  </si>
  <si>
    <t>g15.66</t>
  </si>
  <si>
    <t>g14338</t>
  </si>
  <si>
    <t>g14.70</t>
  </si>
  <si>
    <t>557 542-558 341</t>
  </si>
  <si>
    <t>g14.54</t>
  </si>
  <si>
    <r>
      <rPr>
        <b/>
        <i/>
        <sz val="12"/>
        <color theme="1"/>
        <rFont val="Times New Roman"/>
        <family val="1"/>
      </rPr>
      <t>Fusarium circinatum</t>
    </r>
    <r>
      <rPr>
        <b/>
        <sz val="12"/>
        <color theme="1"/>
        <rFont val="Times New Roman"/>
        <family val="1"/>
      </rPr>
      <t xml:space="preserve"> (FSP34)</t>
    </r>
  </si>
  <si>
    <r>
      <rPr>
        <vertAlign val="super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The results of alignment scores and gene content are visulized in Figure S7.</t>
    </r>
  </si>
  <si>
    <t>Gene name</t>
  </si>
  <si>
    <t>GO IDs</t>
  </si>
  <si>
    <t>GO Names</t>
  </si>
  <si>
    <t>InterPro IDs</t>
  </si>
  <si>
    <t>InterPro GO IDs</t>
  </si>
  <si>
    <t>InterPro GO Names</t>
  </si>
  <si>
    <t>probable polyketide synthase</t>
  </si>
  <si>
    <t>F:GO:0008168; F:GO:0016491; F:GO:0016874; F:GO:0031177; P:GO:0032259; P:GO:0055114</t>
  </si>
  <si>
    <t>F:methyltransferase activity; F:oxidoreductase activity; F:ligase activity; F:phosphopantetheine binding; P:methylation; P:oxidation-reduction process</t>
  </si>
  <si>
    <t>SM00822 (SMART); IPR020801 (SMART); IPR020807 (SMART); IPR020806 (SMART); G3DSA:3.30.300.30 (GENE3D); G3DSA:3.30.559.30 (GENE3D); IPR013120 (PFAM); IPR000873 (PFAM); IPR042099 (G3DSA:3.40.50.GENE3D); IPR009081 (PFAM); G3DSA:3.40.50.720 (GENE3D); IPR020807 (PFAM); G3DSA:3.40.50.150 (GENE3D); IPR023213 (G3DSA:3.30.559.GENE3D); IPR014043 (PFAM); IPR042104 (G3DSA:3.10.129.GENE3D); IPR036736 (G3DSA:1.10.1200.GENE3D); IPR013968 (PFAM); IPR001242 (PFAM); IPR036736 (G3DSA:1.10.1200.GENE3D); IPR001227 (G3DSA:3.40.366.GENE3D); G3DSA:3.30.70.3290 (GENE3D); IPR013217 (PFAM); G3DSA:3.40.50.720 (GENE3D); mobidb-lite (MOBIDB_LITE); mobidb-lite (MOBIDB_LITE); PTHR43775:SF20 (PANTHER); PTHR43775:SF20 (PANTHER); PTHR43775 (PANTHER); PTHR43775 (PANTHER); IPR009081 (PROSITE_PROFILES); IPR009081 (PROSITE_PROFILES); cd05930 (CDD); IPR036291 (SUPERFAMILY); SSF52777 (SUPERFAMILY); IPR036291 (SUPERFAMILY); SSF52777 (SUPERFAMILY); IPR029063 (SUPERFAMILY); IPR016036 (SUPERFAMILY); IPR016035 (SUPERFAMILY); IPR036736 (SUPERFAMILY); SSF56801 (SUPERFAMILY); IPR036736 (SUPERFAMILY)</t>
  </si>
  <si>
    <t>F:GO:0003824; F:GO:0016740; F:GO:0031177</t>
  </si>
  <si>
    <t>F:catalytic activity; F:transferase activity; F:phosphopantetheine binding</t>
  </si>
  <si>
    <t>putative polyketide synthase</t>
  </si>
  <si>
    <t>IPR020841 (SMART); IPR016039 (G3DSA:3.40.47.GENE3D); IPR014031 (PFAM); IPR014030 (PFAM); PTHR43775 (PANTHER); PTHR43775:SF20 (PANTHER); cd00833 (CDD); IPR016039 (SUPERFAMILY)</t>
  </si>
  <si>
    <t>F:GO:0003824</t>
  </si>
  <si>
    <t>F:catalytic activity</t>
  </si>
  <si>
    <t>related to RAY38 protein</t>
  </si>
  <si>
    <t>F:GO:0003723; C:GO:0016021</t>
  </si>
  <si>
    <t>F:RNA binding; C:integral component of membrane</t>
  </si>
  <si>
    <t>IPR006861 (SMART); IPR006861 (PFAM); IPR019084 (PFAM); mobidb-lite (MOBIDB_LITE); mobidb-lite (MOBIDB_LITE); mobidb-lite (MOBIDB_LITE); mobidb-lite (MOBIDB_LITE); mobidb-lite (MOBIDB_LITE); mobidb-lite (MOBIDB_LITE); mobidb-lite (MOBIDB_LITE); IPR039764 (PANTHER); PTHR12299:SF17 (PANTHER)</t>
  </si>
  <si>
    <t>F:GO:0003723</t>
  </si>
  <si>
    <t>F:RNA binding</t>
  </si>
  <si>
    <t>IPR020806 (SMART); IPR020841 (SMART); IPR020807 (SMART); SM00822 (SMART); IPR020801 (SMART); IPR036736 (G3DSA:1.10.1200.GENE3D); IPR014031 (PFAM); IPR014030 (PFAM); G3DSA:3.40.50.720 (GENE3D); IPR001242 (PFAM); IPR042099 (G3DSA:3.40.50.GENE3D); G3DSA:3.30.300.30 (GENE3D); IPR013120 (PFAM); IPR032821 (PFAM); G3DSA:3.40.50.720 (GENE3D); IPR014043 (PFAM); G3DSA:3.40.50.150 (GENE3D); IPR000873 (PFAM); IPR013968 (PFAM); IPR009081 (PFAM); IPR020807 (PFAM); IPR013217 (PFAM); IPR001227 (G3DSA:3.40.366.GENE3D); IPR023213 (G3DSA:3.30.559.GENE3D); G3DSA:3.30.559.30 (GENE3D); IPR042104 (G3DSA:3.10.129.GENE3D); G3DSA:3.40.50.720 (GENE3D); IPR016039 (G3DSA:3.40.47.GENE3D); mobidb-lite (MOBIDB_LITE); mobidb-lite (MOBIDB_LITE); mobidb-lite (MOBIDB_LITE); mobidb-lite (MOBIDB_LITE); PTHR43775 (PANTHER); PTHR43775:SF20 (PANTHER); IPR009081 (PROSITE_PROFILES); IPR009081 (PROSITE_PROFILES); cd00833 (CDD); cd02440 (CDD); cd05930 (CDD); SSF52777 (SUPERFAMILY); IPR016036 (SUPERFAMILY); IPR036291 (SUPERFAMILY); IPR036736 (SUPERFAMILY); IPR036736 (SUPERFAMILY); IPR016039 (SUPERFAMILY); SSF56801 (SUPERFAMILY); IPR036291 (SUPERFAMILY); IPR036291 (SUPERFAMILY); IPR029063 (SUPERFAMILY); SSF52777 (SUPERFAMILY); IPR016035 (SUPERFAMILY)</t>
  </si>
  <si>
    <t>murein transglycosylase</t>
  </si>
  <si>
    <t>P:GO:0000272; F:GO:0003872; F:GO:0005524; C:GO:0005623; C:GO:0005739; C:GO:0005945; P:GO:0006002; F:GO:0008810; F:GO:0046872; F:GO:0046961; P:GO:0051453; P:GO:0061615; P:GO:1902600</t>
  </si>
  <si>
    <t>P:polysaccharide catabolic process; F:6-phosphofructokinase activity; F:ATP binding; C:cell; C:mitochondrion; C:6-phosphofructokinase complex; P:fructose 6-phosphate metabolic process; F:cellulase activity; F:metal ion binding; F:proton-transporting ATPase activity, rotational mechanism; P:regulation of intracellular pH; P:glycolytic process through fructose-6-phosphate; P:proton transmembrane transport</t>
  </si>
  <si>
    <t>IPR013319 (G3DSA:2.60.120.GENE3D); IPR002594 (PFAM); PTHR34002:SF9 (PANTHER); IPR002594 (PANTHER); IPR013320 (SUPERFAMILY)</t>
  </si>
  <si>
    <t>P:GO:0000272; F:GO:0004553; F:GO:0008810</t>
  </si>
  <si>
    <t>P:polysaccharide catabolic process; F:hydrolase activity, hydrolyzing O-glycosyl compounds; F:cellulase activity</t>
  </si>
  <si>
    <t>hsp98-like protein</t>
  </si>
  <si>
    <t>C:GO:0000139; F:GO:0000149; F:GO:0003924; F:GO:0005524; F:GO:0005525; C:GO:0005576; C:GO:0005634; C:GO:0005783; C:GO:0005789; C:GO:0005795; C:GO:0005801; C:GO:0005829; P:GO:0006890; F:GO:0016887; P:GO:0019538; C:GO:0031410; P:GO:0032258; P:GO:0032456; P:GO:0032482; C:GO:0034045; P:GO:0034497; P:GO:0034498; P:GO:0035493; P:GO:0035494; P:GO:0042026; P:GO:0043335; P:GO:0043549; P:GO:0048211; F:GO:0051787; P:GO:0061709; P:GO:0070370; P:GO:0071218; P:GO:0090114; P:GO:1900101; P:GO:1990261</t>
  </si>
  <si>
    <t>C:Golgi membrane; F:SNARE binding; F:GTPase activity; F:ATP binding; F:GTP binding; C:extracellular region; C:nucleus; C:endoplasmic reticulum; C:endoplasmic reticulum membrane; C:Golgi stack; C:cis-Golgi network; C:cytosol; P:retrograde vesicle-mediated transport, Golgi to endoplasmic reticulum; F:ATPase activity; P:protein metabolic process; C:cytoplasmic vesicle; P:cytoplasm to vacuole transport by the Cvt pathway; P:endocytic recycling; P:Rab protein signal transduction; C:phagophore assembly site membrane; P:protein localization to phagophore assembly site; P:early endosome to Golgi transport; P:SNARE complex assembly; P:SNARE complex disassembly; P:protein refolding; P:protein unfolding; P:regulation of kinase activity; P:Golgi vesicle docking; F:misfolded protein binding; P:reticulophagy; P:cellular heat acclimation; P:cellular response to misfolded protein; P:COPII-coated vesicle budding; P:regulation of endoplasmic reticulum unfolded protein response; P:pre-mRNA catabolic process</t>
  </si>
  <si>
    <t>IPR001270 (PRINTS); IPR019489 (SMART); IPR003593 (SMART); IPR004176 (PFAM); IPR041546 (PFAM); G3DSA:3.40.50.300 (GENE3D); G3DSA:3.40.50.300 (GENE3D); IPR036628 (G3DSA:1.10.1780.GENE3D); IPR003959 (PFAM); IPR003959 (PFAM); G3DSA:3.40.50.300 (GENE3D); G3DSA:1.10.8.60 (GENE3D); IPR019489 (PFAM); PTHR11638 (PANTHER); PTHR11638:SF127 (PANTHER); cd00009 (CDD); cd00009 (CDD); IPR027417 (SUPERFAMILY); IPR027417 (SUPERFAMILY); IPR036628 (SUPERFAMILY)</t>
  </si>
  <si>
    <t>F:GO:0005524; P:GO:0019538</t>
  </si>
  <si>
    <t>F:ATP binding; P:protein metabolic process</t>
  </si>
  <si>
    <t>necrosis inducing -domain-containing</t>
  </si>
  <si>
    <t>N/A</t>
  </si>
  <si>
    <t>IPR008701 (PIRSF); IPR008701 (PFAM); PTHR33657:SF6 (PANTHER); IPR008701 (PANTHER)</t>
  </si>
  <si>
    <t>no GO terms</t>
  </si>
  <si>
    <t>dTDP-glucose 4,6-dehydratase</t>
  </si>
  <si>
    <t>F:GO:0008460; P:GO:0009225; F:GO:0016491; P:GO:0055114</t>
  </si>
  <si>
    <t>F:dTDP-glucose 4,6-dehydratase activity; P:nucleotide-sugar metabolic process; F:oxidoreductase activity; P:oxidation-reduction process</t>
  </si>
  <si>
    <t>IPR016040 (PFAM); G3DSA:3.90.25.10 (GENE3D); G3DSA:3.40.50.720 (GENE3D); PTHR43000:SF7 (PANTHER); PTHR43000 (PANTHER); IPR005888 (CDD); IPR036291 (SUPERFAMILY)</t>
  </si>
  <si>
    <t>F:GO:0008460; P:GO:0009225</t>
  </si>
  <si>
    <t>F:dTDP-glucose 4,6-dehydratase activity; P:nucleotide-sugar metabolic process</t>
  </si>
  <si>
    <t>G3DSA:2.70.50.70 (GENE3D); IPR005103 (PFAM); mobidb-lite (MOBIDB_LITE); mobidb-lite (MOBIDB_LITE); PTHR33353 (PANTHER); PTHR33353:SF2 (PANTHER)</t>
  </si>
  <si>
    <t>hypothetical protein AU210_012851</t>
  </si>
  <si>
    <t>F:GO:0004129; C:GO:0005743; C:GO:0016021; C:GO:0019867; P:GO:0022900; P:GO:1902600</t>
  </si>
  <si>
    <t>F:cytochrome-c oxidase activity; C:mitochondrial inner membrane; C:integral component of membrane; C:outer membrane; P:electron transport chain; P:proton transmembrane transport</t>
  </si>
  <si>
    <t>IPR011058 (SMART); IPR018392 (SMART); IPR036673 (G3DSA:2.30.60.GENE3D); IPR011058 (PFAM); IPR018392 (PFAM); IPR036779 (G3DSA:3.10.350.GENE3D); IPR008816 (PFAM); mobidb-lite (MOBIDB_LITE); mobidb-lite (MOBIDB_LITE); mobidb-lite (MOBIDB_LITE); mobidb-lite (MOBIDB_LITE); mobidb-lite (MOBIDB_LITE); mobidb-lite (MOBIDB_LITE); PTHR37014 (PANTHER); PTHR37014:SF1 (PANTHER); IPR018392 (PROSITE_PROFILES); IPR018392 (CDD); SSF54106 (SUPERFAMILY); IPR036673 (SUPERFAMILY); IPR036673 (SUPERFAMILY)</t>
  </si>
  <si>
    <t>C:GO:0019867</t>
  </si>
  <si>
    <t>C:outer membrane</t>
  </si>
  <si>
    <t>related to cellulose binding protein CEL1</t>
  </si>
  <si>
    <t>C:GO:0005576; P:GO:0005975; F:GO:0030248</t>
  </si>
  <si>
    <t>C:extracellular region; P:carbohydrate metabolic process; F:cellulose binding</t>
  </si>
  <si>
    <t>IPR000254 (SMART); G3DSA:2.70.50.70 (GENE3D); IPR005103 (PFAM); IPR000254 (PFAM); mobidb-lite (MOBIDB_LITE); mobidb-lite (MOBIDB_LITE); PTHR33353 (PANTHER); PTHR33353:SF11 (PANTHER); PD001821 (PRODOM); IPR000254 (PROSITE_PROFILES); IPR035971 (SUPERFAMILY)</t>
  </si>
  <si>
    <t>SpvB-domain-containing protein</t>
  </si>
  <si>
    <t>C:GO:0005737</t>
  </si>
  <si>
    <t>C:cytoplasm</t>
  </si>
  <si>
    <t>IPR003284 (PRINTS); IPR022044 (PFAM); PF13517 (PFAM); IPR022385 (TIGRFAM); G3DSA:2.180.10.10 (GENE3D); IPR003284 (PFAM); mobidb-lite (MOBIDB_LITE); mobidb-lite (MOBIDB_LITE); mobidb-lite (MOBIDB_LITE); mobidb-lite (MOBIDB_LITE); PTHR32305:SF15 (PANTHER); PTHR32305:SF15 (PANTHER); PTHR32305 (PANTHER); PTHR32305 (PANTHER); SSF69318 (SUPERFAMILY); SSF89372 (SUPERFAMILY)</t>
  </si>
  <si>
    <t>P:GO:0002682; C:GO:0005615; P:GO:0006953; F:GO:0008168; F:GO:0016491; F:GO:0016874; F:GO:0031177; P:GO:0032259; P:GO:0055114</t>
  </si>
  <si>
    <t>P:regulation of immune system process; C:extracellular space; P:acute-phase response; F:methyltransferase activity; F:oxidoreductase activity; F:ligase activity; F:phosphopantetheine binding; P:methylation; P:oxidation-reduction process</t>
  </si>
  <si>
    <t>IPR042099 (G3DSA:3.40.50.GENE3D); IPR001242 (PFAM); G3DSA:3.30.559.30 (GENE3D); IPR013120 (PFAM); IPR000873 (PFAM); G3DSA:3.40.50.720 (GENE3D); G3DSA:3.30.300.30 (GENE3D); IPR023213 (G3DSA:3.30.559.GENE3D); IPR009081 (PFAM); IPR036736 (G3DSA:1.10.1200.GENE3D); PTHR44845 (PANTHER); IPR009081 (PROSITE_PROFILES); cd05930 (CDD); SSF52777 (SUPERFAMILY); SSF56801 (SUPERFAMILY); SSF52777 (SUPERFAMILY); IPR036291 (SUPERFAMILY); IPR036736 (SUPERFAMILY)</t>
  </si>
  <si>
    <t>IPR020807 (SMART); IPR020806 (SMART); IPR020841 (SMART); IPR020801 (SMART); SM00822 (SMART); IPR032821 (PFAM); G3DSA:3.30.70.3290 (GENE3D); G3DSA:3.40.50.150 (GENE3D); IPR020807 (PFAM); G3DSA:3.40.50.720 (GENE3D); IPR014043 (PFAM); IPR013217 (PFAM); IPR016039 (G3DSA:3.40.47.GENE3D); IPR013968 (PFAM); IPR036736 (G3DSA:1.10.1200.GENE3D); IPR001227 (G3DSA:3.40.366.GENE3D); IPR009081 (PFAM); IPR014030 (PFAM); IPR014031 (PFAM); IPR042104 (G3DSA:3.10.129.GENE3D); mobidb-lite (MOBIDB_LITE); mobidb-lite (MOBIDB_LITE); mobidb-lite (MOBIDB_LITE); PTHR43775 (PANTHER); PTHR43775:SF20 (PANTHER); IPR009081 (PROSITE_PROFILES); cd02440 (CDD); cd00833 (CDD); IPR016035 (SUPERFAMILY); IPR016036 (SUPERFAMILY); IPR029063 (SUPERFAMILY); IPR036291 (SUPERFAMILY); IPR036736 (SUPERFAMILY); IPR016039 (SUPERFAMILY); IPR016039 (SUPERFAMILY)</t>
  </si>
  <si>
    <t>IPR006861 (SMART); IPR006861 (PFAM); IPR019084 (PFAM); mobidb-lite (MOBIDB_LITE); mobidb-lite (MOBIDB_LITE); mobidb-lite (MOBIDB_LITE); mobidb-lite (MOBIDB_LITE); mobidb-lite (MOBIDB_LITE); mobidb-lite (MOBIDB_LITE); mobidb-lite (MOBIDB_LITE); PTHR12299:SF17 (PANTHER); IPR039764 (PANTHER)</t>
  </si>
  <si>
    <t>Structure-specific endonuclease subunit SLX1</t>
  </si>
  <si>
    <t>C:GO:0000788; F:GO:0003677; F:GO:0005353; F:GO:0005355; P:GO:0006281; P:GO:0006310; P:GO:0006334; F:GO:0015578; P:GO:0015755; P:GO:0015761; C:GO:0016021; F:GO:0017108; C:GO:0031298; C:GO:0033557; F:GO:0046982; P:GO:0090305; P:GO:1904659</t>
  </si>
  <si>
    <t>C:nuclear nucleosome; F:DNA binding; F:fructose transmembrane transporter activity; F:glucose transmembrane transporter activity; P:DNA repair; P:DNA recombination; P:nucleosome assembly; F:mannose transmembrane transporter activity; P:fructose transmembrane transport; P:mannose transmembrane transport; C:integral component of membrane; F:5'-flap endonuclease activity; C:replication fork protection complex; C:Slx1-Slx4 complex; F:protein heterodimerization activity; P:nucleic acid phosphodiester bond hydrolysis; P:glucose transmembrane transport</t>
  </si>
  <si>
    <t>IPR035901 (G3DSA:3.40.1440.GENE3D); IPR000305 (PFAM); IPR013083 (G3DSA:3.30.40.GENE3D); PTHR20208:SF13 (PANTHER); PTHR20208 (PANTHER); IPR027520 (HAMAP); IPR000305 (PROSITE_PROFILES)</t>
  </si>
  <si>
    <t>P:GO:0006281; F:GO:0017108; C:GO:0033557</t>
  </si>
  <si>
    <t>P:DNA repair; F:5'-flap endonuclease activity; C:Slx1-Slx4 complex</t>
  </si>
  <si>
    <t>IPR020801 (SMART); IPR020806 (SMART); IPR020841 (SMART); SM00822 (SMART); IPR020807 (SMART); G3DSA:3.40.50.720 (GENE3D); IPR032821 (PFAM); G3DSA:3.30.300.30 (GENE3D); G3DSA:3.30.559.30 (GENE3D); IPR000873 (PFAM); IPR042099 (G3DSA:3.40.50.GENE3D); IPR042104 (G3DSA:3.10.129.GENE3D); IPR020807 (PFAM); IPR023213 (G3DSA:3.30.559.GENE3D); IPR009081 (PFAM); G3DSA:3.40.50.720 (GENE3D); IPR001227 (G3DSA:3.40.366.GENE3D); IPR013968 (PFAM); IPR016039 (G3DSA:3.40.47.GENE3D); IPR013120 (PFAM); IPR013217 (PFAM); G3DSA:3.40.50.150 (GENE3D); IPR014031 (PFAM); IPR001242 (PFAM); IPR036736 (G3DSA:1.10.1200.GENE3D); IPR014030 (PFAM); IPR014043 (PFAM); G3DSA:3.40.50.720 (GENE3D); mobidb-lite (MOBIDB_LITE); mobidb-lite (MOBIDB_LITE); mobidb-lite (MOBIDB_LITE); mobidb-lite (MOBIDB_LITE); PTHR43775 (PANTHER); PTHR43775:SF20 (PANTHER); IPR009081 (PROSITE_PROFILES); IPR009081 (PROSITE_PROFILES); cd05930 (CDD); cd02440 (CDD); cd00833 (CDD); SSF52777 (SUPERFAMILY); SSF56801 (SUPERFAMILY); IPR016036 (SUPERFAMILY); IPR036736 (SUPERFAMILY); IPR016035 (SUPERFAMILY); IPR036736 (SUPERFAMILY); IPR016039 (SUPERFAMILY); IPR029063 (SUPERFAMILY); IPR036291 (SUPERFAMILY); SSF52777 (SUPERFAMILY); IPR036291 (SUPERFAMILY)</t>
  </si>
  <si>
    <t>IPR001270 (PRINTS); IPR019489 (SMART); IPR003593 (SMART); IPR036628 (G3DSA:1.10.1780.GENE3D); IPR041546 (PFAM); IPR019489 (PFAM); G3DSA:3.40.50.300 (GENE3D); IPR004176 (PFAM); G3DSA:1.10.8.60 (GENE3D); G3DSA:3.40.50.300 (GENE3D); G3DSA:3.40.50.300 (GENE3D); IPR003959 (PFAM); IPR003959 (PFAM); mobidb-lite (MOBIDB_LITE); PTHR11638 (PANTHER); PTHR11638:SF127 (PANTHER); cd00009 (CDD); cd00009 (CDD); IPR027417 (SUPERFAMILY); IPR027417 (SUPERFAMILY); IPR036628 (SUPERFAMILY)</t>
  </si>
  <si>
    <t>hypothetical protein FOPG_14384</t>
  </si>
  <si>
    <t>IPR008701 (PFAM); mobidb-lite (MOBIDB_LITE); mobidb-lite (MOBIDB_LITE); PTHR33657:SF6 (PANTHER); IPR008701 (PANTHER)</t>
  </si>
  <si>
    <t>G3DSA:3.40.50.720 (GENE3D); G3DSA:3.90.25.10 (GENE3D); IPR016040 (PFAM); PTHR43000 (PANTHER); PTHR43000:SF7 (PANTHER); IPR005888 (CDD); IPR036291 (SUPERFAMILY)</t>
  </si>
  <si>
    <t>IPR005103 (PFAM); G3DSA:2.70.50.70 (GENE3D); mobidb-lite (MOBIDB_LITE); mobidb-lite (MOBIDB_LITE); PTHR33353:SF2 (PANTHER); PTHR33353 (PANTHER)</t>
  </si>
  <si>
    <t>endoglucanase</t>
  </si>
  <si>
    <t>F:GO:0004553; C:GO:0005576; P:GO:0005975; F:GO:0030248</t>
  </si>
  <si>
    <t>F:hydrolase activity, hydrolyzing O-glycosyl compounds; C:extracellular region; P:carbohydrate metabolic process; F:cellulose binding</t>
  </si>
  <si>
    <t>IPR000254 (SMART); G3DSA:3.20.20.80 (GENE3D); IPR000254 (PFAM); IPR001547 (PFAM); mobidb-lite (MOBIDB_LITE); mobidb-lite (MOBIDB_LITE); PTHR34142 (PANTHER); PTHR34142:SF6 (PANTHER); PD001821 (PRODOM); IPR000254 (PROSITE_PROFILES); IPR035971 (SUPERFAMILY); IPR017853 (SUPERFAMILY)</t>
  </si>
  <si>
    <t>Golgi apyrase</t>
  </si>
  <si>
    <t>C:GO:0000795; F:GO:0005524; P:GO:0007131; C:GO:0016021; P:GO:0016567; F:GO:0016787; F:GO:0061630</t>
  </si>
  <si>
    <t>C:synaptonemal complex; F:ATP binding; P:reciprocal meiotic recombination; C:integral component of membrane; P:protein ubiquitination; F:hydrolase activity; F:ubiquitin protein ligase activity</t>
  </si>
  <si>
    <t>mobidb-lite (MOBIDB_LITE); mobidb-lite (MOBIDB_LITE); mobidb-lite (MOBIDB_LITE)</t>
  </si>
  <si>
    <t>related to general repressor of transcription</t>
  </si>
  <si>
    <t>F:GO:0000981; F:GO:0003677; C:GO:0005634; P:GO:0006357; F:GO:0008270</t>
  </si>
  <si>
    <t>F:DNA-binding transcription factor activity, RNA polymerase II-specific; F:DNA binding; C:nucleus; P:regulation of transcription by RNA polymerase II; F:zinc ion binding</t>
  </si>
  <si>
    <t>IPR007219 (SMART); IPR007219 (PFAM); IPR001138 (PFAM); mobidb-lite (MOBIDB_LITE); mobidb-lite (MOBIDB_LITE); mobidb-lite (MOBIDB_LITE); mobidb-lite (MOBIDB_LITE); PTHR47338 (PANTHER); PTHR47338:SF15 (PANTHER); IPR001138 (PROSITE_PROFILES); cd12148 (CDD); IPR001138 (CDD); IPR036864 (SUPERFAMILY)</t>
  </si>
  <si>
    <t>F:GO:0000981; F:GO:0003677; C:GO:0005634; P:GO:0006351; P:GO:0006355; F:GO:0008270</t>
  </si>
  <si>
    <t>F:DNA-binding transcription factor activity, RNA polymerase II-specific; F:DNA binding; C:nucleus; P:transcription, DNA-templated; P:regulation of transcription, DNA-templated; F:zinc ion binding</t>
  </si>
  <si>
    <t>IPR006861 (SMART); IPR019084 (PFAM); IPR006861 (PFAM); mobidb-lite (MOBIDB_LITE); mobidb-lite (MOBIDB_LITE); mobidb-lite (MOBIDB_LITE); mobidb-lite (MOBIDB_LITE); mobidb-lite (MOBIDB_LITE); mobidb-lite (MOBIDB_LITE); mobidb-lite (MOBIDB_LITE); PTHR12299:SF17 (PANTHER); IPR039764 (PANTHER)</t>
  </si>
  <si>
    <t>IPR013319 (G3DSA:2.60.120.GENE3D); IPR002594 (PFAM); IPR002594 (PANTHER); PTHR34002:SF9 (PANTHER); IPR013320 (SUPERFAMILY)</t>
  </si>
  <si>
    <t>IPR001270 (PRINTS); IPR019489 (SMART); IPR003593 (SMART); G3DSA:3.40.50.300 (GENE3D); IPR003959 (PFAM); IPR041546 (PFAM); IPR003959 (PFAM); G3DSA:3.40.50.300 (GENE3D); IPR004176 (PFAM); IPR019489 (PFAM); G3DSA:1.10.8.60 (GENE3D); IPR036628 (G3DSA:1.10.1780.GENE3D); G3DSA:3.40.50.300 (GENE3D); mobidb-lite (MOBIDB_LITE); PTHR11638 (PANTHER); PTHR11638:SF127 (PANTHER); cd00009 (CDD); cd00009 (CDD); IPR027417 (SUPERFAMILY); IPR036628 (SUPERFAMILY); IPR027417 (SUPERFAMILY)</t>
  </si>
  <si>
    <t>IPR008701 (PFAM); mobidb-lite (MOBIDB_LITE); mobidb-lite (MOBIDB_LITE); IPR008701 (PANTHER); PTHR33657:SF6 (PANTHER)</t>
  </si>
  <si>
    <t>IPR016040 (PFAM); G3DSA:3.40.50.720 (GENE3D); G3DSA:3.90.25.10 (GENE3D); PTHR43000 (PANTHER); PTHR43000:SF7 (PANTHER); IPR005888 (CDD); IPR036291 (SUPERFAMILY)</t>
  </si>
  <si>
    <t>IPR000254 (SMART); IPR000254 (PFAM); IPR005103 (PFAM); G3DSA:2.70.50.70 (GENE3D); mobidb-lite (MOBIDB_LITE); mobidb-lite (MOBIDB_LITE); PTHR33353:SF11 (PANTHER); PTHR33353 (PANTHER); PD001821 (PRODOM); IPR000254 (PROSITE_PROFILES); IPR035971 (SUPERFAMILY)</t>
  </si>
  <si>
    <t>IPR003284 (PRINTS); IPR022385 (TIGRFAM); G3DSA:2.180.10.10 (GENE3D); IPR003284 (PFAM); IPR021860 (PFAM); IPR001466 (PFAM); IPR012338 (G3DSA:3.40.710.GENE3D); IPR022044 (PFAM); IPR022045 (PFAM); mobidb-lite (MOBIDB_LITE); mobidb-lite (MOBIDB_LITE); PTHR43645 (PANTHER); IPR012338 (SUPERFAMILY); SSF69318 (SUPERFAMILY)</t>
  </si>
  <si>
    <t>SM00822 (SMART); IPR020841 (SMART); IPR020807 (SMART); IPR020806 (SMART); IPR020801 (SMART); IPR013217 (PFAM); IPR001227 (G3DSA:3.40.366.GENE3D); IPR036736 (G3DSA:1.10.1200.GENE3D); IPR020807 (PFAM); IPR036736 (G3DSA:1.10.1200.GENE3D); IPR013968 (PFAM); G3DSA:3.30.559.30 (GENE3D); G3DSA:3.40.50.720 (GENE3D); IPR001242 (PFAM); IPR016039 (G3DSA:3.40.47.GENE3D); IPR023213 (G3DSA:3.30.559.GENE3D); IPR014043 (PFAM); IPR013120 (PFAM); IPR032821 (PFAM); IPR000873 (PFAM); G3DSA:3.40.50.150 (GENE3D); G3DSA:3.30.300.30 (GENE3D); G3DSA:3.30.70.3290 (GENE3D); IPR009081 (PFAM); IPR014030 (PFAM); G3DSA:3.40.50.720 (GENE3D); IPR042099 (G3DSA:3.40.50.GENE3D); IPR014031 (PFAM); IPR042104 (G3DSA:3.10.129.GENE3D); mobidb-lite (MOBIDB_LITE); mobidb-lite (MOBIDB_LITE); PTHR43775:SF20 (PANTHER); PTHR43775 (PANTHER); IPR009081 (PROSITE_PROFILES); IPR009081 (PROSITE_PROFILES); cd00833 (CDD); cd02440 (CDD); cd05930 (CDD); SSF52777 (SUPERFAMILY); SSF56801 (SUPERFAMILY); IPR036736 (SUPERFAMILY); IPR036291 (SUPERFAMILY); SSF52777 (SUPERFAMILY); IPR036736 (SUPERFAMILY); IPR016039 (SUPERFAMILY); IPR036291 (SUPERFAMILY); IPR016035 (SUPERFAMILY); IPR029063 (SUPERFAMILY); IPR016036 (SUPERFAMILY)</t>
  </si>
  <si>
    <t>g39</t>
  </si>
  <si>
    <t>beta-fructofuranosidase</t>
  </si>
  <si>
    <t>F:GO:0004553; P:GO:0005975</t>
  </si>
  <si>
    <t>F:hydrolase activity, hydrolyzing O-glycosyl compounds; P:carbohydrate metabolic process</t>
  </si>
  <si>
    <t>IPR001362 (SMART); IPR023296 (G3DSA:2.115.10.GENE3D); IPR013148 (PFAM); G3DSA:2.60.120.560 (GENE3D); PTHR42800:SF2 (PANTHER); PTHR42800 (PANTHER); cd18622 (CDD); IPR013320 (SUPERFAMILY); IPR023296 (SUPERFAMILY)</t>
  </si>
  <si>
    <t>G3DSA:3.40.50.720 (GENE3D); IPR016040 (PFAM); G3DSA:3.90.25.10 (GENE3D); PTHR43000:SF7 (PANTHER); PTHR43000 (PANTHER); IPR005888 (CDD); IPR036291 (SUPERFAMILY)</t>
  </si>
  <si>
    <t>IPR003284 (PFAM); IPR012338 (G3DSA:3.40.710.GENE3D); IPR022385 (TIGRFAM); PF13517 (PFAM); IPR021860 (PFAM); IPR022044 (PFAM); IPR001466 (PFAM); G3DSA:2.180.10.10 (GENE3D); IPR022045 (PFAM); PTHR43645 (PANTHER); SSF69318 (SUPERFAMILY); IPR012338 (SUPERFAMILY)</t>
  </si>
  <si>
    <t>catalase</t>
  </si>
  <si>
    <t>F:GO:0003700; F:GO:0004096; C:GO:0005680; C:GO:0005737; P:GO:0006355; P:GO:0006979; P:GO:0007367; P:GO:0016567; F:GO:0020037; P:GO:0031145; P:GO:0042744; F:GO:0043565; P:GO:0045842; F:GO:0046872; P:GO:0051301; P:GO:0055114; F:GO:0061630; P:GO:0098869</t>
  </si>
  <si>
    <t>F:DNA-binding transcription factor activity; F:catalase activity; C:anaphase-promoting complex; C:cytoplasm; P:regulation of transcription, DNA-templated; P:response to oxidative stress; P:segment polarity determination; P:protein ubiquitination; F:heme binding; P:anaphase-promoting complex-dependent catabolic process; P:hydrogen peroxide catabolic process; F:sequence-specific DNA binding; P:positive regulation of mitotic metaphase/anaphase transition; F:metal ion binding; P:cell division; P:oxidation-reduction process; F:ubiquitin protein ligase activity; P:cellular oxidant detoxification</t>
  </si>
  <si>
    <t>IPR018028 (PRINTS); IPR011614 (SMART); IPR037060 (G3DSA:2.40.180.GENE3D); IPR011614 (PFAM); IPR010582 (PFAM); IPR024711 (PIRSF); IPR018028 (PANTHER); PTHR11465:SF26 (PANTHER); IPR018028 (PROSITE_PROFILES); IPR020835 (SUPERFAMILY)</t>
  </si>
  <si>
    <t>F:GO:0004096; P:GO:0006979; F:GO:0020037; P:GO:0055114</t>
  </si>
  <si>
    <t>F:catalase activity; P:response to oxidative stress; F:heme binding; P:oxidation-reduction process</t>
  </si>
  <si>
    <t>IPR020841 (SMART); IPR020807 (SMART); SM00822 (SMART); IPR020801 (SMART); IPR020806 (SMART); G3DSA:3.30.559.30 (GENE3D); IPR020807 (PFAM); IPR014030 (PFAM); G3DSA:3.30.300.30 (GENE3D); IPR036736 (G3DSA:1.10.1200.GENE3D); G3DSA:3.40.50.720 (GENE3D); IPR013968 (PFAM); IPR014031 (PFAM); IPR001227 (G3DSA:3.40.366.GENE3D); G3DSA:3.40.50.720 (GENE3D); IPR014043 (PFAM); IPR000873 (PFAM); IPR032821 (PFAM); G3DSA:3.40.50.150 (GENE3D); G3DSA:3.40.50.720 (GENE3D); IPR013217 (PFAM); IPR001242 (PFAM); IPR009081 (PFAM); IPR016039 (G3DSA:3.40.47.GENE3D); IPR023213 (G3DSA:3.30.559.GENE3D); IPR013120 (PFAM); IPR042099 (G3DSA:3.40.50.GENE3D); IPR042104 (G3DSA:3.10.129.GENE3D); mobidb-lite (MOBIDB_LITE); mobidb-lite (MOBIDB_LITE); mobidb-lite (MOBIDB_LITE); mobidb-lite (MOBIDB_LITE); PTHR43775 (PANTHER); PTHR43775:SF20 (PANTHER); IPR009081 (PROSITE_PROFILES); IPR009081 (PROSITE_PROFILES); cd02440 (CDD); cd05930 (CDD); cd00833 (CDD); IPR036291 (SUPERFAMILY); IPR016036 (SUPERFAMILY); IPR036291 (SUPERFAMILY); SSF52777 (SUPERFAMILY); IPR036291 (SUPERFAMILY); IPR016035 (SUPERFAMILY); SSF56801 (SUPERFAMILY); IPR029063 (SUPERFAMILY); IPR016039 (SUPERFAMILY); IPR036736 (SUPERFAMILY); SSF52777 (SUPERFAMILY); IPR036736 (SUPERFAMILY)</t>
  </si>
  <si>
    <t>IPR001270 (PRINTS); IPR019489 (SMART); IPR003593 (SMART); IPR003959 (PFAM); G3DSA:3.40.50.300 (GENE3D); IPR041546 (PFAM); IPR019489 (PFAM); IPR004176 (PFAM); IPR003959 (PFAM); G3DSA:3.40.50.300 (GENE3D); G3DSA:3.40.50.300 (GENE3D); G3DSA:1.10.8.60 (GENE3D); IPR036628 (G3DSA:1.10.1780.GENE3D); mobidb-lite (MOBIDB_LITE); PTHR11638:SF127 (PANTHER); PTHR11638 (PANTHER); cd00009 (CDD); cd00009 (CDD); IPR027417 (SUPERFAMILY); IPR036628 (SUPERFAMILY); IPR027417 (SUPERFAMILY)</t>
  </si>
  <si>
    <t>uncharacterized protein FRV6_05072</t>
  </si>
  <si>
    <t>IPR008701 (PFAM); mobidb-lite (MOBIDB_LITE); mobidb-lite (MOBIDB_LITE); mobidb-lite (MOBIDB_LITE); PTHR33657:SF6 (PANTHER); IPR008701 (PANTHER)</t>
  </si>
  <si>
    <t>IPR005103 (PFAM); G3DSA:2.70.50.70 (GENE3D); G3DSA:2.70.50.70 (GENE3D); mobidb-lite (MOBIDB_LITE); mobidb-lite (MOBIDB_LITE); mobidb-lite (MOBIDB_LITE); mobidb-lite (MOBIDB_LITE); mobidb-lite (MOBIDB_LITE); PTHR33353:SF2 (PANTHER); PTHR33353 (PANTHER); PTHR33353 (PANTHER); PTHR33353:SF2 (PANTHER)</t>
  </si>
  <si>
    <t>IPR000254 (SMART); IPR005103 (PFAM); G3DSA:2.70.50.70 (GENE3D); IPR000254 (PFAM); mobidb-lite (MOBIDB_LITE); mobidb-lite (MOBIDB_LITE); PTHR33353:SF11 (PANTHER); PTHR33353 (PANTHER); PTHR33353 (PANTHER); PTHR33353:SF11 (PANTHER); PD001821 (PRODOM); IPR000254 (PROSITE_PROFILES); IPR035971 (SUPERFAMILY)</t>
  </si>
  <si>
    <t>IPR003284 (PRINTS); PF13517 (PFAM); IPR003284 (PFAM); IPR022044 (PFAM); G3DSA:2.180.10.10 (GENE3D); IPR022045 (PFAM); mobidb-lite (MOBIDB_LITE); mobidb-lite (MOBIDB_LITE); PTHR45460 (PANTHER); SSF69318 (SUPERFAMILY)</t>
  </si>
  <si>
    <r>
      <t>RIP composite index value</t>
    </r>
    <r>
      <rPr>
        <b/>
        <vertAlign val="superscript"/>
        <sz val="11"/>
        <color theme="1"/>
        <rFont val="Times New Roman"/>
        <family val="1"/>
      </rPr>
      <t>4</t>
    </r>
  </si>
  <si>
    <r>
      <rPr>
        <vertAlign val="super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>FSP34 chromosomes were used as reference for these analyses.</t>
    </r>
  </si>
  <si>
    <r>
      <t xml:space="preserve">b) Sizes (base pairs) of the chromosome assemblie for the five </t>
    </r>
    <r>
      <rPr>
        <i/>
        <sz val="12"/>
        <color theme="1"/>
        <rFont val="Times New Roman"/>
        <family val="1"/>
      </rPr>
      <t>F. circinatum</t>
    </r>
    <r>
      <rPr>
        <sz val="12"/>
        <color theme="1"/>
        <rFont val="Times New Roman"/>
        <family val="1"/>
      </rPr>
      <t xml:space="preserve"> strains investigated.</t>
    </r>
  </si>
  <si>
    <r>
      <rPr>
        <b/>
        <i/>
        <sz val="11"/>
        <color theme="1"/>
        <rFont val="Times New Roman"/>
        <family val="1"/>
      </rPr>
      <t>Fusarium circinatum</t>
    </r>
    <r>
      <rPr>
        <b/>
        <sz val="11"/>
        <color theme="1"/>
        <rFont val="Times New Roman"/>
        <family val="1"/>
      </rPr>
      <t xml:space="preserve"> strain</t>
    </r>
  </si>
  <si>
    <t>Missing BUSCOs</t>
  </si>
  <si>
    <t>Fragmented BUSCOs</t>
  </si>
  <si>
    <t>Complete and duplicated BUSCOs</t>
  </si>
  <si>
    <t>Complete and single-copy BUSCOs</t>
  </si>
  <si>
    <t>Complete BUSCOs</t>
  </si>
  <si>
    <r>
      <t xml:space="preserve">Fusarium circinatum </t>
    </r>
    <r>
      <rPr>
        <b/>
        <sz val="11"/>
        <color theme="1"/>
        <rFont val="Times New Roman"/>
        <family val="1"/>
      </rPr>
      <t>strains</t>
    </r>
  </si>
  <si>
    <r>
      <t xml:space="preserve">N. crassa query </t>
    </r>
    <r>
      <rPr>
        <b/>
        <sz val="11"/>
        <color theme="1"/>
        <rFont val="Times New Roman"/>
        <family val="1"/>
      </rPr>
      <t>sequences</t>
    </r>
  </si>
  <si>
    <t>Size of coding dataset (bp)</t>
  </si>
  <si>
    <t>GC content of the dataset (%)</t>
  </si>
  <si>
    <t>Total proportion that constitute LRARs (bp)</t>
  </si>
  <si>
    <r>
      <t>Percentage of genes with windows indicating RIP (%)</t>
    </r>
    <r>
      <rPr>
        <b/>
        <vertAlign val="superscript"/>
        <sz val="11"/>
        <color theme="1"/>
        <rFont val="Times New Roman"/>
        <family val="1"/>
      </rPr>
      <t>1</t>
    </r>
  </si>
  <si>
    <r>
      <t>Fusarium circinatum</t>
    </r>
    <r>
      <rPr>
        <b/>
        <sz val="11"/>
        <color theme="1"/>
        <rFont val="Times New Roman"/>
        <family val="1"/>
      </rPr>
      <t xml:space="preserve"> strains</t>
    </r>
  </si>
  <si>
    <t>Size of the isochore component (bp)</t>
  </si>
  <si>
    <t>Average GC content of isochore component (%)</t>
  </si>
  <si>
    <t>Total count of LRARs</t>
  </si>
  <si>
    <r>
      <rPr>
        <vertAlign val="super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See Figure 4.</t>
    </r>
  </si>
  <si>
    <t>RIP affected proportion of isochore component (%)</t>
  </si>
  <si>
    <t>Gene density per 100 Kb</t>
  </si>
  <si>
    <t>Genomic proportion of isochore component affected by RIP (bp)</t>
  </si>
  <si>
    <t>Genomic position</t>
  </si>
  <si>
    <t>No RIP</t>
  </si>
  <si>
    <t>RIP</t>
  </si>
  <si>
    <t>Cul-4</t>
  </si>
  <si>
    <t>XP_957743.3</t>
  </si>
  <si>
    <t>g15.73</t>
  </si>
  <si>
    <t>g15.31</t>
  </si>
  <si>
    <t>DBP-1</t>
  </si>
  <si>
    <t>g15.16</t>
  </si>
  <si>
    <t>g4759</t>
  </si>
  <si>
    <t>No significant similarity found</t>
  </si>
  <si>
    <r>
      <rPr>
        <b/>
        <sz val="11"/>
        <color theme="1"/>
        <rFont val="Times New Roman"/>
        <family val="1"/>
      </rPr>
      <t>Table S5:</t>
    </r>
    <r>
      <rPr>
        <sz val="11"/>
        <color theme="1"/>
        <rFont val="Times New Roman"/>
        <family val="1"/>
      </rPr>
      <t xml:space="preserve"> InterProscan results of the genes sharing nucleotide similarity to that of the effector gene dataset of FSP34</t>
    </r>
    <r>
      <rPr>
        <vertAlign val="super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 xml:space="preserve">. </t>
    </r>
  </si>
  <si>
    <r>
      <rPr>
        <b/>
        <sz val="11"/>
        <color theme="1"/>
        <rFont val="Times New Roman"/>
        <family val="1"/>
      </rPr>
      <t>Table S6</t>
    </r>
    <r>
      <rPr>
        <sz val="11"/>
        <color theme="1"/>
        <rFont val="Times New Roman"/>
        <family val="1"/>
      </rPr>
      <t xml:space="preserve">: RIP statistics of the coding genomic compartment of the </t>
    </r>
    <r>
      <rPr>
        <i/>
        <sz val="11"/>
        <color theme="1"/>
        <rFont val="Times New Roman"/>
        <family val="1"/>
      </rPr>
      <t>F. circinatum</t>
    </r>
    <r>
      <rPr>
        <sz val="11"/>
        <color theme="1"/>
        <rFont val="Times New Roman"/>
        <family val="1"/>
      </rPr>
      <t xml:space="preserve"> isolates investigated. </t>
    </r>
  </si>
  <si>
    <r>
      <rPr>
        <b/>
        <sz val="11"/>
        <color theme="1"/>
        <rFont val="Times New Roman"/>
        <family val="1"/>
      </rPr>
      <t>Table S9:</t>
    </r>
    <r>
      <rPr>
        <sz val="11"/>
        <color theme="1"/>
        <rFont val="Times New Roman"/>
        <family val="1"/>
      </rPr>
      <t xml:space="preserve"> Correlation coefficients calculated for percentage RIP (%), count of Transposable elements (TEs) and size (bp) for the dispensable chromosome assemblies of </t>
    </r>
    <r>
      <rPr>
        <i/>
        <sz val="11"/>
        <color theme="1"/>
        <rFont val="Times New Roman"/>
        <family val="1"/>
      </rPr>
      <t>F. circinatum</t>
    </r>
    <r>
      <rPr>
        <sz val="11"/>
        <color theme="1"/>
        <rFont val="Times New Roman"/>
        <family val="1"/>
      </rPr>
      <t xml:space="preserve"> strains investigated in this study</t>
    </r>
    <r>
      <rPr>
        <vertAlign val="super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.</t>
    </r>
  </si>
  <si>
    <r>
      <rPr>
        <b/>
        <sz val="11"/>
        <color theme="1"/>
        <rFont val="Times New Roman"/>
        <family val="1"/>
      </rPr>
      <t>Table S14:</t>
    </r>
    <r>
      <rPr>
        <sz val="11"/>
        <color theme="1"/>
        <rFont val="Times New Roman"/>
        <family val="1"/>
      </rPr>
      <t xml:space="preserve"> List of NCBI nucleotide alignment statistics using ten FSP34 Large RIP affected Regions (LRARs) as query sequence</t>
    </r>
    <r>
      <rPr>
        <vertAlign val="super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.</t>
    </r>
  </si>
  <si>
    <r>
      <rPr>
        <b/>
        <sz val="11"/>
        <color theme="1"/>
        <rFont val="Times New Roman"/>
        <family val="1"/>
      </rPr>
      <t>Table S15:</t>
    </r>
    <r>
      <rPr>
        <sz val="11"/>
        <color theme="1"/>
        <rFont val="Times New Roman"/>
        <family val="1"/>
      </rPr>
      <t xml:space="preserve"> List of RIP statistics and predicted sequence dependent curvature of genomic regions of FSP34 that had RIP or were not affected by RIP.</t>
    </r>
  </si>
  <si>
    <r>
      <rPr>
        <b/>
        <sz val="11"/>
        <color theme="1"/>
        <rFont val="Times New Roman"/>
        <family val="1"/>
      </rPr>
      <t xml:space="preserve">Table S16: </t>
    </r>
    <r>
      <rPr>
        <sz val="11"/>
        <color theme="1"/>
        <rFont val="Times New Roman"/>
        <family val="1"/>
      </rPr>
      <t>RIP statistics and predicted sequence dependent curvature of Large RIP Affected Regions (LRARs) investigated in this study.</t>
    </r>
  </si>
  <si>
    <r>
      <rPr>
        <vertAlign val="super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F, C, and P referes to Molecular function, Cellular component, and Biological process, respectively.</t>
    </r>
  </si>
  <si>
    <t>g9576</t>
  </si>
  <si>
    <t>1 341 967-1 345 556</t>
  </si>
  <si>
    <t>g13.3</t>
  </si>
  <si>
    <t>g20.32</t>
  </si>
  <si>
    <t>g11886</t>
  </si>
  <si>
    <t>309 447-313 607</t>
  </si>
  <si>
    <t>1 461 368-1 468 501</t>
  </si>
  <si>
    <t>1 502 376-1 509 509</t>
  </si>
  <si>
    <r>
      <t xml:space="preserve">a) Percentages of pairwise nucleotide identity (top row) and percentage query coverage (bottom row) of the 12 </t>
    </r>
    <r>
      <rPr>
        <i/>
        <sz val="12"/>
        <color theme="1"/>
        <rFont val="Times New Roman"/>
        <family val="1"/>
      </rPr>
      <t>F. circinatum</t>
    </r>
    <r>
      <rPr>
        <sz val="12"/>
        <color theme="1"/>
        <rFont val="Times New Roman"/>
        <family val="1"/>
      </rPr>
      <t xml:space="preserve"> chromosomes</t>
    </r>
    <r>
      <rPr>
        <vertAlign val="superscript"/>
        <sz val="12"/>
        <color theme="1"/>
        <rFont val="Times New Roman"/>
        <family val="1"/>
      </rPr>
      <t>1.</t>
    </r>
    <r>
      <rPr>
        <sz val="12"/>
        <color theme="1"/>
        <rFont val="Times New Roman"/>
        <family val="1"/>
      </rPr>
      <t xml:space="preserve"> </t>
    </r>
  </si>
  <si>
    <r>
      <t>Table S4:</t>
    </r>
    <r>
      <rPr>
        <sz val="11"/>
        <color theme="1"/>
        <rFont val="Times New Roman"/>
        <family val="1"/>
      </rPr>
      <t xml:space="preserve"> Name and genomic locations of </t>
    </r>
    <r>
      <rPr>
        <i/>
        <sz val="11"/>
        <color theme="1"/>
        <rFont val="Times New Roman"/>
        <family val="1"/>
      </rPr>
      <t>F. circinatum</t>
    </r>
    <r>
      <rPr>
        <sz val="11"/>
        <color theme="1"/>
        <rFont val="Times New Roman"/>
        <family val="1"/>
      </rPr>
      <t xml:space="preserve"> sequences with similarity to that of the FSP34 query set of effector genes.</t>
    </r>
  </si>
  <si>
    <r>
      <rPr>
        <b/>
        <sz val="11"/>
        <color theme="1"/>
        <rFont val="Times New Roman"/>
        <family val="1"/>
      </rPr>
      <t>Table S11:</t>
    </r>
    <r>
      <rPr>
        <sz val="11"/>
        <color theme="1"/>
        <rFont val="Times New Roman"/>
        <family val="1"/>
      </rPr>
      <t xml:space="preserve"> Summary of the RIP statistics for the putative genomic locations of the centromeric regions of </t>
    </r>
    <r>
      <rPr>
        <i/>
        <sz val="11"/>
        <color theme="1"/>
        <rFont val="Times New Roman"/>
        <family val="1"/>
      </rPr>
      <t>F. circinatum</t>
    </r>
    <r>
      <rPr>
        <sz val="11"/>
        <color theme="1"/>
        <rFont val="Times New Roman"/>
        <family val="1"/>
      </rPr>
      <t xml:space="preserve"> isolates investigated in this study.</t>
    </r>
  </si>
  <si>
    <r>
      <t xml:space="preserve">Table S10: </t>
    </r>
    <r>
      <rPr>
        <sz val="11"/>
        <color theme="1"/>
        <rFont val="Times New Roman"/>
        <family val="1"/>
      </rPr>
      <t>List of genomic regions corresponding to the telomeric regions in</t>
    </r>
    <r>
      <rPr>
        <i/>
        <sz val="11"/>
        <color theme="1"/>
        <rFont val="Times New Roman"/>
        <family val="1"/>
      </rPr>
      <t xml:space="preserve"> F. circinatum</t>
    </r>
    <r>
      <rPr>
        <sz val="11"/>
        <color theme="1"/>
        <rFont val="Times New Roman"/>
        <family val="1"/>
      </rPr>
      <t xml:space="preserve"> isolates investigated in this study. </t>
    </r>
  </si>
  <si>
    <r>
      <rPr>
        <b/>
        <sz val="11"/>
        <color theme="1"/>
        <rFont val="Times New Roman"/>
        <family val="1"/>
      </rPr>
      <t>Table S8:</t>
    </r>
    <r>
      <rPr>
        <sz val="11"/>
        <color theme="1"/>
        <rFont val="Times New Roman"/>
        <family val="1"/>
      </rPr>
      <t xml:space="preserve"> RIP statistics of the core and accessory genomic compartments of the </t>
    </r>
    <r>
      <rPr>
        <i/>
        <sz val="11"/>
        <color theme="1"/>
        <rFont val="Times New Roman"/>
        <family val="1"/>
      </rPr>
      <t>F. circinatum</t>
    </r>
    <r>
      <rPr>
        <sz val="11"/>
        <color theme="1"/>
        <rFont val="Times New Roman"/>
        <family val="1"/>
      </rPr>
      <t xml:space="preserve"> strain investigated in this study.</t>
    </r>
  </si>
  <si>
    <r>
      <rPr>
        <b/>
        <sz val="11"/>
        <color theme="1"/>
        <rFont val="Times New Roman"/>
        <family val="1"/>
      </rPr>
      <t>Table S7:</t>
    </r>
    <r>
      <rPr>
        <sz val="11"/>
        <color theme="1"/>
        <rFont val="Times New Roman"/>
        <family val="1"/>
      </rPr>
      <t xml:space="preserve"> RIP statistics of the GC-light and GC heavy isochore components (see text) of the sequenced isolates of </t>
    </r>
    <r>
      <rPr>
        <i/>
        <sz val="11"/>
        <color theme="1"/>
        <rFont val="Times New Roman"/>
        <family val="1"/>
      </rPr>
      <t xml:space="preserve">F. circinatum </t>
    </r>
    <r>
      <rPr>
        <sz val="11"/>
        <color theme="1"/>
        <rFont val="Times New Roman"/>
        <family val="1"/>
      </rPr>
      <t>isolates investigated in this study.</t>
    </r>
  </si>
  <si>
    <r>
      <rPr>
        <b/>
        <sz val="11"/>
        <color theme="1"/>
        <rFont val="Times New Roman"/>
        <family val="1"/>
      </rPr>
      <t>Table S12:</t>
    </r>
    <r>
      <rPr>
        <sz val="11"/>
        <color theme="1"/>
        <rFont val="Times New Roman"/>
        <family val="1"/>
      </rPr>
      <t xml:space="preserve"> Nearest genes to </t>
    </r>
    <r>
      <rPr>
        <i/>
        <sz val="11"/>
        <color theme="1"/>
        <rFont val="Times New Roman"/>
        <family val="1"/>
      </rPr>
      <t>F. circinatum</t>
    </r>
    <r>
      <rPr>
        <sz val="11"/>
        <color theme="1"/>
        <rFont val="Times New Roman"/>
        <family val="1"/>
      </rPr>
      <t xml:space="preserve"> centromeres and synteny with</t>
    </r>
    <r>
      <rPr>
        <i/>
        <sz val="11"/>
        <color theme="1"/>
        <rFont val="Times New Roman"/>
        <family val="1"/>
      </rPr>
      <t xml:space="preserve"> Fusarium fujikuroi</t>
    </r>
    <r>
      <rPr>
        <sz val="11"/>
        <color theme="1"/>
        <rFont val="Times New Roman"/>
        <family val="1"/>
      </rPr>
      <t xml:space="preserve"> and </t>
    </r>
    <r>
      <rPr>
        <i/>
        <sz val="11"/>
        <color theme="1"/>
        <rFont val="Times New Roman"/>
        <family val="1"/>
      </rPr>
      <t>Fusarium verticillioides</t>
    </r>
    <r>
      <rPr>
        <vertAlign val="super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.</t>
    </r>
  </si>
  <si>
    <r>
      <rPr>
        <b/>
        <sz val="11"/>
        <rFont val="Times New Roman"/>
        <family val="1"/>
      </rPr>
      <t>Table S13:</t>
    </r>
    <r>
      <rPr>
        <sz val="11"/>
        <rFont val="Times New Roman"/>
        <family val="1"/>
      </rPr>
      <t xml:space="preserve"> List of Large RIP Affected Regions (LRARs) calculated for each genome assembly of </t>
    </r>
    <r>
      <rPr>
        <i/>
        <sz val="11"/>
        <rFont val="Times New Roman"/>
        <family val="1"/>
      </rPr>
      <t>F. circinatum</t>
    </r>
    <r>
      <rPr>
        <sz val="11"/>
        <rFont val="Times New Roman"/>
        <family val="1"/>
      </rPr>
      <t xml:space="preserve"> strains investigated in this study.</t>
    </r>
  </si>
  <si>
    <t>CMWF567</t>
  </si>
  <si>
    <t>277 129-280 278 bp</t>
  </si>
  <si>
    <t>2 900 106-2 901 414</t>
  </si>
  <si>
    <t>1 434 996-1 442 129</t>
  </si>
  <si>
    <r>
      <rPr>
        <vertAlign val="superscript"/>
        <sz val="11"/>
        <rFont val="Times New Roman"/>
        <family val="1"/>
      </rPr>
      <t>1</t>
    </r>
    <r>
      <rPr>
        <sz val="11"/>
        <rFont val="Times New Roman"/>
        <family val="1"/>
      </rPr>
      <t>At least a single window, 50 bp in size, with RIP index values indicative of RIP mutations.</t>
    </r>
  </si>
  <si>
    <t>1 646 313-1 649 379</t>
  </si>
  <si>
    <t>370 284-377 283</t>
  </si>
  <si>
    <t>322 362-329 823</t>
  </si>
  <si>
    <t>341 682-348 904</t>
  </si>
  <si>
    <t>4 858 103-4 860 925</t>
  </si>
  <si>
    <t>333 373-334 642</t>
  </si>
  <si>
    <t>4 869 114-4 870 383</t>
  </si>
  <si>
    <t>3 478 628-3 480 467</t>
  </si>
  <si>
    <t>3 906 703-3 908 542</t>
  </si>
  <si>
    <t>2 887 744-2 895 919</t>
  </si>
  <si>
    <t>3 169 278-3 180 836</t>
  </si>
  <si>
    <t>3 395 069-3 406 627</t>
  </si>
  <si>
    <t>3 226 906-3 238 464</t>
  </si>
  <si>
    <t>205 785-206 581</t>
  </si>
  <si>
    <t>504 781-505 509</t>
  </si>
  <si>
    <t>720 667-721 395</t>
  </si>
  <si>
    <t>1 680 045-1 682 741</t>
  </si>
  <si>
    <t>680 057-680 546</t>
  </si>
  <si>
    <t>271 711-272 553</t>
  </si>
  <si>
    <t>533 482-534 324</t>
  </si>
  <si>
    <t>716 215-717 067</t>
  </si>
  <si>
    <t>328 729-329 286</t>
  </si>
  <si>
    <t>1 087 006-1 087 953</t>
  </si>
  <si>
    <t>792 808-793 581</t>
  </si>
  <si>
    <t>758 193-758 966</t>
  </si>
  <si>
    <t>759 316-760 089</t>
  </si>
  <si>
    <t>3 183 790-3 185 096</t>
  </si>
  <si>
    <t>2 611 584-2 6354 553</t>
  </si>
  <si>
    <t>3 214 107-3 214 531</t>
  </si>
  <si>
    <t>3 048 685-3 051 060 bp</t>
  </si>
  <si>
    <t>3 046 286-3 048 661 bp</t>
  </si>
  <si>
    <t>3 133 298-3 135 673 bp</t>
  </si>
  <si>
    <r>
      <t>Table S3:</t>
    </r>
    <r>
      <rPr>
        <sz val="11"/>
        <color theme="1"/>
        <rFont val="Times New Roman"/>
        <family val="1"/>
      </rPr>
      <t xml:space="preserve"> The genomic location of the </t>
    </r>
    <r>
      <rPr>
        <i/>
        <sz val="11"/>
        <color theme="1"/>
        <rFont val="Times New Roman"/>
        <family val="1"/>
      </rPr>
      <t xml:space="preserve">F. circinatum </t>
    </r>
    <r>
      <rPr>
        <sz val="11"/>
        <color theme="1"/>
        <rFont val="Times New Roman"/>
        <family val="1"/>
      </rPr>
      <t xml:space="preserve">RIP and RIP associated DNA methylation associated genes (as those described for in </t>
    </r>
    <r>
      <rPr>
        <i/>
        <sz val="11"/>
        <color theme="1"/>
        <rFont val="Times New Roman"/>
        <family val="1"/>
      </rPr>
      <t>Neurospora crassa</t>
    </r>
    <r>
      <rPr>
        <sz val="11"/>
        <color theme="1"/>
        <rFont val="Times New Roman"/>
        <family val="1"/>
      </rPr>
      <t>).</t>
    </r>
  </si>
  <si>
    <t>3 131 733-3 134 108 bp</t>
  </si>
  <si>
    <t>2 545 318-2 545 979bp</t>
  </si>
  <si>
    <t>2 462 261-2 462 922 bp</t>
  </si>
  <si>
    <t>2 460 560-2 461 221 bp</t>
  </si>
  <si>
    <t>2 547 263-2 547 924 bp</t>
  </si>
  <si>
    <t>2 240 190-2 244 208 bp</t>
  </si>
  <si>
    <t>2 276 623-2 280 641 bp</t>
  </si>
  <si>
    <t>2 290 718-2 294 736 bp</t>
  </si>
  <si>
    <t>1 540 809-1 543 302 bp</t>
  </si>
  <si>
    <t>1 535 202-1 537 695 bp</t>
  </si>
  <si>
    <t>1 512 528-1 515 021 bp</t>
  </si>
  <si>
    <t>1 491 066-1 493 559 bp</t>
  </si>
  <si>
    <t>345 730-348 879 bp</t>
  </si>
  <si>
    <t>312 801-315 949 bp</t>
  </si>
  <si>
    <t>259 769-262 918 bp</t>
  </si>
  <si>
    <t>1 479 526-1 481 894 bp</t>
  </si>
  <si>
    <t>1 043 463-10 45 831 bp</t>
  </si>
  <si>
    <t>1 502 748-1 505 115 bp</t>
  </si>
  <si>
    <t>1 465 782-1 468 150 bp</t>
  </si>
  <si>
    <t>1 280 974-1 284 563 bp</t>
  </si>
  <si>
    <t>1 527 639-1 530 132 bp</t>
  </si>
  <si>
    <t>1 287 359-1 290 948 bp</t>
  </si>
  <si>
    <t>1 556 617-1 560 206 bp</t>
  </si>
  <si>
    <t>1 323 560-1 327 149 bp</t>
  </si>
  <si>
    <t xml:space="preserve">1 653 613-1 656 679 </t>
  </si>
  <si>
    <t>1 640 514-1 641 079</t>
  </si>
  <si>
    <t>1 681 516-1 682 081</t>
  </si>
  <si>
    <t>2 910 101-2 911 792</t>
  </si>
  <si>
    <t>2 142 896-2 144 587</t>
  </si>
  <si>
    <t>2 184 721-2 186 410</t>
  </si>
  <si>
    <t>2 122 357-2 124 048</t>
  </si>
  <si>
    <t>2 1486 78-2 150 204</t>
  </si>
  <si>
    <t>2 222 771-2 224 297</t>
  </si>
  <si>
    <t>2 183 245-2 184 771</t>
  </si>
  <si>
    <t>2 949 636-2 951 162</t>
  </si>
  <si>
    <t>477 033-480 375</t>
  </si>
  <si>
    <t>912 997-916 339</t>
  </si>
  <si>
    <t>944 283-946 901</t>
  </si>
  <si>
    <t>958 131-960 749</t>
  </si>
  <si>
    <t>522 068-524 686</t>
  </si>
  <si>
    <t>2 657 935-2 658 270</t>
  </si>
  <si>
    <t>2 142 658-2 142 992</t>
  </si>
  <si>
    <t>2 495 147-2 495 482</t>
  </si>
  <si>
    <t>2 758 525-2 763 064</t>
  </si>
  <si>
    <t>2 694 301-2 698 840</t>
  </si>
  <si>
    <t>2 723 055-2 724 559</t>
  </si>
  <si>
    <t>2 783 007-2 784 511</t>
  </si>
  <si>
    <t>2 803 676-2 805 180</t>
  </si>
  <si>
    <t>2 809 727-2 811 231</t>
  </si>
  <si>
    <t>2 040 121-2 043 115</t>
  </si>
  <si>
    <t>2 079 506-2 087 272</t>
  </si>
  <si>
    <t>2 968 655-2 969 887</t>
  </si>
  <si>
    <t>2 583 633-2 582 401</t>
  </si>
  <si>
    <t>2 815 911-2 814 680</t>
  </si>
  <si>
    <t>2 336 987-2 335 755</t>
  </si>
  <si>
    <t>722 777-723 352 (chromosome 11)</t>
  </si>
  <si>
    <t>1 330 813-1 335 596</t>
  </si>
  <si>
    <t>689 891-690 336</t>
  </si>
  <si>
    <t>691 014-691 459</t>
  </si>
  <si>
    <t>753 004-753 449</t>
  </si>
  <si>
    <t>730 613-731 058</t>
  </si>
  <si>
    <t>2 923 797-2 925 109 (chromosome 8)</t>
  </si>
  <si>
    <t>2 628 491-2 627 179 (chromosome 8)</t>
  </si>
  <si>
    <t>2 884 557-2 883 245 (chromosome 8)</t>
  </si>
  <si>
    <t>3 190 683-3 191 994 (chromosome 8)</t>
  </si>
  <si>
    <t>831 529-832 522</t>
  </si>
  <si>
    <t>765 173-766 166</t>
  </si>
  <si>
    <t>797 424-798 416</t>
  </si>
  <si>
    <t>829 143-830 136</t>
  </si>
  <si>
    <r>
      <t xml:space="preserve">Table S1: a)  </t>
    </r>
    <r>
      <rPr>
        <sz val="12"/>
        <color theme="1"/>
        <rFont val="Times New Roman"/>
        <family val="1"/>
      </rPr>
      <t xml:space="preserve">Summary of  the alignment statistics and </t>
    </r>
    <r>
      <rPr>
        <b/>
        <sz val="12"/>
        <color theme="1"/>
        <rFont val="Times New Roman"/>
        <family val="1"/>
      </rPr>
      <t>b)</t>
    </r>
    <r>
      <rPr>
        <sz val="12"/>
        <color theme="1"/>
        <rFont val="Times New Roman"/>
        <family val="1"/>
      </rPr>
      <t xml:space="preserve"> the sizes of </t>
    </r>
    <r>
      <rPr>
        <i/>
        <sz val="12"/>
        <color theme="1"/>
        <rFont val="Times New Roman"/>
        <family val="1"/>
      </rPr>
      <t>F. circinatum</t>
    </r>
    <r>
      <rPr>
        <sz val="12"/>
        <color theme="1"/>
        <rFont val="Times New Roman"/>
        <family val="1"/>
      </rPr>
      <t xml:space="preserve"> chromosome assemblies investigated in this study.</t>
    </r>
  </si>
  <si>
    <r>
      <rPr>
        <b/>
        <sz val="11"/>
        <color theme="1"/>
        <rFont val="Times New Roman"/>
        <family val="1"/>
      </rPr>
      <t>Table S2:</t>
    </r>
    <r>
      <rPr>
        <sz val="11"/>
        <color theme="1"/>
        <rFont val="Times New Roman"/>
        <family val="1"/>
      </rPr>
      <t xml:space="preserve"> Summary (given in percentages %) of the BUSCO results for the </t>
    </r>
    <r>
      <rPr>
        <i/>
        <sz val="11"/>
        <color theme="1"/>
        <rFont val="Times New Roman"/>
        <family val="1"/>
      </rPr>
      <t>F. circinatum</t>
    </r>
    <r>
      <rPr>
        <sz val="11"/>
        <color theme="1"/>
        <rFont val="Times New Roman"/>
        <family val="1"/>
      </rPr>
      <t xml:space="preserve"> isolates investigated in this study</t>
    </r>
    <r>
      <rPr>
        <vertAlign val="superscript"/>
        <sz val="11"/>
        <color theme="1"/>
        <rFont val="Times New Roman"/>
        <family val="1"/>
      </rPr>
      <t>.</t>
    </r>
  </si>
  <si>
    <t>Isolate-specific genomic regions (part of accessory compartment)</t>
  </si>
  <si>
    <r>
      <rPr>
        <vertAlign val="superscript"/>
        <sz val="11"/>
        <rFont val="Times New Roman"/>
        <family val="1"/>
      </rPr>
      <t>1</t>
    </r>
    <r>
      <rPr>
        <sz val="11"/>
        <rFont val="Times New Roman"/>
        <family val="1"/>
      </rPr>
      <t>As determined by [58]</t>
    </r>
  </si>
  <si>
    <t>CMWF567_contig00009212</t>
  </si>
  <si>
    <t>CMWF567_contig00009218</t>
  </si>
  <si>
    <t>CMWF567_contig00009222</t>
  </si>
  <si>
    <t>CMWF567_contig00009223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</si>
</sst>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2"/>
      <color theme="1"/>
      <name val="Calibri"/>
      <family val="2"/>
      <scheme val="minor"/>
    </font>
    <font>
      <i/>
      <sz val="1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i/>
      <vertAlign val="superscript"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sz val="8"/>
      <name val="Calibri"/>
      <family val="2"/>
      <scheme val="minor"/>
    </font>
    <font>
      <sz val="11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9"/>
      <color rgb="FF000000"/>
      <name val="Palatino Linotype"/>
      <family val="1"/>
    </font>
    <font>
      <sz val="11"/>
      <color rgb="FFFF0000"/>
      <name val="Times New Roman"/>
      <family val="1"/>
    </font>
    <font>
      <b/>
      <sz val="12"/>
      <name val="Times New Roman"/>
      <family val="1"/>
    </font>
    <font>
      <vertAlign val="superscript"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334">
    <xf numFmtId="0" fontId="0" fillId="0" borderId="0" xfId="0"/>
    <xf numFmtId="0" fontId="2" fillId="0" borderId="1" xfId="0" applyFont="1" applyBorder="1"/>
    <xf numFmtId="0" fontId="3" fillId="0" borderId="0" xfId="0" applyFont="1"/>
    <xf numFmtId="0" fontId="2" fillId="0" borderId="0" xfId="0" applyFont="1"/>
    <xf numFmtId="0" fontId="3" fillId="0" borderId="1" xfId="0" applyFont="1" applyBorder="1"/>
    <xf numFmtId="0" fontId="2" fillId="2" borderId="1" xfId="0" applyFont="1" applyFill="1" applyBorder="1"/>
    <xf numFmtId="2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6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4" xfId="0" applyFont="1" applyBorder="1"/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6" xfId="0" applyFont="1" applyBorder="1"/>
    <xf numFmtId="0" fontId="3" fillId="0" borderId="11" xfId="0" applyFont="1" applyBorder="1"/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" fillId="0" borderId="12" xfId="0" applyFont="1" applyBorder="1"/>
    <xf numFmtId="0" fontId="3" fillId="0" borderId="10" xfId="0" applyFont="1" applyBorder="1"/>
    <xf numFmtId="3" fontId="3" fillId="0" borderId="10" xfId="0" applyNumberFormat="1" applyFont="1" applyBorder="1" applyAlignment="1">
      <alignment horizontal="center"/>
    </xf>
    <xf numFmtId="0" fontId="3" fillId="0" borderId="8" xfId="0" applyFont="1" applyBorder="1"/>
    <xf numFmtId="0" fontId="3" fillId="0" borderId="9" xfId="0" applyFont="1" applyBorder="1"/>
    <xf numFmtId="0" fontId="3" fillId="0" borderId="8" xfId="0" applyFont="1" applyBorder="1" applyAlignment="1">
      <alignment horizontal="center"/>
    </xf>
    <xf numFmtId="0" fontId="2" fillId="0" borderId="10" xfId="0" applyFont="1" applyBorder="1"/>
    <xf numFmtId="0" fontId="2" fillId="0" borderId="9" xfId="0" applyFont="1" applyBorder="1"/>
    <xf numFmtId="0" fontId="7" fillId="0" borderId="9" xfId="0" applyFont="1" applyBorder="1"/>
    <xf numFmtId="0" fontId="3" fillId="0" borderId="6" xfId="0" applyFont="1" applyBorder="1"/>
    <xf numFmtId="0" fontId="2" fillId="0" borderId="0" xfId="0" applyFont="1" applyBorder="1"/>
    <xf numFmtId="0" fontId="3" fillId="0" borderId="0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8" fillId="0" borderId="1" xfId="0" applyFont="1" applyBorder="1"/>
    <xf numFmtId="164" fontId="2" fillId="0" borderId="1" xfId="0" applyNumberFormat="1" applyFont="1" applyBorder="1"/>
    <xf numFmtId="0" fontId="2" fillId="0" borderId="0" xfId="0" applyFont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/>
    </xf>
    <xf numFmtId="2" fontId="3" fillId="4" borderId="1" xfId="0" applyNumberFormat="1" applyFont="1" applyFill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2" fontId="3" fillId="0" borderId="0" xfId="0" applyNumberFormat="1" applyFont="1"/>
    <xf numFmtId="0" fontId="3" fillId="0" borderId="13" xfId="0" applyFont="1" applyBorder="1"/>
    <xf numFmtId="0" fontId="3" fillId="0" borderId="13" xfId="0" applyFont="1" applyFill="1" applyBorder="1"/>
    <xf numFmtId="0" fontId="2" fillId="0" borderId="1" xfId="0" applyFont="1" applyFill="1" applyBorder="1"/>
    <xf numFmtId="0" fontId="3" fillId="0" borderId="1" xfId="0" applyFont="1" applyBorder="1" applyAlignment="1">
      <alignment horizontal="left"/>
    </xf>
    <xf numFmtId="0" fontId="2" fillId="0" borderId="0" xfId="0" applyFont="1"/>
    <xf numFmtId="3" fontId="2" fillId="0" borderId="1" xfId="0" applyNumberFormat="1" applyFont="1" applyBorder="1"/>
    <xf numFmtId="0" fontId="2" fillId="3" borderId="31" xfId="0" applyFont="1" applyFill="1" applyBorder="1" applyAlignment="1">
      <alignment horizontal="center"/>
    </xf>
    <xf numFmtId="0" fontId="2" fillId="5" borderId="32" xfId="0" applyFont="1" applyFill="1" applyBorder="1" applyAlignment="1">
      <alignment horizontal="center"/>
    </xf>
    <xf numFmtId="0" fontId="2" fillId="4" borderId="32" xfId="0" applyFont="1" applyFill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3" borderId="32" xfId="0" applyFont="1" applyFill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2" fillId="0" borderId="27" xfId="0" applyFont="1" applyBorder="1" applyAlignment="1">
      <alignment horizontal="left"/>
    </xf>
    <xf numFmtId="2" fontId="3" fillId="3" borderId="17" xfId="0" applyNumberFormat="1" applyFont="1" applyFill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3" borderId="19" xfId="0" applyNumberFormat="1" applyFont="1" applyFill="1" applyBorder="1" applyAlignment="1">
      <alignment horizontal="center"/>
    </xf>
    <xf numFmtId="2" fontId="3" fillId="5" borderId="20" xfId="0" applyNumberFormat="1" applyFont="1" applyFill="1" applyBorder="1" applyAlignment="1">
      <alignment horizontal="center"/>
    </xf>
    <xf numFmtId="2" fontId="3" fillId="4" borderId="20" xfId="0" applyNumberFormat="1" applyFont="1" applyFill="1" applyBorder="1" applyAlignment="1">
      <alignment horizontal="center"/>
    </xf>
    <xf numFmtId="2" fontId="3" fillId="0" borderId="20" xfId="0" applyNumberFormat="1" applyFont="1" applyBorder="1" applyAlignment="1">
      <alignment horizontal="center"/>
    </xf>
    <xf numFmtId="2" fontId="3" fillId="3" borderId="20" xfId="0" applyNumberFormat="1" applyFont="1" applyFill="1" applyBorder="1" applyAlignment="1">
      <alignment horizontal="center"/>
    </xf>
    <xf numFmtId="2" fontId="3" fillId="0" borderId="21" xfId="0" applyNumberFormat="1" applyFont="1" applyFill="1" applyBorder="1" applyAlignment="1">
      <alignment horizontal="center"/>
    </xf>
    <xf numFmtId="3" fontId="3" fillId="0" borderId="1" xfId="0" applyNumberFormat="1" applyFont="1" applyBorder="1" applyAlignment="1">
      <alignment horizontal="left"/>
    </xf>
    <xf numFmtId="3" fontId="3" fillId="0" borderId="1" xfId="0" applyNumberFormat="1" applyFont="1" applyFill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26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3" fontId="3" fillId="0" borderId="14" xfId="0" applyNumberFormat="1" applyFont="1" applyBorder="1" applyAlignment="1">
      <alignment horizontal="left"/>
    </xf>
    <xf numFmtId="3" fontId="3" fillId="0" borderId="15" xfId="0" applyNumberFormat="1" applyFont="1" applyBorder="1" applyAlignment="1">
      <alignment horizontal="left"/>
    </xf>
    <xf numFmtId="3" fontId="3" fillId="0" borderId="16" xfId="0" applyNumberFormat="1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3" fontId="3" fillId="0" borderId="17" xfId="0" applyNumberFormat="1" applyFont="1" applyBorder="1" applyAlignment="1">
      <alignment horizontal="left"/>
    </xf>
    <xf numFmtId="3" fontId="3" fillId="0" borderId="18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2" fontId="3" fillId="0" borderId="0" xfId="0" applyNumberFormat="1" applyFont="1" applyAlignment="1">
      <alignment horizontal="left"/>
    </xf>
    <xf numFmtId="0" fontId="3" fillId="0" borderId="43" xfId="0" applyFont="1" applyBorder="1"/>
    <xf numFmtId="0" fontId="6" fillId="0" borderId="23" xfId="0" applyFont="1" applyBorder="1"/>
    <xf numFmtId="0" fontId="6" fillId="0" borderId="24" xfId="0" applyFont="1" applyBorder="1"/>
    <xf numFmtId="0" fontId="3" fillId="0" borderId="26" xfId="0" applyFont="1" applyBorder="1"/>
    <xf numFmtId="0" fontId="2" fillId="0" borderId="22" xfId="0" applyFont="1" applyBorder="1"/>
    <xf numFmtId="0" fontId="2" fillId="0" borderId="23" xfId="0" applyFont="1" applyBorder="1"/>
    <xf numFmtId="0" fontId="3" fillId="0" borderId="45" xfId="0" applyFont="1" applyBorder="1"/>
    <xf numFmtId="0" fontId="2" fillId="0" borderId="37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27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27" xfId="0" applyFont="1" applyBorder="1"/>
    <xf numFmtId="0" fontId="3" fillId="0" borderId="28" xfId="0" applyFont="1" applyBorder="1"/>
    <xf numFmtId="0" fontId="3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0" fontId="2" fillId="0" borderId="29" xfId="0" applyFont="1" applyBorder="1"/>
    <xf numFmtId="0" fontId="3" fillId="0" borderId="49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5" xfId="0" applyFont="1" applyBorder="1"/>
    <xf numFmtId="0" fontId="3" fillId="0" borderId="7" xfId="0" applyFont="1" applyBorder="1"/>
    <xf numFmtId="0" fontId="3" fillId="0" borderId="48" xfId="0" applyFont="1" applyBorder="1"/>
    <xf numFmtId="0" fontId="3" fillId="0" borderId="14" xfId="0" applyFont="1" applyBorder="1"/>
    <xf numFmtId="0" fontId="3" fillId="0" borderId="46" xfId="0" applyFont="1" applyBorder="1"/>
    <xf numFmtId="0" fontId="3" fillId="0" borderId="10" xfId="0" applyFont="1" applyFill="1" applyBorder="1"/>
    <xf numFmtId="3" fontId="3" fillId="0" borderId="1" xfId="0" applyNumberFormat="1" applyFont="1" applyBorder="1"/>
    <xf numFmtId="0" fontId="3" fillId="0" borderId="1" xfId="0" applyFont="1" applyFill="1" applyBorder="1"/>
    <xf numFmtId="0" fontId="3" fillId="0" borderId="20" xfId="0" applyFont="1" applyFill="1" applyBorder="1"/>
    <xf numFmtId="0" fontId="3" fillId="0" borderId="50" xfId="0" applyFont="1" applyBorder="1"/>
    <xf numFmtId="0" fontId="2" fillId="0" borderId="40" xfId="0" applyFont="1" applyBorder="1"/>
    <xf numFmtId="0" fontId="2" fillId="0" borderId="41" xfId="0" applyFont="1" applyBorder="1"/>
    <xf numFmtId="0" fontId="3" fillId="0" borderId="41" xfId="0" applyFont="1" applyBorder="1"/>
    <xf numFmtId="0" fontId="3" fillId="0" borderId="42" xfId="0" applyFont="1" applyBorder="1"/>
    <xf numFmtId="0" fontId="3" fillId="0" borderId="6" xfId="0" applyFont="1" applyFill="1" applyBorder="1"/>
    <xf numFmtId="0" fontId="3" fillId="0" borderId="47" xfId="0" applyFont="1" applyBorder="1"/>
    <xf numFmtId="0" fontId="3" fillId="0" borderId="38" xfId="0" applyFont="1" applyBorder="1"/>
    <xf numFmtId="0" fontId="3" fillId="0" borderId="39" xfId="0" applyFont="1" applyBorder="1"/>
    <xf numFmtId="0" fontId="3" fillId="0" borderId="1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0" fillId="0" borderId="0" xfId="0" applyBorder="1"/>
    <xf numFmtId="0" fontId="4" fillId="0" borderId="1" xfId="0" applyFont="1" applyBorder="1" applyAlignment="1">
      <alignment horizontal="center"/>
    </xf>
    <xf numFmtId="0" fontId="2" fillId="0" borderId="0" xfId="0" applyFont="1" applyBorder="1" applyAlignment="1"/>
    <xf numFmtId="3" fontId="3" fillId="0" borderId="0" xfId="0" applyNumberFormat="1" applyFont="1" applyBorder="1" applyAlignment="1">
      <alignment horizontal="left"/>
    </xf>
    <xf numFmtId="0" fontId="13" fillId="0" borderId="1" xfId="0" applyFont="1" applyBorder="1" applyAlignment="1">
      <alignment vertical="center"/>
    </xf>
    <xf numFmtId="164" fontId="3" fillId="0" borderId="1" xfId="0" applyNumberFormat="1" applyFont="1" applyBorder="1"/>
    <xf numFmtId="0" fontId="3" fillId="0" borderId="31" xfId="0" applyFont="1" applyBorder="1" applyAlignment="1">
      <alignment horizontal="left"/>
    </xf>
    <xf numFmtId="0" fontId="3" fillId="0" borderId="32" xfId="0" applyFont="1" applyBorder="1" applyAlignment="1">
      <alignment horizontal="left"/>
    </xf>
    <xf numFmtId="0" fontId="3" fillId="0" borderId="52" xfId="0" applyFont="1" applyBorder="1" applyAlignment="1">
      <alignment horizontal="left"/>
    </xf>
    <xf numFmtId="0" fontId="3" fillId="0" borderId="53" xfId="0" applyFont="1" applyBorder="1" applyAlignment="1">
      <alignment horizontal="left"/>
    </xf>
    <xf numFmtId="0" fontId="3" fillId="0" borderId="54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5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9" fontId="3" fillId="0" borderId="1" xfId="0" applyNumberFormat="1" applyFont="1" applyBorder="1" applyAlignment="1">
      <alignment horizontal="left"/>
    </xf>
    <xf numFmtId="10" fontId="3" fillId="0" borderId="1" xfId="0" applyNumberFormat="1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9" fontId="3" fillId="0" borderId="20" xfId="0" applyNumberFormat="1" applyFont="1" applyBorder="1" applyAlignment="1">
      <alignment horizontal="left"/>
    </xf>
    <xf numFmtId="10" fontId="3" fillId="0" borderId="20" xfId="0" applyNumberFormat="1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15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right"/>
    </xf>
    <xf numFmtId="0" fontId="2" fillId="0" borderId="13" xfId="0" applyFont="1" applyBorder="1" applyAlignment="1">
      <alignment horizontal="left"/>
    </xf>
    <xf numFmtId="0" fontId="2" fillId="2" borderId="6" xfId="0" applyFont="1" applyFill="1" applyBorder="1" applyAlignment="1">
      <alignment horizontal="center"/>
    </xf>
    <xf numFmtId="3" fontId="3" fillId="0" borderId="0" xfId="0" applyNumberFormat="1" applyFont="1" applyAlignment="1">
      <alignment horizontal="left"/>
    </xf>
    <xf numFmtId="0" fontId="3" fillId="0" borderId="7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7" fillId="0" borderId="9" xfId="0" applyFont="1" applyBorder="1" applyAlignment="1">
      <alignment horizontal="center"/>
    </xf>
    <xf numFmtId="0" fontId="2" fillId="0" borderId="9" xfId="0" applyFont="1" applyBorder="1" applyAlignment="1">
      <alignment horizontal="left"/>
    </xf>
    <xf numFmtId="0" fontId="7" fillId="0" borderId="10" xfId="0" applyFont="1" applyBorder="1" applyAlignment="1">
      <alignment horizontal="center"/>
    </xf>
    <xf numFmtId="0" fontId="3" fillId="0" borderId="62" xfId="0" applyFont="1" applyBorder="1" applyAlignment="1">
      <alignment horizontal="left"/>
    </xf>
    <xf numFmtId="3" fontId="3" fillId="0" borderId="12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left"/>
    </xf>
    <xf numFmtId="3" fontId="2" fillId="0" borderId="24" xfId="0" applyNumberFormat="1" applyFont="1" applyBorder="1" applyAlignment="1">
      <alignment horizontal="left"/>
    </xf>
    <xf numFmtId="3" fontId="3" fillId="0" borderId="19" xfId="0" applyNumberFormat="1" applyFont="1" applyBorder="1" applyAlignment="1">
      <alignment horizontal="left"/>
    </xf>
    <xf numFmtId="3" fontId="3" fillId="0" borderId="20" xfId="0" applyNumberFormat="1" applyFont="1" applyBorder="1" applyAlignment="1">
      <alignment horizontal="left"/>
    </xf>
    <xf numFmtId="3" fontId="3" fillId="0" borderId="21" xfId="0" applyNumberFormat="1" applyFont="1" applyBorder="1" applyAlignment="1">
      <alignment horizontal="left"/>
    </xf>
    <xf numFmtId="3" fontId="7" fillId="0" borderId="0" xfId="0" applyNumberFormat="1" applyFont="1"/>
    <xf numFmtId="3" fontId="7" fillId="0" borderId="25" xfId="0" applyNumberFormat="1" applyFont="1" applyBorder="1"/>
    <xf numFmtId="3" fontId="7" fillId="0" borderId="43" xfId="0" applyNumberFormat="1" applyFont="1" applyBorder="1"/>
    <xf numFmtId="3" fontId="7" fillId="0" borderId="51" xfId="0" applyNumberFormat="1" applyFont="1" applyBorder="1"/>
    <xf numFmtId="3" fontId="7" fillId="0" borderId="30" xfId="0" applyNumberFormat="1" applyFont="1" applyBorder="1"/>
    <xf numFmtId="3" fontId="7" fillId="0" borderId="35" xfId="0" applyNumberFormat="1" applyFont="1" applyBorder="1"/>
    <xf numFmtId="3" fontId="7" fillId="0" borderId="26" xfId="0" applyNumberFormat="1" applyFont="1" applyBorder="1"/>
    <xf numFmtId="3" fontId="7" fillId="0" borderId="45" xfId="0" applyNumberFormat="1" applyFont="1" applyBorder="1"/>
    <xf numFmtId="3" fontId="7" fillId="0" borderId="47" xfId="0" applyNumberFormat="1" applyFont="1" applyBorder="1"/>
    <xf numFmtId="3" fontId="7" fillId="0" borderId="57" xfId="0" applyNumberFormat="1" applyFont="1" applyBorder="1"/>
    <xf numFmtId="3" fontId="7" fillId="0" borderId="46" xfId="0" applyNumberFormat="1" applyFont="1" applyBorder="1"/>
    <xf numFmtId="3" fontId="7" fillId="0" borderId="58" xfId="0" applyNumberFormat="1" applyFont="1" applyBorder="1"/>
    <xf numFmtId="3" fontId="7" fillId="0" borderId="59" xfId="0" applyNumberFormat="1" applyFont="1" applyBorder="1"/>
    <xf numFmtId="3" fontId="7" fillId="0" borderId="60" xfId="0" applyNumberFormat="1" applyFont="1" applyBorder="1"/>
    <xf numFmtId="3" fontId="7" fillId="0" borderId="61" xfId="0" applyNumberFormat="1" applyFont="1" applyBorder="1"/>
    <xf numFmtId="3" fontId="7" fillId="0" borderId="44" xfId="0" applyNumberFormat="1" applyFont="1" applyBorder="1"/>
    <xf numFmtId="3" fontId="3" fillId="0" borderId="2" xfId="0" applyNumberFormat="1" applyFont="1" applyBorder="1" applyAlignment="1">
      <alignment horizontal="left"/>
    </xf>
    <xf numFmtId="3" fontId="0" fillId="0" borderId="0" xfId="0" applyNumberFormat="1" applyBorder="1" applyAlignment="1">
      <alignment horizontal="left"/>
    </xf>
    <xf numFmtId="3" fontId="2" fillId="0" borderId="2" xfId="0" applyNumberFormat="1" applyFont="1" applyBorder="1" applyAlignment="1">
      <alignment horizontal="left"/>
    </xf>
    <xf numFmtId="3" fontId="0" fillId="0" borderId="0" xfId="0" applyNumberFormat="1" applyAlignment="1">
      <alignment horizontal="left"/>
    </xf>
    <xf numFmtId="3" fontId="3" fillId="0" borderId="0" xfId="0" applyNumberFormat="1" applyFont="1" applyFill="1" applyBorder="1" applyAlignment="1">
      <alignment horizontal="left"/>
    </xf>
    <xf numFmtId="3" fontId="3" fillId="0" borderId="32" xfId="0" applyNumberFormat="1" applyFont="1" applyBorder="1" applyAlignment="1">
      <alignment horizontal="left"/>
    </xf>
    <xf numFmtId="3" fontId="3" fillId="0" borderId="33" xfId="0" applyNumberFormat="1" applyFont="1" applyBorder="1" applyAlignment="1">
      <alignment horizontal="left"/>
    </xf>
    <xf numFmtId="3" fontId="3" fillId="0" borderId="3" xfId="0" applyNumberFormat="1" applyFont="1" applyBorder="1" applyAlignment="1">
      <alignment horizontal="left"/>
    </xf>
    <xf numFmtId="3" fontId="3" fillId="0" borderId="56" xfId="0" applyNumberFormat="1" applyFont="1" applyBorder="1" applyAlignment="1">
      <alignment horizontal="left"/>
    </xf>
    <xf numFmtId="0" fontId="16" fillId="0" borderId="0" xfId="0" applyFont="1" applyAlignment="1"/>
    <xf numFmtId="0" fontId="17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6" fillId="0" borderId="3" xfId="0" applyFont="1" applyBorder="1" applyAlignment="1">
      <alignment horizontal="left"/>
    </xf>
    <xf numFmtId="0" fontId="16" fillId="0" borderId="6" xfId="0" applyFont="1" applyBorder="1" applyAlignment="1">
      <alignment horizontal="left"/>
    </xf>
    <xf numFmtId="0" fontId="16" fillId="0" borderId="6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1" xfId="0" applyFont="1" applyBorder="1"/>
    <xf numFmtId="3" fontId="17" fillId="0" borderId="1" xfId="0" applyNumberFormat="1" applyFont="1" applyBorder="1" applyAlignment="1">
      <alignment horizontal="center"/>
    </xf>
    <xf numFmtId="164" fontId="17" fillId="0" borderId="9" xfId="0" applyNumberFormat="1" applyFont="1" applyBorder="1" applyAlignment="1">
      <alignment horizontal="center"/>
    </xf>
    <xf numFmtId="164" fontId="17" fillId="0" borderId="6" xfId="0" applyNumberFormat="1" applyFont="1" applyBorder="1" applyAlignment="1">
      <alignment horizontal="center"/>
    </xf>
    <xf numFmtId="0" fontId="3" fillId="0" borderId="0" xfId="0" applyFont="1" applyFill="1"/>
    <xf numFmtId="0" fontId="0" fillId="0" borderId="0" xfId="0" applyFill="1"/>
    <xf numFmtId="0" fontId="3" fillId="0" borderId="32" xfId="0" applyFont="1" applyBorder="1"/>
    <xf numFmtId="0" fontId="3" fillId="0" borderId="6" xfId="0" applyFont="1" applyBorder="1" applyAlignment="1">
      <alignment horizontal="left"/>
    </xf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left" vertical="center"/>
    </xf>
    <xf numFmtId="3" fontId="2" fillId="0" borderId="6" xfId="0" applyNumberFormat="1" applyFont="1" applyBorder="1"/>
    <xf numFmtId="2" fontId="3" fillId="0" borderId="6" xfId="0" applyNumberFormat="1" applyFont="1" applyBorder="1" applyAlignment="1">
      <alignment horizontal="center"/>
    </xf>
    <xf numFmtId="3" fontId="2" fillId="0" borderId="13" xfId="0" applyNumberFormat="1" applyFont="1" applyBorder="1"/>
    <xf numFmtId="0" fontId="6" fillId="0" borderId="1" xfId="0" applyFont="1" applyBorder="1" applyAlignment="1"/>
    <xf numFmtId="0" fontId="3" fillId="0" borderId="0" xfId="0" applyFont="1" applyFill="1" applyBorder="1"/>
    <xf numFmtId="4" fontId="3" fillId="0" borderId="1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27" xfId="0" applyFont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2" fontId="3" fillId="0" borderId="0" xfId="0" applyNumberFormat="1" applyFont="1" applyAlignment="1">
      <alignment horizontal="center"/>
    </xf>
    <xf numFmtId="4" fontId="3" fillId="0" borderId="17" xfId="0" applyNumberFormat="1" applyFont="1" applyBorder="1" applyAlignment="1">
      <alignment horizontal="left"/>
    </xf>
    <xf numFmtId="4" fontId="3" fillId="0" borderId="1" xfId="0" applyNumberFormat="1" applyFont="1" applyBorder="1" applyAlignment="1">
      <alignment horizontal="left"/>
    </xf>
    <xf numFmtId="4" fontId="3" fillId="0" borderId="18" xfId="0" applyNumberFormat="1" applyFont="1" applyBorder="1" applyAlignment="1">
      <alignment horizontal="left"/>
    </xf>
    <xf numFmtId="164" fontId="3" fillId="0" borderId="29" xfId="0" applyNumberFormat="1" applyFont="1" applyBorder="1" applyAlignment="1">
      <alignment horizontal="left"/>
    </xf>
    <xf numFmtId="164" fontId="3" fillId="0" borderId="27" xfId="0" applyNumberFormat="1" applyFont="1" applyBorder="1" applyAlignment="1">
      <alignment horizontal="left"/>
    </xf>
    <xf numFmtId="164" fontId="3" fillId="0" borderId="28" xfId="0" applyNumberFormat="1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3" fontId="3" fillId="0" borderId="9" xfId="0" applyNumberFormat="1" applyFont="1" applyBorder="1" applyAlignment="1">
      <alignment horizontal="left"/>
    </xf>
    <xf numFmtId="3" fontId="3" fillId="0" borderId="55" xfId="0" applyNumberFormat="1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3" fontId="3" fillId="0" borderId="64" xfId="0" applyNumberFormat="1" applyFont="1" applyBorder="1" applyAlignment="1">
      <alignment horizontal="left"/>
    </xf>
    <xf numFmtId="9" fontId="3" fillId="0" borderId="15" xfId="0" applyNumberFormat="1" applyFont="1" applyBorder="1" applyAlignment="1">
      <alignment horizontal="left"/>
    </xf>
    <xf numFmtId="10" fontId="3" fillId="0" borderId="15" xfId="0" applyNumberFormat="1" applyFont="1" applyBorder="1" applyAlignment="1">
      <alignment horizontal="left"/>
    </xf>
    <xf numFmtId="3" fontId="3" fillId="2" borderId="0" xfId="0" applyNumberFormat="1" applyFont="1" applyFill="1" applyBorder="1" applyAlignment="1">
      <alignment horizontal="left"/>
    </xf>
    <xf numFmtId="0" fontId="2" fillId="0" borderId="31" xfId="0" applyFont="1" applyBorder="1" applyAlignment="1">
      <alignment horizontal="left"/>
    </xf>
    <xf numFmtId="3" fontId="2" fillId="0" borderId="32" xfId="0" applyNumberFormat="1" applyFont="1" applyBorder="1" applyAlignment="1">
      <alignment horizontal="left"/>
    </xf>
    <xf numFmtId="3" fontId="3" fillId="0" borderId="10" xfId="0" applyNumberFormat="1" applyFont="1" applyBorder="1" applyAlignment="1">
      <alignment horizontal="left"/>
    </xf>
    <xf numFmtId="3" fontId="3" fillId="3" borderId="38" xfId="0" applyNumberFormat="1" applyFont="1" applyFill="1" applyBorder="1" applyAlignment="1">
      <alignment horizontal="center"/>
    </xf>
    <xf numFmtId="3" fontId="3" fillId="5" borderId="9" xfId="0" applyNumberFormat="1" applyFont="1" applyFill="1" applyBorder="1" applyAlignment="1">
      <alignment horizontal="center"/>
    </xf>
    <xf numFmtId="3" fontId="3" fillId="4" borderId="9" xfId="0" applyNumberFormat="1" applyFont="1" applyFill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3" fontId="3" fillId="3" borderId="9" xfId="0" applyNumberFormat="1" applyFont="1" applyFill="1" applyBorder="1" applyAlignment="1">
      <alignment horizontal="center"/>
    </xf>
    <xf numFmtId="3" fontId="3" fillId="0" borderId="39" xfId="0" applyNumberFormat="1" applyFont="1" applyBorder="1" applyAlignment="1">
      <alignment horizontal="center"/>
    </xf>
    <xf numFmtId="3" fontId="3" fillId="3" borderId="17" xfId="0" applyNumberFormat="1" applyFont="1" applyFill="1" applyBorder="1" applyAlignment="1">
      <alignment horizontal="center"/>
    </xf>
    <xf numFmtId="3" fontId="3" fillId="5" borderId="1" xfId="0" applyNumberFormat="1" applyFont="1" applyFill="1" applyBorder="1" applyAlignment="1">
      <alignment horizontal="center"/>
    </xf>
    <xf numFmtId="3" fontId="3" fillId="4" borderId="1" xfId="0" applyNumberFormat="1" applyFont="1" applyFill="1" applyBorder="1" applyAlignment="1">
      <alignment horizontal="center"/>
    </xf>
    <xf numFmtId="3" fontId="3" fillId="3" borderId="1" xfId="0" applyNumberFormat="1" applyFont="1" applyFill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3" fontId="3" fillId="0" borderId="18" xfId="0" applyNumberFormat="1" applyFont="1" applyFill="1" applyBorder="1" applyAlignment="1">
      <alignment horizontal="center"/>
    </xf>
    <xf numFmtId="2" fontId="3" fillId="0" borderId="27" xfId="0" applyNumberFormat="1" applyFont="1" applyBorder="1" applyAlignment="1">
      <alignment horizontal="left"/>
    </xf>
    <xf numFmtId="2" fontId="2" fillId="0" borderId="0" xfId="0" applyNumberFormat="1" applyFont="1" applyAlignment="1">
      <alignment horizontal="center"/>
    </xf>
    <xf numFmtId="2" fontId="3" fillId="0" borderId="28" xfId="0" applyNumberFormat="1" applyFont="1" applyFill="1" applyBorder="1" applyAlignment="1">
      <alignment horizontal="left"/>
    </xf>
    <xf numFmtId="3" fontId="3" fillId="0" borderId="0" xfId="0" applyNumberFormat="1" applyFont="1" applyBorder="1"/>
    <xf numFmtId="2" fontId="3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left"/>
    </xf>
    <xf numFmtId="2" fontId="3" fillId="0" borderId="10" xfId="0" applyNumberFormat="1" applyFont="1" applyBorder="1" applyAlignment="1">
      <alignment horizontal="left"/>
    </xf>
    <xf numFmtId="3" fontId="3" fillId="0" borderId="0" xfId="0" applyNumberFormat="1" applyFont="1" applyFill="1" applyAlignment="1">
      <alignment horizontal="left"/>
    </xf>
    <xf numFmtId="2" fontId="0" fillId="0" borderId="0" xfId="0" applyNumberForma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2" fillId="0" borderId="32" xfId="0" applyNumberFormat="1" applyFont="1" applyBorder="1" applyAlignment="1">
      <alignment horizontal="left"/>
    </xf>
    <xf numFmtId="2" fontId="2" fillId="0" borderId="33" xfId="0" applyNumberFormat="1" applyFont="1" applyBorder="1" applyAlignment="1">
      <alignment horizontal="left"/>
    </xf>
    <xf numFmtId="2" fontId="3" fillId="0" borderId="12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3" fillId="0" borderId="8" xfId="0" applyNumberFormat="1" applyFont="1" applyBorder="1" applyAlignment="1">
      <alignment horizontal="left"/>
    </xf>
    <xf numFmtId="2" fontId="0" fillId="0" borderId="0" xfId="0" applyNumberFormat="1" applyAlignment="1">
      <alignment horizontal="left"/>
    </xf>
    <xf numFmtId="0" fontId="21" fillId="0" borderId="0" xfId="0" applyFont="1" applyAlignment="1">
      <alignment horizontal="center" vertical="center"/>
    </xf>
    <xf numFmtId="2" fontId="3" fillId="0" borderId="13" xfId="0" applyNumberFormat="1" applyFont="1" applyBorder="1" applyAlignment="1">
      <alignment horizontal="center"/>
    </xf>
    <xf numFmtId="0" fontId="22" fillId="0" borderId="0" xfId="0" applyFont="1"/>
    <xf numFmtId="0" fontId="8" fillId="0" borderId="23" xfId="0" applyFont="1" applyBorder="1"/>
    <xf numFmtId="0" fontId="23" fillId="0" borderId="1" xfId="0" applyFont="1" applyBorder="1"/>
    <xf numFmtId="0" fontId="23" fillId="0" borderId="6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3" fontId="7" fillId="0" borderId="10" xfId="0" applyNumberFormat="1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0" xfId="0" applyFont="1"/>
    <xf numFmtId="164" fontId="8" fillId="0" borderId="1" xfId="0" applyNumberFormat="1" applyFont="1" applyBorder="1"/>
    <xf numFmtId="3" fontId="8" fillId="0" borderId="22" xfId="0" applyNumberFormat="1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62" xfId="0" applyFont="1" applyBorder="1" applyAlignment="1">
      <alignment horizontal="left"/>
    </xf>
    <xf numFmtId="0" fontId="2" fillId="0" borderId="55" xfId="0" applyFont="1" applyBorder="1" applyAlignment="1">
      <alignment horizontal="left"/>
    </xf>
    <xf numFmtId="0" fontId="19" fillId="0" borderId="4" xfId="0" applyFont="1" applyBorder="1" applyAlignment="1">
      <alignment horizont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5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3" fontId="7" fillId="0" borderId="51" xfId="0" applyNumberFormat="1" applyFont="1" applyBorder="1" applyAlignment="1">
      <alignment horizontal="center"/>
    </xf>
    <xf numFmtId="3" fontId="7" fillId="0" borderId="35" xfId="0" applyNumberFormat="1" applyFont="1" applyBorder="1" applyAlignment="1">
      <alignment horizontal="center"/>
    </xf>
    <xf numFmtId="3" fontId="7" fillId="0" borderId="30" xfId="0" applyNumberFormat="1" applyFont="1" applyBorder="1" applyAlignment="1">
      <alignment horizontal="center"/>
    </xf>
    <xf numFmtId="3" fontId="7" fillId="0" borderId="43" xfId="0" applyNumberFormat="1" applyFont="1" applyBorder="1" applyAlignment="1">
      <alignment horizontal="center"/>
    </xf>
    <xf numFmtId="3" fontId="7" fillId="0" borderId="44" xfId="0" applyNumberFormat="1" applyFont="1" applyBorder="1" applyAlignment="1">
      <alignment horizontal="center"/>
    </xf>
    <xf numFmtId="3" fontId="7" fillId="0" borderId="45" xfId="0" applyNumberFormat="1" applyFont="1" applyBorder="1" applyAlignment="1">
      <alignment horizontal="center"/>
    </xf>
    <xf numFmtId="0" fontId="3" fillId="0" borderId="51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3" fontId="3" fillId="0" borderId="63" xfId="0" applyNumberFormat="1" applyFont="1" applyBorder="1" applyAlignment="1">
      <alignment horizontal="center"/>
    </xf>
  </cellXfs>
  <cellStyles count="3">
    <cellStyle name="Normal" xfId="0" builtinId="0"/>
    <cellStyle name="Normal 2" xfId="2" xr:uid="{BD44344F-D7B9-48B1-9202-2CD69785B45B}"/>
    <cellStyle name="Normal 3" xfId="1" xr:uid="{2D73A482-53F7-4B2B-B24B-91F33869D8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162BC-C2F5-47C8-8A46-1892E3E8D812}">
  <dimension ref="A1:M46"/>
  <sheetViews>
    <sheetView topLeftCell="A17" zoomScale="90" zoomScaleNormal="90" workbookViewId="0">
      <selection activeCell="D29" sqref="D29"/>
    </sheetView>
  </sheetViews>
  <sheetFormatPr defaultColWidth="9.109375" defaultRowHeight="15.6" x14ac:dyDescent="0.3"/>
  <cols>
    <col min="1" max="1" width="29.6640625" style="192" customWidth="1"/>
    <col min="2" max="2" width="12.44140625" style="192" customWidth="1"/>
    <col min="3" max="3" width="12.77734375" style="192" customWidth="1"/>
    <col min="4" max="5" width="12.44140625" style="192" customWidth="1"/>
    <col min="6" max="6" width="11" style="192" customWidth="1"/>
    <col min="7" max="16384" width="9.109375" style="192"/>
  </cols>
  <sheetData>
    <row r="1" spans="1:13" x14ac:dyDescent="0.3">
      <c r="A1" s="191" t="s">
        <v>766</v>
      </c>
      <c r="B1" s="191"/>
      <c r="C1" s="191"/>
      <c r="D1" s="191"/>
      <c r="E1" s="191"/>
    </row>
    <row r="2" spans="1:13" x14ac:dyDescent="0.3">
      <c r="A2" s="191"/>
      <c r="B2" s="191"/>
      <c r="C2" s="191"/>
      <c r="D2" s="191"/>
      <c r="E2" s="191"/>
    </row>
    <row r="3" spans="1:13" x14ac:dyDescent="0.3">
      <c r="A3" s="193"/>
      <c r="B3" s="194"/>
      <c r="C3" s="194"/>
      <c r="D3" s="194"/>
      <c r="E3" s="194"/>
    </row>
    <row r="4" spans="1:13" ht="18.600000000000001" x14ac:dyDescent="0.3">
      <c r="A4" s="193" t="s">
        <v>651</v>
      </c>
      <c r="B4" s="194"/>
      <c r="C4" s="194"/>
      <c r="D4" s="194"/>
      <c r="E4" s="194"/>
    </row>
    <row r="5" spans="1:13" ht="16.2" x14ac:dyDescent="0.35">
      <c r="A5" s="195" t="s">
        <v>4</v>
      </c>
      <c r="B5" s="286"/>
      <c r="C5" s="286"/>
      <c r="D5" s="286"/>
      <c r="E5" s="286"/>
    </row>
    <row r="6" spans="1:13" ht="16.2" x14ac:dyDescent="0.35">
      <c r="A6" s="196" t="s">
        <v>481</v>
      </c>
      <c r="B6" s="197" t="s">
        <v>1</v>
      </c>
      <c r="C6" s="198" t="s">
        <v>2</v>
      </c>
      <c r="D6" s="197" t="s">
        <v>3</v>
      </c>
      <c r="E6" s="275" t="s">
        <v>659</v>
      </c>
      <c r="G6" s="194"/>
      <c r="H6" s="194"/>
    </row>
    <row r="7" spans="1:13" x14ac:dyDescent="0.3">
      <c r="A7" s="287">
        <v>1</v>
      </c>
      <c r="B7" s="199">
        <v>99.6</v>
      </c>
      <c r="C7" s="199">
        <v>99.7</v>
      </c>
      <c r="D7" s="199">
        <v>98.2</v>
      </c>
      <c r="E7" s="206">
        <v>98</v>
      </c>
      <c r="G7" s="194"/>
      <c r="I7" s="270"/>
      <c r="J7" s="270"/>
      <c r="K7" s="270"/>
      <c r="L7" s="270"/>
      <c r="M7" s="270"/>
    </row>
    <row r="8" spans="1:13" x14ac:dyDescent="0.3">
      <c r="A8" s="288"/>
      <c r="B8" s="200">
        <v>99.6</v>
      </c>
      <c r="C8" s="200">
        <v>99.7</v>
      </c>
      <c r="D8" s="200">
        <v>98.2</v>
      </c>
      <c r="E8" s="200">
        <v>93.6</v>
      </c>
      <c r="G8" s="194"/>
    </row>
    <row r="9" spans="1:13" x14ac:dyDescent="0.3">
      <c r="A9" s="287">
        <v>2</v>
      </c>
      <c r="B9" s="199">
        <v>99.7</v>
      </c>
      <c r="C9" s="199">
        <v>99.6</v>
      </c>
      <c r="D9" s="199">
        <v>96.5</v>
      </c>
      <c r="E9" s="206">
        <v>97</v>
      </c>
      <c r="G9" s="194"/>
    </row>
    <row r="10" spans="1:13" x14ac:dyDescent="0.3">
      <c r="A10" s="288"/>
      <c r="B10" s="200">
        <v>99.7</v>
      </c>
      <c r="C10" s="200">
        <v>99.6</v>
      </c>
      <c r="D10" s="200">
        <v>99.5</v>
      </c>
      <c r="E10" s="200">
        <v>94.6</v>
      </c>
      <c r="G10" s="194"/>
    </row>
    <row r="11" spans="1:13" x14ac:dyDescent="0.3">
      <c r="A11" s="287">
        <v>3</v>
      </c>
      <c r="B11" s="199">
        <v>99.7</v>
      </c>
      <c r="C11" s="199">
        <v>99.7</v>
      </c>
      <c r="D11" s="199">
        <v>97.6</v>
      </c>
      <c r="E11" s="199">
        <v>97.3</v>
      </c>
      <c r="G11" s="194"/>
    </row>
    <row r="12" spans="1:13" x14ac:dyDescent="0.3">
      <c r="A12" s="288"/>
      <c r="B12" s="200">
        <v>99.7</v>
      </c>
      <c r="C12" s="200">
        <v>99.7</v>
      </c>
      <c r="D12" s="205">
        <v>97</v>
      </c>
      <c r="E12" s="200">
        <v>91.5</v>
      </c>
      <c r="G12" s="194"/>
    </row>
    <row r="13" spans="1:13" x14ac:dyDescent="0.3">
      <c r="A13" s="289">
        <v>4</v>
      </c>
      <c r="B13" s="199">
        <v>99.6</v>
      </c>
      <c r="C13" s="199">
        <v>99.6</v>
      </c>
      <c r="D13" s="199">
        <v>97.3</v>
      </c>
      <c r="E13" s="199">
        <v>97.2</v>
      </c>
      <c r="G13" s="194"/>
    </row>
    <row r="14" spans="1:13" x14ac:dyDescent="0.3">
      <c r="A14" s="290"/>
      <c r="B14" s="200">
        <v>99.6</v>
      </c>
      <c r="C14" s="200">
        <v>99.6</v>
      </c>
      <c r="D14" s="200">
        <v>92.4</v>
      </c>
      <c r="E14" s="200">
        <v>90.5</v>
      </c>
      <c r="G14" s="194"/>
    </row>
    <row r="15" spans="1:13" x14ac:dyDescent="0.3">
      <c r="A15" s="289">
        <v>5</v>
      </c>
      <c r="B15" s="199">
        <v>99.6</v>
      </c>
      <c r="C15" s="199">
        <v>99.7</v>
      </c>
      <c r="D15" s="199">
        <v>98.3</v>
      </c>
      <c r="E15" s="199">
        <v>98.4</v>
      </c>
      <c r="G15" s="194"/>
    </row>
    <row r="16" spans="1:13" x14ac:dyDescent="0.3">
      <c r="A16" s="290"/>
      <c r="B16" s="200">
        <v>99.6</v>
      </c>
      <c r="C16" s="200">
        <v>99.7</v>
      </c>
      <c r="D16" s="200">
        <v>95.8</v>
      </c>
      <c r="E16" s="200">
        <v>95.7</v>
      </c>
      <c r="G16" s="194"/>
    </row>
    <row r="17" spans="1:7" x14ac:dyDescent="0.3">
      <c r="A17" s="289">
        <v>6</v>
      </c>
      <c r="B17" s="199">
        <v>99.6</v>
      </c>
      <c r="C17" s="199">
        <v>99.6</v>
      </c>
      <c r="D17" s="199">
        <v>96.1</v>
      </c>
      <c r="E17" s="199">
        <v>97.2</v>
      </c>
      <c r="G17" s="194"/>
    </row>
    <row r="18" spans="1:7" x14ac:dyDescent="0.3">
      <c r="A18" s="290"/>
      <c r="B18" s="200">
        <v>99.6</v>
      </c>
      <c r="C18" s="200">
        <v>99.6</v>
      </c>
      <c r="D18" s="200">
        <v>96.3</v>
      </c>
      <c r="E18" s="205">
        <v>92</v>
      </c>
      <c r="G18" s="194"/>
    </row>
    <row r="19" spans="1:7" x14ac:dyDescent="0.3">
      <c r="A19" s="289">
        <v>7</v>
      </c>
      <c r="B19" s="199">
        <v>99.6</v>
      </c>
      <c r="C19" s="199">
        <v>99.7</v>
      </c>
      <c r="D19" s="199">
        <v>95.3</v>
      </c>
      <c r="E19" s="199">
        <v>95.8</v>
      </c>
    </row>
    <row r="20" spans="1:7" x14ac:dyDescent="0.3">
      <c r="A20" s="290"/>
      <c r="B20" s="200">
        <v>99.6</v>
      </c>
      <c r="C20" s="200">
        <v>99.7</v>
      </c>
      <c r="D20" s="200">
        <v>94.9</v>
      </c>
      <c r="E20" s="200">
        <v>92.1</v>
      </c>
    </row>
    <row r="21" spans="1:7" x14ac:dyDescent="0.3">
      <c r="A21" s="289">
        <v>8</v>
      </c>
      <c r="B21" s="199">
        <v>99.7</v>
      </c>
      <c r="C21" s="199">
        <v>99.4</v>
      </c>
      <c r="D21" s="199">
        <v>98.2</v>
      </c>
      <c r="E21" s="199">
        <v>98.3</v>
      </c>
    </row>
    <row r="22" spans="1:7" x14ac:dyDescent="0.3">
      <c r="A22" s="290"/>
      <c r="B22" s="200">
        <v>99.7</v>
      </c>
      <c r="C22" s="200">
        <v>99.4</v>
      </c>
      <c r="D22" s="205">
        <v>90</v>
      </c>
      <c r="E22" s="205">
        <v>86</v>
      </c>
    </row>
    <row r="23" spans="1:7" x14ac:dyDescent="0.3">
      <c r="A23" s="289">
        <v>9</v>
      </c>
      <c r="B23" s="199">
        <v>99.7</v>
      </c>
      <c r="C23" s="199">
        <v>99.7</v>
      </c>
      <c r="D23" s="199">
        <v>97.5</v>
      </c>
      <c r="E23" s="199">
        <v>97.7</v>
      </c>
    </row>
    <row r="24" spans="1:7" x14ac:dyDescent="0.3">
      <c r="A24" s="290"/>
      <c r="B24" s="200">
        <v>99.7</v>
      </c>
      <c r="C24" s="200">
        <v>99.7</v>
      </c>
      <c r="D24" s="200">
        <v>97.4</v>
      </c>
      <c r="E24" s="200">
        <v>92.9</v>
      </c>
    </row>
    <row r="25" spans="1:7" x14ac:dyDescent="0.3">
      <c r="A25" s="289">
        <v>10</v>
      </c>
      <c r="B25" s="199">
        <v>99.5</v>
      </c>
      <c r="C25" s="199">
        <v>99.5</v>
      </c>
      <c r="D25" s="199">
        <v>97.4</v>
      </c>
      <c r="E25" s="199">
        <v>97.6</v>
      </c>
    </row>
    <row r="26" spans="1:7" x14ac:dyDescent="0.3">
      <c r="A26" s="290"/>
      <c r="B26" s="200">
        <v>99.5</v>
      </c>
      <c r="C26" s="200">
        <v>99.5</v>
      </c>
      <c r="D26" s="200">
        <v>89.7</v>
      </c>
      <c r="E26" s="200">
        <v>72.599999999999994</v>
      </c>
    </row>
    <row r="27" spans="1:7" x14ac:dyDescent="0.3">
      <c r="A27" s="289">
        <v>11</v>
      </c>
      <c r="B27" s="199">
        <v>99.5</v>
      </c>
      <c r="C27" s="199">
        <v>99.5</v>
      </c>
      <c r="D27" s="199">
        <v>89.3</v>
      </c>
      <c r="E27" s="199">
        <v>94.5</v>
      </c>
    </row>
    <row r="28" spans="1:7" x14ac:dyDescent="0.3">
      <c r="A28" s="290"/>
      <c r="B28" s="200">
        <v>99.5</v>
      </c>
      <c r="C28" s="200">
        <v>99.5</v>
      </c>
      <c r="D28" s="200">
        <v>93.9</v>
      </c>
      <c r="E28" s="205">
        <v>87</v>
      </c>
    </row>
    <row r="29" spans="1:7" x14ac:dyDescent="0.3">
      <c r="A29" s="289">
        <v>12</v>
      </c>
      <c r="B29" s="199">
        <v>88.1</v>
      </c>
      <c r="C29" s="199">
        <v>92.8</v>
      </c>
      <c r="D29" s="199">
        <v>92.8</v>
      </c>
      <c r="E29" s="199">
        <v>81.5</v>
      </c>
    </row>
    <row r="30" spans="1:7" x14ac:dyDescent="0.3">
      <c r="A30" s="290"/>
      <c r="B30" s="200">
        <v>85.4</v>
      </c>
      <c r="C30" s="200">
        <v>85.2</v>
      </c>
      <c r="D30" s="200">
        <v>46.5</v>
      </c>
      <c r="E30" s="200">
        <v>84.4</v>
      </c>
    </row>
    <row r="31" spans="1:7" ht="18.600000000000001" x14ac:dyDescent="0.3">
      <c r="A31" s="212" t="s">
        <v>603</v>
      </c>
      <c r="B31" s="211"/>
      <c r="C31" s="211"/>
      <c r="D31" s="211"/>
      <c r="E31" s="211"/>
    </row>
    <row r="33" spans="1:6" x14ac:dyDescent="0.3">
      <c r="A33" s="192" t="s">
        <v>604</v>
      </c>
    </row>
    <row r="34" spans="1:6" x14ac:dyDescent="0.3">
      <c r="A34" s="201" t="s">
        <v>4</v>
      </c>
      <c r="B34" s="202" t="s">
        <v>0</v>
      </c>
      <c r="C34" s="203" t="s">
        <v>1</v>
      </c>
      <c r="D34" s="203" t="s">
        <v>2</v>
      </c>
      <c r="E34" s="203" t="s">
        <v>3</v>
      </c>
      <c r="F34" s="274" t="s">
        <v>659</v>
      </c>
    </row>
    <row r="35" spans="1:6" x14ac:dyDescent="0.3">
      <c r="A35" s="202">
        <v>1</v>
      </c>
      <c r="B35" s="204">
        <v>6407589</v>
      </c>
      <c r="C35" s="204">
        <v>6432047</v>
      </c>
      <c r="D35" s="204">
        <v>6423495</v>
      </c>
      <c r="E35" s="204">
        <v>6430758</v>
      </c>
      <c r="F35" s="204">
        <v>6430758</v>
      </c>
    </row>
    <row r="36" spans="1:6" x14ac:dyDescent="0.3">
      <c r="A36" s="202">
        <v>2</v>
      </c>
      <c r="B36" s="204">
        <v>5065897</v>
      </c>
      <c r="C36" s="204">
        <v>5798689</v>
      </c>
      <c r="D36" s="204">
        <v>5013669</v>
      </c>
      <c r="E36" s="204">
        <v>4976076</v>
      </c>
      <c r="F36" s="204">
        <v>4976076</v>
      </c>
    </row>
    <row r="37" spans="1:6" x14ac:dyDescent="0.3">
      <c r="A37" s="202">
        <v>3</v>
      </c>
      <c r="B37" s="204">
        <v>5081688</v>
      </c>
      <c r="C37" s="204">
        <v>5295798</v>
      </c>
      <c r="D37" s="204">
        <v>4976998</v>
      </c>
      <c r="E37" s="204">
        <v>5257461</v>
      </c>
      <c r="F37" s="204">
        <v>5257461</v>
      </c>
    </row>
    <row r="38" spans="1:6" x14ac:dyDescent="0.3">
      <c r="A38" s="202">
        <v>4</v>
      </c>
      <c r="B38" s="204">
        <v>4313068</v>
      </c>
      <c r="C38" s="204">
        <v>4744844</v>
      </c>
      <c r="D38" s="204">
        <v>4516344</v>
      </c>
      <c r="E38" s="204">
        <v>4236059</v>
      </c>
      <c r="F38" s="204">
        <v>4236059</v>
      </c>
    </row>
    <row r="39" spans="1:6" x14ac:dyDescent="0.3">
      <c r="A39" s="202">
        <v>5</v>
      </c>
      <c r="B39" s="204">
        <v>4432453</v>
      </c>
      <c r="C39" s="204">
        <v>4376670</v>
      </c>
      <c r="D39" s="204">
        <v>4316654</v>
      </c>
      <c r="E39" s="204">
        <v>4425559</v>
      </c>
      <c r="F39" s="204">
        <v>4425559</v>
      </c>
    </row>
    <row r="40" spans="1:6" x14ac:dyDescent="0.3">
      <c r="A40" s="202">
        <v>6</v>
      </c>
      <c r="B40" s="204">
        <v>4301695</v>
      </c>
      <c r="C40" s="204">
        <v>4287019</v>
      </c>
      <c r="D40" s="204">
        <v>4366347</v>
      </c>
      <c r="E40" s="204">
        <v>4358679</v>
      </c>
      <c r="F40" s="204">
        <v>4358679</v>
      </c>
    </row>
    <row r="41" spans="1:6" x14ac:dyDescent="0.3">
      <c r="A41" s="202">
        <v>7</v>
      </c>
      <c r="B41" s="204">
        <v>3540654</v>
      </c>
      <c r="C41" s="204">
        <v>3832763</v>
      </c>
      <c r="D41" s="204">
        <v>3547985</v>
      </c>
      <c r="E41" s="204">
        <v>3591987</v>
      </c>
      <c r="F41" s="204">
        <v>3591987</v>
      </c>
    </row>
    <row r="42" spans="1:6" x14ac:dyDescent="0.3">
      <c r="A42" s="202">
        <v>8</v>
      </c>
      <c r="B42" s="204">
        <v>3172515</v>
      </c>
      <c r="C42" s="204">
        <v>3465015</v>
      </c>
      <c r="D42" s="204">
        <v>3168489</v>
      </c>
      <c r="E42" s="204">
        <v>3202361</v>
      </c>
      <c r="F42" s="204">
        <v>3202361</v>
      </c>
    </row>
    <row r="43" spans="1:6" x14ac:dyDescent="0.3">
      <c r="A43" s="202">
        <v>9</v>
      </c>
      <c r="B43" s="204">
        <v>2981544</v>
      </c>
      <c r="C43" s="204">
        <v>2907920</v>
      </c>
      <c r="D43" s="204">
        <v>2831919</v>
      </c>
      <c r="E43" s="204">
        <v>2952169</v>
      </c>
      <c r="F43" s="204">
        <v>2952169</v>
      </c>
    </row>
    <row r="44" spans="1:6" x14ac:dyDescent="0.3">
      <c r="A44" s="202">
        <v>10</v>
      </c>
      <c r="B44" s="204">
        <v>2698620</v>
      </c>
      <c r="C44" s="204">
        <v>2564529</v>
      </c>
      <c r="D44" s="204">
        <v>2553447</v>
      </c>
      <c r="E44" s="204">
        <v>2564176</v>
      </c>
      <c r="F44" s="204">
        <v>2564176</v>
      </c>
    </row>
    <row r="45" spans="1:6" x14ac:dyDescent="0.3">
      <c r="A45" s="202">
        <v>11</v>
      </c>
      <c r="B45" s="204">
        <v>2228220</v>
      </c>
      <c r="C45" s="204">
        <v>2202835</v>
      </c>
      <c r="D45" s="204">
        <v>2272158</v>
      </c>
      <c r="E45" s="204">
        <v>2247110</v>
      </c>
      <c r="F45" s="204">
        <v>2247110</v>
      </c>
    </row>
    <row r="46" spans="1:6" x14ac:dyDescent="0.3">
      <c r="A46" s="202">
        <v>12</v>
      </c>
      <c r="B46" s="204">
        <v>525065</v>
      </c>
      <c r="C46" s="204">
        <v>809205</v>
      </c>
      <c r="D46" s="204">
        <v>805519</v>
      </c>
      <c r="E46" s="204">
        <v>978035</v>
      </c>
      <c r="F46" s="204">
        <v>978035</v>
      </c>
    </row>
  </sheetData>
  <mergeCells count="13">
    <mergeCell ref="A15:A16"/>
    <mergeCell ref="A17:A18"/>
    <mergeCell ref="A19:A20"/>
    <mergeCell ref="A21:A22"/>
    <mergeCell ref="A29:A30"/>
    <mergeCell ref="A23:A24"/>
    <mergeCell ref="A25:A26"/>
    <mergeCell ref="A27:A28"/>
    <mergeCell ref="B5:E5"/>
    <mergeCell ref="A7:A8"/>
    <mergeCell ref="A9:A10"/>
    <mergeCell ref="A11:A12"/>
    <mergeCell ref="A13:A14"/>
  </mergeCells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75BBC-6BD2-4F0A-BFBA-20C54B1A997D}">
  <dimension ref="A1:G128"/>
  <sheetViews>
    <sheetView workbookViewId="0">
      <selection activeCell="A100" sqref="A100:G100"/>
    </sheetView>
  </sheetViews>
  <sheetFormatPr defaultColWidth="8.77734375" defaultRowHeight="14.4" x14ac:dyDescent="0.3"/>
  <cols>
    <col min="1" max="1" width="20.77734375" style="9" customWidth="1"/>
    <col min="2" max="2" width="10.44140625" style="9" bestFit="1" customWidth="1"/>
    <col min="3" max="3" width="17.77734375" style="83" customWidth="1"/>
    <col min="4" max="4" width="18.44140625" style="83" customWidth="1"/>
    <col min="5" max="5" width="26" style="83" customWidth="1"/>
    <col min="6" max="6" width="16.109375" style="83" customWidth="1"/>
    <col min="7" max="7" width="9.109375" style="9"/>
  </cols>
  <sheetData>
    <row r="1" spans="1:7" x14ac:dyDescent="0.3">
      <c r="A1" s="8" t="s">
        <v>654</v>
      </c>
    </row>
    <row r="2" spans="1:7" x14ac:dyDescent="0.3">
      <c r="A2" s="9" t="s">
        <v>64</v>
      </c>
    </row>
    <row r="4" spans="1:7" ht="17.399999999999999" x14ac:dyDescent="0.3">
      <c r="A4" s="33" t="s">
        <v>65</v>
      </c>
      <c r="B4" s="33" t="s">
        <v>66</v>
      </c>
      <c r="C4" s="259" t="s">
        <v>67</v>
      </c>
      <c r="D4" s="259" t="s">
        <v>68</v>
      </c>
      <c r="E4" s="259" t="s">
        <v>602</v>
      </c>
      <c r="F4" s="259" t="s">
        <v>63</v>
      </c>
      <c r="G4" s="33" t="s">
        <v>69</v>
      </c>
    </row>
    <row r="5" spans="1:7" x14ac:dyDescent="0.3">
      <c r="A5" s="313" t="s">
        <v>0</v>
      </c>
      <c r="B5" s="314"/>
      <c r="C5" s="314"/>
      <c r="D5" s="314"/>
      <c r="E5" s="314"/>
      <c r="F5" s="314"/>
      <c r="G5" s="315"/>
    </row>
    <row r="6" spans="1:7" x14ac:dyDescent="0.3">
      <c r="A6" s="45" t="s">
        <v>70</v>
      </c>
      <c r="B6" s="64">
        <v>60000</v>
      </c>
      <c r="C6" s="258">
        <v>1.52</v>
      </c>
      <c r="D6" s="258">
        <v>0.42</v>
      </c>
      <c r="E6" s="258">
        <v>1.1000000000000001</v>
      </c>
      <c r="F6" s="258">
        <v>27.76</v>
      </c>
      <c r="G6" s="45">
        <v>99</v>
      </c>
    </row>
    <row r="7" spans="1:7" x14ac:dyDescent="0.3">
      <c r="A7" s="45" t="s">
        <v>71</v>
      </c>
      <c r="B7" s="64">
        <v>50000</v>
      </c>
      <c r="C7" s="258">
        <v>1.25</v>
      </c>
      <c r="D7" s="258">
        <v>0.83</v>
      </c>
      <c r="E7" s="258">
        <v>0.42</v>
      </c>
      <c r="F7" s="258">
        <v>36.25</v>
      </c>
      <c r="G7" s="45">
        <v>34</v>
      </c>
    </row>
    <row r="8" spans="1:7" x14ac:dyDescent="0.3">
      <c r="A8" s="45" t="s">
        <v>72</v>
      </c>
      <c r="B8" s="64">
        <v>40000</v>
      </c>
      <c r="C8" s="258">
        <v>1.64</v>
      </c>
      <c r="D8" s="258">
        <v>0.41</v>
      </c>
      <c r="E8" s="258">
        <v>1.23</v>
      </c>
      <c r="F8" s="258">
        <v>26.83</v>
      </c>
      <c r="G8" s="45">
        <v>125</v>
      </c>
    </row>
    <row r="9" spans="1:7" x14ac:dyDescent="0.3">
      <c r="A9" s="45" t="s">
        <v>73</v>
      </c>
      <c r="B9" s="64">
        <v>15000</v>
      </c>
      <c r="C9" s="258">
        <v>1.68</v>
      </c>
      <c r="D9" s="258">
        <v>0.42</v>
      </c>
      <c r="E9" s="258">
        <v>1.26</v>
      </c>
      <c r="F9" s="258">
        <v>28.04</v>
      </c>
      <c r="G9" s="45">
        <v>11</v>
      </c>
    </row>
    <row r="10" spans="1:7" x14ac:dyDescent="0.3">
      <c r="A10" s="45" t="s">
        <v>74</v>
      </c>
      <c r="B10" s="64">
        <v>25000</v>
      </c>
      <c r="C10" s="258">
        <v>1.48</v>
      </c>
      <c r="D10" s="258">
        <v>0.45</v>
      </c>
      <c r="E10" s="258">
        <v>1.03</v>
      </c>
      <c r="F10" s="258">
        <v>27.21</v>
      </c>
      <c r="G10" s="45">
        <v>31</v>
      </c>
    </row>
    <row r="11" spans="1:7" x14ac:dyDescent="0.3">
      <c r="A11" s="45" t="s">
        <v>75</v>
      </c>
      <c r="B11" s="64">
        <v>30000</v>
      </c>
      <c r="C11" s="258">
        <v>1.63</v>
      </c>
      <c r="D11" s="258">
        <v>0.43</v>
      </c>
      <c r="E11" s="258">
        <v>1.2</v>
      </c>
      <c r="F11" s="258">
        <v>27.04</v>
      </c>
      <c r="G11" s="45">
        <v>66</v>
      </c>
    </row>
    <row r="12" spans="1:7" x14ac:dyDescent="0.3">
      <c r="A12" s="45" t="s">
        <v>76</v>
      </c>
      <c r="B12" s="64">
        <v>25000</v>
      </c>
      <c r="C12" s="258">
        <v>1.04</v>
      </c>
      <c r="D12" s="258">
        <v>0.73</v>
      </c>
      <c r="E12" s="258">
        <v>0.32</v>
      </c>
      <c r="F12" s="258">
        <v>34.89</v>
      </c>
      <c r="G12" s="45">
        <v>27</v>
      </c>
    </row>
    <row r="13" spans="1:7" x14ac:dyDescent="0.3">
      <c r="A13" s="45" t="s">
        <v>77</v>
      </c>
      <c r="B13" s="64">
        <v>80000</v>
      </c>
      <c r="C13" s="258">
        <v>1.79</v>
      </c>
      <c r="D13" s="258">
        <v>0.39</v>
      </c>
      <c r="E13" s="258">
        <v>1.4</v>
      </c>
      <c r="F13" s="258">
        <v>28.66</v>
      </c>
      <c r="G13" s="45">
        <v>192</v>
      </c>
    </row>
    <row r="14" spans="1:7" x14ac:dyDescent="0.3">
      <c r="A14" s="45" t="s">
        <v>78</v>
      </c>
      <c r="B14" s="64">
        <v>47000</v>
      </c>
      <c r="C14" s="258">
        <v>1.64</v>
      </c>
      <c r="D14" s="258">
        <v>0.48</v>
      </c>
      <c r="E14" s="258">
        <v>1.1599999999999999</v>
      </c>
      <c r="F14" s="258">
        <v>28.5</v>
      </c>
      <c r="G14" s="45">
        <v>124</v>
      </c>
    </row>
    <row r="15" spans="1:7" x14ac:dyDescent="0.3">
      <c r="A15" s="45" t="s">
        <v>79</v>
      </c>
      <c r="B15" s="64">
        <v>11000</v>
      </c>
      <c r="C15" s="258">
        <v>1.44</v>
      </c>
      <c r="D15" s="258">
        <v>0.19</v>
      </c>
      <c r="E15" s="258">
        <v>1.25</v>
      </c>
      <c r="F15" s="258">
        <v>17.53</v>
      </c>
      <c r="G15" s="45">
        <v>32</v>
      </c>
    </row>
    <row r="16" spans="1:7" x14ac:dyDescent="0.3">
      <c r="A16" s="45" t="s">
        <v>80</v>
      </c>
      <c r="B16" s="64">
        <v>40000</v>
      </c>
      <c r="C16" s="258">
        <v>1.4</v>
      </c>
      <c r="D16" s="258">
        <v>0.51</v>
      </c>
      <c r="E16" s="258">
        <v>0.89</v>
      </c>
      <c r="F16" s="258">
        <v>28.87</v>
      </c>
      <c r="G16" s="45">
        <v>56</v>
      </c>
    </row>
    <row r="17" spans="1:7" x14ac:dyDescent="0.3">
      <c r="A17" s="45" t="s">
        <v>81</v>
      </c>
      <c r="B17" s="64">
        <v>27000</v>
      </c>
      <c r="C17" s="258">
        <v>1.58</v>
      </c>
      <c r="D17" s="258">
        <v>0.57999999999999996</v>
      </c>
      <c r="E17" s="258">
        <v>1</v>
      </c>
      <c r="F17" s="258">
        <v>31.46</v>
      </c>
      <c r="G17" s="45">
        <v>71</v>
      </c>
    </row>
    <row r="18" spans="1:7" x14ac:dyDescent="0.3">
      <c r="A18" s="45" t="s">
        <v>82</v>
      </c>
      <c r="B18" s="64">
        <v>72000</v>
      </c>
      <c r="C18" s="258">
        <v>1.7</v>
      </c>
      <c r="D18" s="258">
        <v>0.56000000000000005</v>
      </c>
      <c r="E18" s="258">
        <v>1.1499999999999999</v>
      </c>
      <c r="F18" s="258">
        <v>31.5</v>
      </c>
      <c r="G18" s="45">
        <v>143</v>
      </c>
    </row>
    <row r="19" spans="1:7" x14ac:dyDescent="0.3">
      <c r="A19" s="45" t="s">
        <v>83</v>
      </c>
      <c r="B19" s="64">
        <v>78500</v>
      </c>
      <c r="C19" s="258">
        <v>1.23</v>
      </c>
      <c r="D19" s="258">
        <v>0.56999999999999995</v>
      </c>
      <c r="E19" s="258">
        <v>0.67</v>
      </c>
      <c r="F19" s="258">
        <v>28.89</v>
      </c>
      <c r="G19" s="45">
        <v>44</v>
      </c>
    </row>
    <row r="20" spans="1:7" x14ac:dyDescent="0.3">
      <c r="A20" s="45" t="s">
        <v>84</v>
      </c>
      <c r="B20" s="64">
        <v>30000</v>
      </c>
      <c r="C20" s="258">
        <v>1.32</v>
      </c>
      <c r="D20" s="258">
        <v>0.83</v>
      </c>
      <c r="E20" s="258">
        <v>0.48</v>
      </c>
      <c r="F20" s="258">
        <v>38.03</v>
      </c>
      <c r="G20" s="45">
        <v>136</v>
      </c>
    </row>
    <row r="21" spans="1:7" x14ac:dyDescent="0.3">
      <c r="A21" s="45" t="s">
        <v>85</v>
      </c>
      <c r="B21" s="64">
        <v>60000</v>
      </c>
      <c r="C21" s="258">
        <v>1.65</v>
      </c>
      <c r="D21" s="258">
        <v>0.51</v>
      </c>
      <c r="E21" s="258">
        <v>1.1399999999999999</v>
      </c>
      <c r="F21" s="258">
        <v>29.99</v>
      </c>
      <c r="G21" s="45">
        <v>114</v>
      </c>
    </row>
    <row r="22" spans="1:7" x14ac:dyDescent="0.3">
      <c r="A22" s="45" t="s">
        <v>86</v>
      </c>
      <c r="B22" s="64">
        <v>31500</v>
      </c>
      <c r="C22" s="258">
        <v>1.62</v>
      </c>
      <c r="D22" s="258">
        <v>0.56999999999999995</v>
      </c>
      <c r="E22" s="258">
        <v>1.05</v>
      </c>
      <c r="F22" s="258">
        <v>33.99</v>
      </c>
      <c r="G22" s="45">
        <v>88</v>
      </c>
    </row>
    <row r="23" spans="1:7" x14ac:dyDescent="0.3">
      <c r="A23" s="45" t="s">
        <v>87</v>
      </c>
      <c r="B23" s="64">
        <v>100000</v>
      </c>
      <c r="C23" s="258">
        <v>1.28</v>
      </c>
      <c r="D23" s="258">
        <v>0.73</v>
      </c>
      <c r="E23" s="258">
        <v>0.56000000000000005</v>
      </c>
      <c r="F23" s="258">
        <v>34.06</v>
      </c>
      <c r="G23" s="45">
        <v>167</v>
      </c>
    </row>
    <row r="24" spans="1:7" x14ac:dyDescent="0.3">
      <c r="A24" s="45" t="s">
        <v>88</v>
      </c>
      <c r="B24" s="64">
        <v>60000</v>
      </c>
      <c r="C24" s="258">
        <v>1.42</v>
      </c>
      <c r="D24" s="258">
        <v>0.61</v>
      </c>
      <c r="E24" s="258">
        <v>0.81</v>
      </c>
      <c r="F24" s="258">
        <v>32.270000000000003</v>
      </c>
      <c r="G24" s="45">
        <v>110</v>
      </c>
    </row>
    <row r="25" spans="1:7" x14ac:dyDescent="0.3">
      <c r="A25" s="45" t="s">
        <v>89</v>
      </c>
      <c r="B25" s="64">
        <v>31500</v>
      </c>
      <c r="C25" s="258">
        <v>1.59</v>
      </c>
      <c r="D25" s="258">
        <v>0.62</v>
      </c>
      <c r="E25" s="258">
        <v>0.97</v>
      </c>
      <c r="F25" s="258">
        <v>34.630000000000003</v>
      </c>
      <c r="G25" s="45">
        <v>92</v>
      </c>
    </row>
    <row r="26" spans="1:7" x14ac:dyDescent="0.3">
      <c r="A26" s="45" t="s">
        <v>90</v>
      </c>
      <c r="B26" s="64">
        <v>10000</v>
      </c>
      <c r="C26" s="258">
        <v>1.59</v>
      </c>
      <c r="D26" s="258">
        <v>0.13</v>
      </c>
      <c r="E26" s="258">
        <v>1.47</v>
      </c>
      <c r="F26" s="258">
        <v>17.88</v>
      </c>
      <c r="G26" s="45">
        <v>28</v>
      </c>
    </row>
    <row r="27" spans="1:7" x14ac:dyDescent="0.3">
      <c r="A27" s="45" t="s">
        <v>91</v>
      </c>
      <c r="B27" s="64">
        <v>11000</v>
      </c>
      <c r="C27" s="258">
        <v>1.57</v>
      </c>
      <c r="D27" s="258">
        <v>0.13</v>
      </c>
      <c r="E27" s="258">
        <v>1.44</v>
      </c>
      <c r="F27" s="258">
        <v>17.68</v>
      </c>
      <c r="G27" s="45">
        <v>25</v>
      </c>
    </row>
    <row r="28" spans="1:7" x14ac:dyDescent="0.3">
      <c r="A28" s="313" t="s">
        <v>2</v>
      </c>
      <c r="B28" s="314"/>
      <c r="C28" s="314"/>
      <c r="D28" s="314"/>
      <c r="E28" s="314"/>
      <c r="F28" s="314"/>
      <c r="G28" s="315"/>
    </row>
    <row r="29" spans="1:7" x14ac:dyDescent="0.3">
      <c r="A29" s="45" t="s">
        <v>70</v>
      </c>
      <c r="B29" s="64">
        <v>26000</v>
      </c>
      <c r="C29" s="258">
        <v>1.73</v>
      </c>
      <c r="D29" s="258">
        <v>0.36</v>
      </c>
      <c r="E29" s="258">
        <v>1.37</v>
      </c>
      <c r="F29" s="258">
        <v>26.84</v>
      </c>
      <c r="G29" s="45">
        <v>66</v>
      </c>
    </row>
    <row r="30" spans="1:7" x14ac:dyDescent="0.3">
      <c r="A30" s="45" t="s">
        <v>71</v>
      </c>
      <c r="B30" s="64">
        <v>35000</v>
      </c>
      <c r="C30" s="258">
        <v>1.7</v>
      </c>
      <c r="D30" s="258">
        <v>0.53</v>
      </c>
      <c r="E30" s="258">
        <v>1.17</v>
      </c>
      <c r="F30" s="258">
        <v>31.62</v>
      </c>
      <c r="G30" s="45">
        <v>46</v>
      </c>
    </row>
    <row r="31" spans="1:7" x14ac:dyDescent="0.3">
      <c r="A31" s="45" t="s">
        <v>72</v>
      </c>
      <c r="B31" s="64">
        <f>5013000-4984500</f>
        <v>28500</v>
      </c>
      <c r="C31" s="258">
        <v>1.66</v>
      </c>
      <c r="D31" s="258">
        <v>0.46</v>
      </c>
      <c r="E31" s="258">
        <v>1.2</v>
      </c>
      <c r="F31" s="258">
        <v>28.69</v>
      </c>
      <c r="G31" s="45">
        <v>49</v>
      </c>
    </row>
    <row r="32" spans="1:7" x14ac:dyDescent="0.3">
      <c r="A32" s="45" t="s">
        <v>74</v>
      </c>
      <c r="B32" s="64">
        <v>13500</v>
      </c>
      <c r="C32" s="258">
        <v>1.7</v>
      </c>
      <c r="D32" s="258">
        <v>0.44</v>
      </c>
      <c r="E32" s="258">
        <v>1.26</v>
      </c>
      <c r="F32" s="260">
        <v>29.27</v>
      </c>
      <c r="G32" s="45">
        <v>35</v>
      </c>
    </row>
    <row r="33" spans="1:7" x14ac:dyDescent="0.3">
      <c r="A33" s="45" t="s">
        <v>73</v>
      </c>
      <c r="B33" s="64">
        <v>9000</v>
      </c>
      <c r="C33" s="258">
        <v>1.52</v>
      </c>
      <c r="D33" s="258">
        <v>0.32</v>
      </c>
      <c r="E33" s="258">
        <v>1.21</v>
      </c>
      <c r="F33" s="258">
        <v>23.48</v>
      </c>
      <c r="G33" s="45">
        <v>37</v>
      </c>
    </row>
    <row r="34" spans="1:7" x14ac:dyDescent="0.3">
      <c r="A34" s="45" t="s">
        <v>75</v>
      </c>
      <c r="B34" s="64">
        <v>16500</v>
      </c>
      <c r="C34" s="258">
        <v>1.62</v>
      </c>
      <c r="D34" s="258">
        <v>0.36</v>
      </c>
      <c r="E34" s="258">
        <v>1.25</v>
      </c>
      <c r="F34" s="258">
        <v>24.88</v>
      </c>
      <c r="G34" s="45">
        <v>30</v>
      </c>
    </row>
    <row r="35" spans="1:7" x14ac:dyDescent="0.3">
      <c r="A35" s="45" t="s">
        <v>76</v>
      </c>
      <c r="B35" s="64">
        <f>4525000-4475000</f>
        <v>50000</v>
      </c>
      <c r="C35" s="258">
        <v>1.69</v>
      </c>
      <c r="D35" s="258">
        <v>0.54</v>
      </c>
      <c r="E35" s="258">
        <v>1.1399999999999999</v>
      </c>
      <c r="F35" s="258">
        <v>31.75</v>
      </c>
      <c r="G35" s="45">
        <v>92</v>
      </c>
    </row>
    <row r="36" spans="1:7" x14ac:dyDescent="0.3">
      <c r="A36" s="45" t="s">
        <v>92</v>
      </c>
      <c r="B36" s="64">
        <v>8000</v>
      </c>
      <c r="C36" s="258">
        <v>1.74</v>
      </c>
      <c r="D36" s="258">
        <v>0.3</v>
      </c>
      <c r="E36" s="258">
        <v>1.44</v>
      </c>
      <c r="F36" s="258">
        <v>26.76</v>
      </c>
      <c r="G36" s="45">
        <v>25</v>
      </c>
    </row>
    <row r="37" spans="1:7" x14ac:dyDescent="0.3">
      <c r="A37" s="45" t="s">
        <v>77</v>
      </c>
      <c r="B37" s="64">
        <f>4325000-4303000</f>
        <v>22000</v>
      </c>
      <c r="C37" s="258">
        <v>1.59</v>
      </c>
      <c r="D37" s="258">
        <v>0.37</v>
      </c>
      <c r="E37" s="258">
        <v>1.21</v>
      </c>
      <c r="F37" s="258">
        <v>27.23</v>
      </c>
      <c r="G37" s="45">
        <v>68</v>
      </c>
    </row>
    <row r="38" spans="1:7" x14ac:dyDescent="0.3">
      <c r="A38" s="45" t="s">
        <v>78</v>
      </c>
      <c r="B38" s="64">
        <v>90000</v>
      </c>
      <c r="C38" s="258">
        <v>1.22</v>
      </c>
      <c r="D38" s="258">
        <v>0.69</v>
      </c>
      <c r="E38" s="258">
        <v>0.53</v>
      </c>
      <c r="F38" s="258">
        <v>33.81</v>
      </c>
      <c r="G38" s="45">
        <v>129</v>
      </c>
    </row>
    <row r="39" spans="1:7" x14ac:dyDescent="0.3">
      <c r="A39" s="45" t="s">
        <v>79</v>
      </c>
      <c r="B39" s="64">
        <f>4366000-4352000</f>
        <v>14000</v>
      </c>
      <c r="C39" s="258">
        <v>1.84</v>
      </c>
      <c r="D39" s="258">
        <v>0.36</v>
      </c>
      <c r="E39" s="258">
        <v>1.48</v>
      </c>
      <c r="F39" s="258">
        <v>28.75</v>
      </c>
      <c r="G39" s="45">
        <v>67</v>
      </c>
    </row>
    <row r="40" spans="1:7" x14ac:dyDescent="0.3">
      <c r="A40" s="45" t="s">
        <v>80</v>
      </c>
      <c r="B40" s="64">
        <v>25000</v>
      </c>
      <c r="C40" s="258">
        <v>1.51</v>
      </c>
      <c r="D40" s="258">
        <v>0.37</v>
      </c>
      <c r="E40" s="258">
        <v>1.1299999999999999</v>
      </c>
      <c r="F40" s="258">
        <v>26.31</v>
      </c>
      <c r="G40" s="45">
        <v>38</v>
      </c>
    </row>
    <row r="41" spans="1:7" x14ac:dyDescent="0.3">
      <c r="A41" s="45" t="s">
        <v>81</v>
      </c>
      <c r="B41" s="64">
        <f>3550000-3511000</f>
        <v>39000</v>
      </c>
      <c r="C41" s="258">
        <v>1.63</v>
      </c>
      <c r="D41" s="258">
        <v>0.33</v>
      </c>
      <c r="E41" s="258">
        <v>1.29</v>
      </c>
      <c r="F41" s="258">
        <v>24.48</v>
      </c>
      <c r="G41" s="45">
        <v>82</v>
      </c>
    </row>
    <row r="42" spans="1:7" x14ac:dyDescent="0.3">
      <c r="A42" s="45" t="s">
        <v>82</v>
      </c>
      <c r="B42" s="64">
        <v>28000</v>
      </c>
      <c r="C42" s="258">
        <v>1.58</v>
      </c>
      <c r="D42" s="258">
        <v>0.27</v>
      </c>
      <c r="E42" s="258">
        <v>1.31</v>
      </c>
      <c r="F42" s="258">
        <v>25.01</v>
      </c>
      <c r="G42" s="45">
        <v>82</v>
      </c>
    </row>
    <row r="43" spans="1:7" x14ac:dyDescent="0.3">
      <c r="A43" s="45" t="s">
        <v>83</v>
      </c>
      <c r="B43" s="64">
        <f>3175000-3124500</f>
        <v>50500</v>
      </c>
      <c r="C43" s="258">
        <v>1.7</v>
      </c>
      <c r="D43" s="258">
        <v>0.49</v>
      </c>
      <c r="E43" s="258">
        <v>1.21</v>
      </c>
      <c r="F43" s="258">
        <v>29.97</v>
      </c>
      <c r="G43" s="45">
        <v>119</v>
      </c>
    </row>
    <row r="44" spans="1:7" x14ac:dyDescent="0.3">
      <c r="A44" s="45" t="s">
        <v>84</v>
      </c>
      <c r="B44" s="64">
        <v>5500</v>
      </c>
      <c r="C44" s="258">
        <v>1.63</v>
      </c>
      <c r="D44" s="258">
        <v>0.06</v>
      </c>
      <c r="E44" s="258">
        <v>1.57</v>
      </c>
      <c r="F44" s="258">
        <v>15.98</v>
      </c>
      <c r="G44" s="45">
        <v>4</v>
      </c>
    </row>
    <row r="45" spans="1:7" x14ac:dyDescent="0.3">
      <c r="A45" s="45" t="s">
        <v>85</v>
      </c>
      <c r="B45" s="64">
        <f>2831500-2818000</f>
        <v>13500</v>
      </c>
      <c r="C45" s="258">
        <v>1.8</v>
      </c>
      <c r="D45" s="258">
        <v>0.53</v>
      </c>
      <c r="E45" s="258">
        <v>1.27</v>
      </c>
      <c r="F45" s="258">
        <v>32.21</v>
      </c>
      <c r="G45" s="45">
        <v>39</v>
      </c>
    </row>
    <row r="46" spans="1:7" x14ac:dyDescent="0.3">
      <c r="A46" s="45" t="s">
        <v>86</v>
      </c>
      <c r="B46" s="64">
        <v>24500</v>
      </c>
      <c r="C46" s="258">
        <v>1.79</v>
      </c>
      <c r="D46" s="258">
        <v>0.34</v>
      </c>
      <c r="E46" s="258">
        <v>1.45</v>
      </c>
      <c r="F46" s="258">
        <v>26.42</v>
      </c>
      <c r="G46" s="45">
        <v>55</v>
      </c>
    </row>
    <row r="47" spans="1:7" x14ac:dyDescent="0.3">
      <c r="A47" s="45" t="s">
        <v>87</v>
      </c>
      <c r="B47" s="64">
        <f>2560000-2532500</f>
        <v>27500</v>
      </c>
      <c r="C47" s="258">
        <v>1.67</v>
      </c>
      <c r="D47" s="258">
        <v>0.75</v>
      </c>
      <c r="E47" s="258">
        <v>0.92</v>
      </c>
      <c r="F47" s="258">
        <v>36.85</v>
      </c>
      <c r="G47" s="45">
        <v>63</v>
      </c>
    </row>
    <row r="48" spans="1:7" x14ac:dyDescent="0.3">
      <c r="A48" s="45" t="s">
        <v>88</v>
      </c>
      <c r="B48" s="64">
        <v>88500</v>
      </c>
      <c r="C48" s="258">
        <v>1.37</v>
      </c>
      <c r="D48" s="258">
        <v>0.69</v>
      </c>
      <c r="E48" s="258">
        <v>0.68</v>
      </c>
      <c r="F48" s="258">
        <v>33.840000000000003</v>
      </c>
      <c r="G48" s="45">
        <v>185</v>
      </c>
    </row>
    <row r="49" spans="1:7" x14ac:dyDescent="0.3">
      <c r="A49" s="45" t="s">
        <v>89</v>
      </c>
      <c r="B49" s="64">
        <f>2280000-2240000</f>
        <v>40000</v>
      </c>
      <c r="C49" s="258">
        <v>1.7</v>
      </c>
      <c r="D49" s="258">
        <v>0.53</v>
      </c>
      <c r="E49" s="258">
        <v>1.17</v>
      </c>
      <c r="F49" s="258">
        <v>31.06</v>
      </c>
      <c r="G49" s="45">
        <v>70</v>
      </c>
    </row>
    <row r="50" spans="1:7" x14ac:dyDescent="0.3">
      <c r="A50" s="45" t="s">
        <v>90</v>
      </c>
      <c r="B50" s="64">
        <v>50500</v>
      </c>
      <c r="C50" s="258">
        <v>1.41</v>
      </c>
      <c r="D50" s="258">
        <v>0.62</v>
      </c>
      <c r="E50" s="258">
        <v>0.79</v>
      </c>
      <c r="F50" s="258">
        <v>32.86</v>
      </c>
      <c r="G50" s="45">
        <v>85</v>
      </c>
    </row>
    <row r="51" spans="1:7" x14ac:dyDescent="0.3">
      <c r="A51" s="45" t="s">
        <v>91</v>
      </c>
      <c r="B51" s="64">
        <f>815000-777500</f>
        <v>37500</v>
      </c>
      <c r="C51" s="258">
        <v>1.35</v>
      </c>
      <c r="D51" s="258">
        <v>0.71</v>
      </c>
      <c r="E51" s="258">
        <v>0.63</v>
      </c>
      <c r="F51" s="258">
        <v>32.770000000000003</v>
      </c>
      <c r="G51" s="45">
        <v>43</v>
      </c>
    </row>
    <row r="52" spans="1:7" x14ac:dyDescent="0.3">
      <c r="A52" s="313" t="s">
        <v>1</v>
      </c>
      <c r="B52" s="314"/>
      <c r="C52" s="314"/>
      <c r="D52" s="314"/>
      <c r="E52" s="314"/>
      <c r="F52" s="314"/>
      <c r="G52" s="315"/>
    </row>
    <row r="53" spans="1:7" x14ac:dyDescent="0.3">
      <c r="A53" s="45" t="s">
        <v>70</v>
      </c>
      <c r="B53" s="64">
        <v>32500</v>
      </c>
      <c r="C53" s="258">
        <v>1.5</v>
      </c>
      <c r="D53" s="258">
        <v>-0.56999999999999995</v>
      </c>
      <c r="E53" s="258">
        <v>0.92</v>
      </c>
      <c r="F53" s="258">
        <v>30.75</v>
      </c>
      <c r="G53" s="45">
        <v>73</v>
      </c>
    </row>
    <row r="54" spans="1:7" x14ac:dyDescent="0.3">
      <c r="A54" s="45" t="s">
        <v>71</v>
      </c>
      <c r="B54" s="64">
        <v>40000</v>
      </c>
      <c r="C54" s="258">
        <v>1.57</v>
      </c>
      <c r="D54" s="258">
        <v>0.53</v>
      </c>
      <c r="E54" s="258">
        <v>1.03</v>
      </c>
      <c r="F54" s="258">
        <v>31.11</v>
      </c>
      <c r="G54" s="45">
        <v>48</v>
      </c>
    </row>
    <row r="55" spans="1:7" x14ac:dyDescent="0.3">
      <c r="A55" s="45" t="s">
        <v>72</v>
      </c>
      <c r="B55" s="64">
        <v>61500</v>
      </c>
      <c r="C55" s="258">
        <v>1.55</v>
      </c>
      <c r="D55" s="258">
        <v>0.39</v>
      </c>
      <c r="E55" s="258">
        <v>1.1599999999999999</v>
      </c>
      <c r="F55" s="258">
        <v>26.16</v>
      </c>
      <c r="G55" s="45">
        <v>97</v>
      </c>
    </row>
    <row r="56" spans="1:7" x14ac:dyDescent="0.3">
      <c r="A56" s="45" t="s">
        <v>74</v>
      </c>
      <c r="B56" s="64">
        <v>22500</v>
      </c>
      <c r="C56" s="258">
        <v>1.22</v>
      </c>
      <c r="D56" s="258">
        <v>0.81</v>
      </c>
      <c r="E56" s="258">
        <v>0.42</v>
      </c>
      <c r="F56" s="260">
        <v>39.07</v>
      </c>
      <c r="G56" s="45">
        <v>34</v>
      </c>
    </row>
    <row r="57" spans="1:7" x14ac:dyDescent="0.3">
      <c r="A57" s="45" t="s">
        <v>73</v>
      </c>
      <c r="B57" s="64">
        <v>30000</v>
      </c>
      <c r="C57" s="258">
        <v>1.19</v>
      </c>
      <c r="D57" s="258">
        <v>0.69</v>
      </c>
      <c r="E57" s="258">
        <v>0.5</v>
      </c>
      <c r="F57" s="258">
        <v>33.130000000000003</v>
      </c>
      <c r="G57" s="45">
        <v>36</v>
      </c>
    </row>
    <row r="58" spans="1:7" x14ac:dyDescent="0.3">
      <c r="A58" s="45" t="s">
        <v>75</v>
      </c>
      <c r="B58" s="64">
        <v>25500</v>
      </c>
      <c r="C58" s="258">
        <v>1.28</v>
      </c>
      <c r="D58" s="258">
        <v>0.67</v>
      </c>
      <c r="E58" s="258">
        <v>0.61</v>
      </c>
      <c r="F58" s="258">
        <v>34.020000000000003</v>
      </c>
      <c r="G58" s="45">
        <v>38</v>
      </c>
    </row>
    <row r="59" spans="1:7" x14ac:dyDescent="0.3">
      <c r="A59" s="45" t="s">
        <v>76</v>
      </c>
      <c r="B59" s="64">
        <v>60000</v>
      </c>
      <c r="C59" s="258">
        <v>1.44</v>
      </c>
      <c r="D59" s="258">
        <v>0.72</v>
      </c>
      <c r="E59" s="258">
        <v>0.72</v>
      </c>
      <c r="F59" s="258">
        <v>36.020000000000003</v>
      </c>
      <c r="G59" s="45">
        <v>94</v>
      </c>
    </row>
    <row r="60" spans="1:7" x14ac:dyDescent="0.3">
      <c r="A60" s="45" t="s">
        <v>92</v>
      </c>
      <c r="B60" s="64">
        <v>40500</v>
      </c>
      <c r="C60" s="258">
        <v>1.8</v>
      </c>
      <c r="D60" s="258">
        <v>0.45</v>
      </c>
      <c r="E60" s="258">
        <v>1.35</v>
      </c>
      <c r="F60" s="258">
        <v>29.75</v>
      </c>
      <c r="G60" s="45">
        <v>115</v>
      </c>
    </row>
    <row r="61" spans="1:7" x14ac:dyDescent="0.3">
      <c r="A61" s="45" t="s">
        <v>77</v>
      </c>
      <c r="B61" s="64">
        <v>16500</v>
      </c>
      <c r="C61" s="258">
        <v>1.76</v>
      </c>
      <c r="D61" s="258">
        <v>0.38</v>
      </c>
      <c r="E61" s="258">
        <v>1.39</v>
      </c>
      <c r="F61" s="258">
        <v>26.94</v>
      </c>
      <c r="G61" s="45">
        <v>72</v>
      </c>
    </row>
    <row r="62" spans="1:7" x14ac:dyDescent="0.3">
      <c r="A62" s="45" t="s">
        <v>78</v>
      </c>
      <c r="B62" s="64">
        <v>6500</v>
      </c>
      <c r="C62" s="258">
        <v>1.6</v>
      </c>
      <c r="D62" s="258">
        <v>0.17</v>
      </c>
      <c r="E62" s="258">
        <v>1.49</v>
      </c>
      <c r="F62" s="258">
        <v>19.53</v>
      </c>
      <c r="G62" s="45">
        <v>15</v>
      </c>
    </row>
    <row r="63" spans="1:7" x14ac:dyDescent="0.3">
      <c r="A63" s="45" t="s">
        <v>79</v>
      </c>
      <c r="B63" s="64">
        <v>49500</v>
      </c>
      <c r="C63" s="258">
        <v>1.52</v>
      </c>
      <c r="D63" s="258">
        <v>0.32</v>
      </c>
      <c r="E63" s="258">
        <v>1.2</v>
      </c>
      <c r="F63" s="258">
        <v>23.92</v>
      </c>
      <c r="G63" s="45">
        <v>39</v>
      </c>
    </row>
    <row r="64" spans="1:7" x14ac:dyDescent="0.3">
      <c r="A64" s="45" t="s">
        <v>80</v>
      </c>
      <c r="B64" s="64">
        <v>35000</v>
      </c>
      <c r="C64" s="258">
        <v>1.26</v>
      </c>
      <c r="D64" s="258">
        <v>0.63</v>
      </c>
      <c r="E64" s="258">
        <v>0.63</v>
      </c>
      <c r="F64" s="258">
        <v>31.95</v>
      </c>
      <c r="G64" s="45">
        <v>29</v>
      </c>
    </row>
    <row r="65" spans="1:7" x14ac:dyDescent="0.3">
      <c r="A65" s="45" t="s">
        <v>81</v>
      </c>
      <c r="B65" s="64">
        <v>11000</v>
      </c>
      <c r="C65" s="258">
        <v>1.59</v>
      </c>
      <c r="D65" s="258">
        <v>0.11</v>
      </c>
      <c r="E65" s="258">
        <v>1.48</v>
      </c>
      <c r="F65" s="258">
        <v>17.63</v>
      </c>
      <c r="G65" s="45">
        <v>22</v>
      </c>
    </row>
    <row r="66" spans="1:7" x14ac:dyDescent="0.3">
      <c r="A66" s="45" t="s">
        <v>82</v>
      </c>
      <c r="B66" s="64">
        <v>25000</v>
      </c>
      <c r="C66" s="258">
        <v>1.77</v>
      </c>
      <c r="D66" s="258">
        <v>0.41</v>
      </c>
      <c r="E66" s="258">
        <v>1.35</v>
      </c>
      <c r="F66" s="258">
        <v>28.62</v>
      </c>
      <c r="G66" s="45">
        <v>52</v>
      </c>
    </row>
    <row r="67" spans="1:7" x14ac:dyDescent="0.3">
      <c r="A67" s="45" t="s">
        <v>83</v>
      </c>
      <c r="B67" s="64">
        <v>5500</v>
      </c>
      <c r="C67" s="258">
        <v>1.59</v>
      </c>
      <c r="D67" s="258">
        <v>0.04</v>
      </c>
      <c r="E67" s="258">
        <v>1.54</v>
      </c>
      <c r="F67" s="258">
        <v>16.64</v>
      </c>
      <c r="G67" s="45">
        <v>70</v>
      </c>
    </row>
    <row r="68" spans="1:7" x14ac:dyDescent="0.3">
      <c r="A68" s="45" t="s">
        <v>84</v>
      </c>
      <c r="B68" s="64">
        <v>20000</v>
      </c>
      <c r="C68" s="258">
        <v>1.83</v>
      </c>
      <c r="D68" s="258">
        <v>0.44</v>
      </c>
      <c r="E68" s="258">
        <v>1.39</v>
      </c>
      <c r="F68" s="258">
        <v>29.67</v>
      </c>
      <c r="G68" s="45">
        <v>75</v>
      </c>
    </row>
    <row r="69" spans="1:7" x14ac:dyDescent="0.3">
      <c r="A69" s="45" t="s">
        <v>85</v>
      </c>
      <c r="B69" s="64">
        <v>14000</v>
      </c>
      <c r="C69" s="258">
        <v>1.67</v>
      </c>
      <c r="D69" s="258">
        <v>0.65</v>
      </c>
      <c r="E69" s="258">
        <v>1.02</v>
      </c>
      <c r="F69" s="258">
        <v>34.82</v>
      </c>
      <c r="G69" s="45">
        <v>70</v>
      </c>
    </row>
    <row r="70" spans="1:7" x14ac:dyDescent="0.3">
      <c r="A70" s="45" t="s">
        <v>86</v>
      </c>
      <c r="B70" s="64">
        <v>27000</v>
      </c>
      <c r="C70" s="258">
        <v>1.75</v>
      </c>
      <c r="D70" s="258">
        <v>0.37</v>
      </c>
      <c r="E70" s="258">
        <v>1.37</v>
      </c>
      <c r="F70" s="258">
        <v>27.14</v>
      </c>
      <c r="G70" s="45">
        <v>54</v>
      </c>
    </row>
    <row r="71" spans="1:7" x14ac:dyDescent="0.3">
      <c r="A71" s="45" t="s">
        <v>87</v>
      </c>
      <c r="B71" s="64">
        <v>40000</v>
      </c>
      <c r="C71" s="258">
        <v>1.26</v>
      </c>
      <c r="D71" s="258">
        <v>0.56000000000000005</v>
      </c>
      <c r="E71" s="258">
        <v>0.7</v>
      </c>
      <c r="F71" s="258">
        <v>31.03</v>
      </c>
      <c r="G71" s="45">
        <v>108</v>
      </c>
    </row>
    <row r="72" spans="1:7" x14ac:dyDescent="0.3">
      <c r="A72" s="45" t="s">
        <v>88</v>
      </c>
      <c r="B72" s="64">
        <v>42500</v>
      </c>
      <c r="C72" s="258">
        <v>1.25</v>
      </c>
      <c r="D72" s="258">
        <v>0.92</v>
      </c>
      <c r="E72" s="258">
        <v>0.33</v>
      </c>
      <c r="F72" s="258">
        <v>39.659999999999997</v>
      </c>
      <c r="G72" s="45">
        <v>78</v>
      </c>
    </row>
    <row r="73" spans="1:7" x14ac:dyDescent="0.3">
      <c r="A73" s="45" t="s">
        <v>89</v>
      </c>
      <c r="B73" s="64">
        <v>50000</v>
      </c>
      <c r="C73" s="258">
        <v>1.64</v>
      </c>
      <c r="D73" s="258">
        <v>0.53</v>
      </c>
      <c r="E73" s="258">
        <v>1.1200000000000001</v>
      </c>
      <c r="F73" s="258">
        <v>29.9</v>
      </c>
      <c r="G73" s="45">
        <v>57</v>
      </c>
    </row>
    <row r="74" spans="1:7" x14ac:dyDescent="0.3">
      <c r="A74" s="45" t="s">
        <v>90</v>
      </c>
      <c r="B74" s="64">
        <v>12500</v>
      </c>
      <c r="C74" s="258">
        <v>1.75</v>
      </c>
      <c r="D74" s="258">
        <v>0.46</v>
      </c>
      <c r="E74" s="258">
        <v>1.28</v>
      </c>
      <c r="F74" s="258">
        <v>29.75</v>
      </c>
      <c r="G74" s="45">
        <v>51</v>
      </c>
    </row>
    <row r="75" spans="1:7" x14ac:dyDescent="0.3">
      <c r="A75" s="45" t="s">
        <v>91</v>
      </c>
      <c r="B75" s="64">
        <v>24000</v>
      </c>
      <c r="C75" s="258">
        <v>1.57</v>
      </c>
      <c r="D75" s="258">
        <v>0.67</v>
      </c>
      <c r="E75" s="258">
        <v>0.9</v>
      </c>
      <c r="F75" s="258">
        <v>22.19</v>
      </c>
      <c r="G75" s="45">
        <v>87</v>
      </c>
    </row>
    <row r="76" spans="1:7" x14ac:dyDescent="0.3">
      <c r="A76" s="313" t="s">
        <v>3</v>
      </c>
      <c r="B76" s="314"/>
      <c r="C76" s="314"/>
      <c r="D76" s="314"/>
      <c r="E76" s="314"/>
      <c r="F76" s="314"/>
      <c r="G76" s="315"/>
    </row>
    <row r="77" spans="1:7" x14ac:dyDescent="0.3">
      <c r="A77" s="45" t="s">
        <v>70</v>
      </c>
      <c r="B77" s="64">
        <v>40000</v>
      </c>
      <c r="C77" s="258">
        <v>1.67</v>
      </c>
      <c r="D77" s="258">
        <v>0.37</v>
      </c>
      <c r="E77" s="258">
        <v>1.31</v>
      </c>
      <c r="F77" s="258">
        <v>25.08</v>
      </c>
      <c r="G77" s="45">
        <v>129</v>
      </c>
    </row>
    <row r="78" spans="1:7" x14ac:dyDescent="0.3">
      <c r="A78" s="45" t="s">
        <v>71</v>
      </c>
      <c r="B78" s="64">
        <v>50000</v>
      </c>
      <c r="C78" s="258">
        <v>1.66</v>
      </c>
      <c r="D78" s="258">
        <v>0.46</v>
      </c>
      <c r="E78" s="258">
        <v>1.2</v>
      </c>
      <c r="F78" s="258">
        <v>27.87</v>
      </c>
      <c r="G78" s="45">
        <v>126</v>
      </c>
    </row>
    <row r="79" spans="1:7" x14ac:dyDescent="0.3">
      <c r="A79" s="45" t="s">
        <v>72</v>
      </c>
      <c r="B79" s="64">
        <v>85000</v>
      </c>
      <c r="C79" s="258">
        <v>1.51</v>
      </c>
      <c r="D79" s="258">
        <v>0.47</v>
      </c>
      <c r="E79" s="258">
        <v>1.05</v>
      </c>
      <c r="F79" s="258">
        <v>27.61</v>
      </c>
      <c r="G79" s="45">
        <v>142</v>
      </c>
    </row>
    <row r="80" spans="1:7" x14ac:dyDescent="0.3">
      <c r="A80" s="45" t="s">
        <v>74</v>
      </c>
      <c r="B80" s="64">
        <v>54000</v>
      </c>
      <c r="C80" s="258">
        <v>1.39</v>
      </c>
      <c r="D80" s="258">
        <v>0.52</v>
      </c>
      <c r="E80" s="258">
        <v>0.82</v>
      </c>
      <c r="F80" s="260">
        <v>30.57</v>
      </c>
      <c r="G80" s="45">
        <v>85</v>
      </c>
    </row>
    <row r="81" spans="1:7" x14ac:dyDescent="0.3">
      <c r="A81" s="45" t="s">
        <v>73</v>
      </c>
      <c r="B81" s="64">
        <v>44000</v>
      </c>
      <c r="C81" s="258">
        <v>1.01</v>
      </c>
      <c r="D81" s="258">
        <v>0.92</v>
      </c>
      <c r="E81" s="258">
        <v>0.09</v>
      </c>
      <c r="F81" s="258">
        <v>38.33</v>
      </c>
      <c r="G81" s="45">
        <v>91</v>
      </c>
    </row>
    <row r="82" spans="1:7" x14ac:dyDescent="0.3">
      <c r="A82" s="45" t="s">
        <v>75</v>
      </c>
      <c r="B82" s="64">
        <v>12000</v>
      </c>
      <c r="C82" s="258">
        <v>1.6</v>
      </c>
      <c r="D82" s="258">
        <v>0.19</v>
      </c>
      <c r="E82" s="258">
        <v>1.45</v>
      </c>
      <c r="F82" s="258">
        <v>20.82</v>
      </c>
      <c r="G82" s="45">
        <v>16</v>
      </c>
    </row>
    <row r="83" spans="1:7" x14ac:dyDescent="0.3">
      <c r="A83" s="45" t="s">
        <v>76</v>
      </c>
      <c r="B83" s="64">
        <v>22500</v>
      </c>
      <c r="C83" s="258">
        <v>1.84</v>
      </c>
      <c r="D83" s="258">
        <v>0.18</v>
      </c>
      <c r="E83" s="258">
        <v>1.65</v>
      </c>
      <c r="F83" s="258">
        <v>24.22</v>
      </c>
      <c r="G83" s="45">
        <v>86</v>
      </c>
    </row>
    <row r="84" spans="1:7" x14ac:dyDescent="0.3">
      <c r="A84" s="45" t="s">
        <v>92</v>
      </c>
      <c r="B84" s="64">
        <v>77000</v>
      </c>
      <c r="C84" s="258">
        <v>1.77</v>
      </c>
      <c r="D84" s="258">
        <v>0.47</v>
      </c>
      <c r="E84" s="258">
        <v>1.3</v>
      </c>
      <c r="F84" s="258">
        <v>29.72</v>
      </c>
      <c r="G84" s="45">
        <v>222</v>
      </c>
    </row>
    <row r="85" spans="1:7" x14ac:dyDescent="0.3">
      <c r="A85" s="45" t="s">
        <v>77</v>
      </c>
      <c r="B85" s="64">
        <v>34500</v>
      </c>
      <c r="C85" s="258">
        <v>1.68</v>
      </c>
      <c r="D85" s="258">
        <v>0.36</v>
      </c>
      <c r="E85" s="258">
        <v>1.32</v>
      </c>
      <c r="F85" s="258">
        <v>26.41</v>
      </c>
      <c r="G85" s="45">
        <v>72</v>
      </c>
    </row>
    <row r="86" spans="1:7" x14ac:dyDescent="0.3">
      <c r="A86" s="45" t="s">
        <v>78</v>
      </c>
      <c r="B86" s="64">
        <v>18000</v>
      </c>
      <c r="C86" s="258">
        <v>1.6</v>
      </c>
      <c r="D86" s="258">
        <v>0.43</v>
      </c>
      <c r="E86" s="258">
        <v>1.1599999999999999</v>
      </c>
      <c r="F86" s="258">
        <v>28.04</v>
      </c>
      <c r="G86" s="45">
        <v>49</v>
      </c>
    </row>
    <row r="87" spans="1:7" x14ac:dyDescent="0.3">
      <c r="A87" s="45" t="s">
        <v>79</v>
      </c>
      <c r="B87" s="64">
        <v>29000</v>
      </c>
      <c r="C87" s="258">
        <v>1.26</v>
      </c>
      <c r="D87" s="258">
        <v>0.62</v>
      </c>
      <c r="E87" s="258">
        <v>0.64</v>
      </c>
      <c r="F87" s="258">
        <v>30.76</v>
      </c>
      <c r="G87" s="45">
        <v>32</v>
      </c>
    </row>
    <row r="88" spans="1:7" x14ac:dyDescent="0.3">
      <c r="A88" s="45" t="s">
        <v>80</v>
      </c>
      <c r="B88" s="64">
        <v>18500</v>
      </c>
      <c r="C88" s="258">
        <v>1.43</v>
      </c>
      <c r="D88" s="258">
        <v>0.41</v>
      </c>
      <c r="E88" s="258">
        <v>1.02</v>
      </c>
      <c r="F88" s="258">
        <v>26.5</v>
      </c>
      <c r="G88" s="45">
        <v>39</v>
      </c>
    </row>
    <row r="89" spans="1:7" x14ac:dyDescent="0.3">
      <c r="A89" s="45" t="s">
        <v>81</v>
      </c>
      <c r="B89" s="64">
        <v>76000</v>
      </c>
      <c r="C89" s="258">
        <v>1.68</v>
      </c>
      <c r="D89" s="258">
        <v>0.28000000000000003</v>
      </c>
      <c r="E89" s="258">
        <v>1.39</v>
      </c>
      <c r="F89" s="258">
        <v>24.56</v>
      </c>
      <c r="G89" s="45">
        <v>184</v>
      </c>
    </row>
    <row r="90" spans="1:7" x14ac:dyDescent="0.3">
      <c r="A90" s="45" t="s">
        <v>82</v>
      </c>
      <c r="B90" s="64">
        <v>31500</v>
      </c>
      <c r="C90" s="258">
        <v>1.68</v>
      </c>
      <c r="D90" s="258">
        <v>0.37</v>
      </c>
      <c r="E90" s="258">
        <v>1.31</v>
      </c>
      <c r="F90" s="258">
        <v>25.95</v>
      </c>
      <c r="G90" s="45">
        <v>111</v>
      </c>
    </row>
    <row r="91" spans="1:7" x14ac:dyDescent="0.3">
      <c r="A91" s="45" t="s">
        <v>83</v>
      </c>
      <c r="B91" s="64">
        <v>18500</v>
      </c>
      <c r="C91" s="258">
        <v>1.43</v>
      </c>
      <c r="D91" s="258">
        <v>0.28999999999999998</v>
      </c>
      <c r="E91" s="258">
        <v>1.1399999999999999</v>
      </c>
      <c r="F91" s="258">
        <v>19.97</v>
      </c>
      <c r="G91" s="45">
        <v>14</v>
      </c>
    </row>
    <row r="92" spans="1:7" x14ac:dyDescent="0.3">
      <c r="A92" s="45" t="s">
        <v>84</v>
      </c>
      <c r="B92" s="64">
        <v>27000</v>
      </c>
      <c r="C92" s="258">
        <v>1.73</v>
      </c>
      <c r="D92" s="258">
        <v>0.46</v>
      </c>
      <c r="E92" s="83">
        <v>1.27</v>
      </c>
      <c r="F92" s="258">
        <v>29.77</v>
      </c>
      <c r="G92" s="45">
        <v>67</v>
      </c>
    </row>
    <row r="93" spans="1:7" x14ac:dyDescent="0.3">
      <c r="A93" s="45" t="s">
        <v>85</v>
      </c>
      <c r="B93" s="64">
        <v>33500</v>
      </c>
      <c r="C93" s="258">
        <v>1.64</v>
      </c>
      <c r="D93" s="258">
        <v>0.24</v>
      </c>
      <c r="E93" s="258">
        <v>1.4</v>
      </c>
      <c r="F93" s="258">
        <v>22.89</v>
      </c>
      <c r="G93" s="45">
        <v>96</v>
      </c>
    </row>
    <row r="94" spans="1:7" x14ac:dyDescent="0.3">
      <c r="A94" s="45" t="s">
        <v>86</v>
      </c>
      <c r="B94" s="64">
        <v>26000</v>
      </c>
      <c r="C94" s="258">
        <v>1.76</v>
      </c>
      <c r="D94" s="258">
        <v>0.45</v>
      </c>
      <c r="E94" s="258">
        <v>1.31</v>
      </c>
      <c r="F94" s="258">
        <v>30.33</v>
      </c>
      <c r="G94" s="45">
        <v>100</v>
      </c>
    </row>
    <row r="95" spans="1:7" x14ac:dyDescent="0.3">
      <c r="A95" s="45" t="s">
        <v>87</v>
      </c>
      <c r="B95" s="64">
        <v>16500</v>
      </c>
      <c r="C95" s="258">
        <v>2.25</v>
      </c>
      <c r="D95" s="258">
        <v>0.32</v>
      </c>
      <c r="E95" s="258">
        <v>1.92</v>
      </c>
      <c r="F95" s="258">
        <v>26.84</v>
      </c>
      <c r="G95" s="45">
        <v>83</v>
      </c>
    </row>
    <row r="96" spans="1:7" x14ac:dyDescent="0.3">
      <c r="A96" s="45" t="s">
        <v>88</v>
      </c>
      <c r="B96" s="64">
        <v>86500</v>
      </c>
      <c r="C96" s="258">
        <v>1.62</v>
      </c>
      <c r="D96" s="258">
        <v>0.47</v>
      </c>
      <c r="E96" s="258">
        <v>1.1599999999999999</v>
      </c>
      <c r="F96" s="258">
        <v>29.99</v>
      </c>
      <c r="G96" s="45">
        <v>201</v>
      </c>
    </row>
    <row r="97" spans="1:7" x14ac:dyDescent="0.3">
      <c r="A97" s="45" t="s">
        <v>89</v>
      </c>
      <c r="B97" s="64">
        <v>42500</v>
      </c>
      <c r="C97" s="258">
        <v>1.71</v>
      </c>
      <c r="D97" s="258">
        <v>0.37</v>
      </c>
      <c r="E97" s="258">
        <v>1.34</v>
      </c>
      <c r="F97" s="258">
        <v>27.32</v>
      </c>
      <c r="G97" s="45">
        <v>132</v>
      </c>
    </row>
    <row r="98" spans="1:7" x14ac:dyDescent="0.3">
      <c r="A98" s="45" t="s">
        <v>90</v>
      </c>
      <c r="B98" s="64">
        <v>53500</v>
      </c>
      <c r="C98" s="258">
        <v>1.71</v>
      </c>
      <c r="D98" s="258">
        <v>0.35</v>
      </c>
      <c r="E98" s="258">
        <v>1.36</v>
      </c>
      <c r="F98" s="258">
        <v>26.3</v>
      </c>
      <c r="G98" s="45">
        <v>138</v>
      </c>
    </row>
    <row r="99" spans="1:7" x14ac:dyDescent="0.3">
      <c r="A99" s="45" t="s">
        <v>91</v>
      </c>
      <c r="B99" s="64">
        <v>50500</v>
      </c>
      <c r="C99" s="258">
        <v>1.73</v>
      </c>
      <c r="D99" s="258">
        <v>0.33</v>
      </c>
      <c r="E99" s="258">
        <v>1.4</v>
      </c>
      <c r="F99" s="258">
        <v>27.06</v>
      </c>
      <c r="G99" s="45">
        <v>168</v>
      </c>
    </row>
    <row r="100" spans="1:7" x14ac:dyDescent="0.3">
      <c r="A100" s="310" t="s">
        <v>659</v>
      </c>
      <c r="B100" s="311"/>
      <c r="C100" s="311"/>
      <c r="D100" s="311"/>
      <c r="E100" s="311"/>
      <c r="F100" s="311"/>
      <c r="G100" s="312"/>
    </row>
    <row r="101" spans="1:7" x14ac:dyDescent="0.3">
      <c r="A101" s="45" t="s">
        <v>70</v>
      </c>
      <c r="B101" s="64">
        <v>9500</v>
      </c>
      <c r="C101" s="258">
        <v>1.65</v>
      </c>
      <c r="D101" s="258">
        <v>0.33</v>
      </c>
      <c r="E101" s="258">
        <v>1.33</v>
      </c>
      <c r="F101" s="258">
        <v>24.73</v>
      </c>
      <c r="G101" s="45">
        <v>38</v>
      </c>
    </row>
    <row r="102" spans="1:7" x14ac:dyDescent="0.3">
      <c r="A102" s="45" t="s">
        <v>71</v>
      </c>
      <c r="B102" s="64">
        <v>20000</v>
      </c>
      <c r="C102" s="258">
        <v>1.69</v>
      </c>
      <c r="D102" s="258">
        <v>0.43</v>
      </c>
      <c r="E102" s="258">
        <v>1.26</v>
      </c>
      <c r="F102" s="258">
        <v>27.76</v>
      </c>
      <c r="G102" s="45">
        <v>170</v>
      </c>
    </row>
    <row r="103" spans="1:7" x14ac:dyDescent="0.3">
      <c r="A103" s="45" t="s">
        <v>72</v>
      </c>
      <c r="B103" s="64">
        <v>20000</v>
      </c>
      <c r="C103" s="258">
        <v>1.43</v>
      </c>
      <c r="D103" s="258">
        <v>0.56000000000000005</v>
      </c>
      <c r="E103" s="258">
        <v>0.86</v>
      </c>
      <c r="F103" s="258">
        <v>29.57</v>
      </c>
      <c r="G103" s="45">
        <v>89</v>
      </c>
    </row>
    <row r="104" spans="1:7" x14ac:dyDescent="0.3">
      <c r="A104" s="45" t="s">
        <v>74</v>
      </c>
      <c r="B104" s="64">
        <v>24000</v>
      </c>
      <c r="C104" s="258">
        <v>1.77</v>
      </c>
      <c r="D104" s="258">
        <v>0.34</v>
      </c>
      <c r="E104" s="258">
        <v>1.43</v>
      </c>
      <c r="F104" s="258">
        <v>26.14</v>
      </c>
      <c r="G104" s="45">
        <v>65</v>
      </c>
    </row>
    <row r="105" spans="1:7" x14ac:dyDescent="0.3">
      <c r="A105" s="45" t="s">
        <v>73</v>
      </c>
      <c r="B105" s="64">
        <v>26000</v>
      </c>
      <c r="C105" s="258">
        <v>1.64</v>
      </c>
      <c r="D105" s="258">
        <v>0.4</v>
      </c>
      <c r="E105" s="258">
        <v>1.24</v>
      </c>
      <c r="F105" s="258">
        <v>26.77</v>
      </c>
      <c r="G105" s="45">
        <v>75</v>
      </c>
    </row>
    <row r="106" spans="1:7" x14ac:dyDescent="0.3">
      <c r="A106" s="45" t="s">
        <v>75</v>
      </c>
      <c r="B106" s="64">
        <v>26000</v>
      </c>
      <c r="C106" s="258">
        <v>1.65</v>
      </c>
      <c r="D106" s="258">
        <v>0.28000000000000003</v>
      </c>
      <c r="E106" s="258">
        <v>1.37</v>
      </c>
      <c r="F106" s="258">
        <v>24.24</v>
      </c>
      <c r="G106" s="45">
        <v>54</v>
      </c>
    </row>
    <row r="107" spans="1:7" x14ac:dyDescent="0.3">
      <c r="A107" s="45" t="s">
        <v>76</v>
      </c>
      <c r="B107" s="64">
        <v>12000</v>
      </c>
      <c r="C107" s="258">
        <v>1.77</v>
      </c>
      <c r="D107" s="258">
        <v>0.33</v>
      </c>
      <c r="E107" s="258">
        <v>1.44</v>
      </c>
      <c r="F107" s="258">
        <v>27.07</v>
      </c>
      <c r="G107" s="45">
        <v>76</v>
      </c>
    </row>
    <row r="108" spans="1:7" x14ac:dyDescent="0.3">
      <c r="A108" s="45" t="s">
        <v>92</v>
      </c>
      <c r="B108" s="64">
        <v>35000</v>
      </c>
      <c r="C108" s="258">
        <v>1.76</v>
      </c>
      <c r="D108" s="258">
        <v>0.41</v>
      </c>
      <c r="E108" s="258">
        <v>1.35</v>
      </c>
      <c r="F108" s="258">
        <v>28.4</v>
      </c>
      <c r="G108" s="45">
        <v>70</v>
      </c>
    </row>
    <row r="109" spans="1:7" x14ac:dyDescent="0.3">
      <c r="A109" s="45" t="s">
        <v>77</v>
      </c>
      <c r="B109" s="64">
        <v>23000</v>
      </c>
      <c r="C109" s="258">
        <v>1.7</v>
      </c>
      <c r="D109" s="258">
        <v>0.3</v>
      </c>
      <c r="E109" s="258">
        <v>1.4</v>
      </c>
      <c r="F109" s="258">
        <v>26.2</v>
      </c>
      <c r="G109" s="45">
        <v>81</v>
      </c>
    </row>
    <row r="110" spans="1:7" x14ac:dyDescent="0.3">
      <c r="A110" s="45" t="s">
        <v>78</v>
      </c>
      <c r="B110" s="64">
        <v>23000</v>
      </c>
      <c r="C110" s="258">
        <v>1.63</v>
      </c>
      <c r="D110" s="258">
        <v>0.35</v>
      </c>
      <c r="E110" s="258">
        <v>1.28</v>
      </c>
      <c r="F110" s="258">
        <v>24.49</v>
      </c>
      <c r="G110" s="45">
        <v>54</v>
      </c>
    </row>
    <row r="111" spans="1:7" x14ac:dyDescent="0.3">
      <c r="A111" s="45" t="s">
        <v>79</v>
      </c>
      <c r="B111" s="64">
        <v>18000</v>
      </c>
      <c r="C111" s="258">
        <v>1.8</v>
      </c>
      <c r="D111" s="258">
        <v>0.43</v>
      </c>
      <c r="E111" s="258">
        <v>1.4</v>
      </c>
      <c r="F111" s="258">
        <v>26.1</v>
      </c>
      <c r="G111" s="45">
        <v>81</v>
      </c>
    </row>
    <row r="112" spans="1:7" x14ac:dyDescent="0.3">
      <c r="A112" s="45" t="s">
        <v>80</v>
      </c>
      <c r="B112" s="64">
        <v>23500</v>
      </c>
      <c r="C112" s="258">
        <v>1.79</v>
      </c>
      <c r="D112" s="258">
        <v>0.53</v>
      </c>
      <c r="E112" s="258">
        <v>1.26</v>
      </c>
      <c r="F112" s="258">
        <v>24.49</v>
      </c>
      <c r="G112" s="45">
        <v>64</v>
      </c>
    </row>
    <row r="113" spans="1:7" x14ac:dyDescent="0.3">
      <c r="A113" s="45" t="s">
        <v>81</v>
      </c>
      <c r="B113" s="64">
        <v>55000</v>
      </c>
      <c r="C113" s="258">
        <v>1.67</v>
      </c>
      <c r="D113" s="258">
        <v>0.35</v>
      </c>
      <c r="E113" s="258">
        <v>1.31</v>
      </c>
      <c r="F113" s="258">
        <v>25.19</v>
      </c>
      <c r="G113" s="45">
        <v>150</v>
      </c>
    </row>
    <row r="114" spans="1:7" x14ac:dyDescent="0.3">
      <c r="A114" s="45" t="s">
        <v>82</v>
      </c>
      <c r="B114" s="64">
        <v>33000</v>
      </c>
      <c r="C114" s="258">
        <v>1.63</v>
      </c>
      <c r="D114" s="258">
        <v>0.31</v>
      </c>
      <c r="E114" s="258">
        <v>1.32</v>
      </c>
      <c r="F114" s="258">
        <v>24.88</v>
      </c>
      <c r="G114" s="45">
        <v>61</v>
      </c>
    </row>
    <row r="115" spans="1:7" x14ac:dyDescent="0.3">
      <c r="A115" s="45" t="s">
        <v>83</v>
      </c>
      <c r="B115" s="64">
        <v>23500</v>
      </c>
      <c r="C115" s="258">
        <v>1.9</v>
      </c>
      <c r="D115" s="258">
        <v>0.45</v>
      </c>
      <c r="E115" s="258">
        <v>1.44</v>
      </c>
      <c r="F115" s="258">
        <v>31.86</v>
      </c>
      <c r="G115" s="45">
        <v>81</v>
      </c>
    </row>
    <row r="116" spans="1:7" x14ac:dyDescent="0.3">
      <c r="A116" s="45" t="s">
        <v>84</v>
      </c>
      <c r="B116" s="64">
        <v>10000</v>
      </c>
      <c r="C116" s="258">
        <v>1.6</v>
      </c>
      <c r="D116" s="258">
        <v>0.05</v>
      </c>
      <c r="E116" s="258">
        <v>1.55</v>
      </c>
      <c r="F116" s="258">
        <v>15.09</v>
      </c>
      <c r="G116" s="45">
        <v>4</v>
      </c>
    </row>
    <row r="117" spans="1:7" x14ac:dyDescent="0.3">
      <c r="A117" s="45" t="s">
        <v>85</v>
      </c>
      <c r="B117" s="64">
        <v>33000</v>
      </c>
      <c r="C117" s="258">
        <v>1.79</v>
      </c>
      <c r="D117" s="258">
        <v>0.37</v>
      </c>
      <c r="E117" s="258">
        <v>1.43</v>
      </c>
      <c r="F117" s="258">
        <v>28.37</v>
      </c>
      <c r="G117" s="45">
        <v>136</v>
      </c>
    </row>
    <row r="118" spans="1:7" x14ac:dyDescent="0.3">
      <c r="A118" s="45" t="s">
        <v>86</v>
      </c>
      <c r="B118" s="64">
        <v>8000</v>
      </c>
      <c r="C118" s="258">
        <v>1.71</v>
      </c>
      <c r="D118" s="258">
        <v>0.64</v>
      </c>
      <c r="E118" s="258">
        <v>1.0900000000000001</v>
      </c>
      <c r="F118" s="258">
        <v>33.44</v>
      </c>
      <c r="G118" s="45">
        <v>27</v>
      </c>
    </row>
    <row r="119" spans="1:7" x14ac:dyDescent="0.3">
      <c r="A119" s="45" t="s">
        <v>87</v>
      </c>
      <c r="B119" s="64">
        <v>11500</v>
      </c>
      <c r="C119" s="258">
        <v>1.75</v>
      </c>
      <c r="D119" s="258">
        <v>0.56999999999999995</v>
      </c>
      <c r="E119" s="258">
        <v>1.19</v>
      </c>
      <c r="F119" s="258">
        <v>32.47</v>
      </c>
      <c r="G119" s="45">
        <v>63</v>
      </c>
    </row>
    <row r="120" spans="1:7" x14ac:dyDescent="0.3">
      <c r="A120" s="45" t="s">
        <v>88</v>
      </c>
      <c r="B120" s="64">
        <v>39000</v>
      </c>
      <c r="C120" s="258">
        <v>1.44</v>
      </c>
      <c r="D120" s="258">
        <v>0.74</v>
      </c>
      <c r="E120" s="258">
        <v>0.7</v>
      </c>
      <c r="F120" s="258">
        <v>34.86</v>
      </c>
      <c r="G120" s="45">
        <v>89</v>
      </c>
    </row>
    <row r="121" spans="1:7" x14ac:dyDescent="0.3">
      <c r="A121" s="45" t="s">
        <v>89</v>
      </c>
      <c r="B121" s="64">
        <v>13500</v>
      </c>
      <c r="C121" s="258">
        <v>1.77</v>
      </c>
      <c r="D121" s="258">
        <v>0.28000000000000003</v>
      </c>
      <c r="E121" s="258">
        <v>1.49</v>
      </c>
      <c r="F121" s="258">
        <v>24.01</v>
      </c>
      <c r="G121" s="45">
        <v>72</v>
      </c>
    </row>
    <row r="122" spans="1:7" x14ac:dyDescent="0.3">
      <c r="A122" s="45" t="s">
        <v>90</v>
      </c>
      <c r="B122" s="64">
        <v>50000</v>
      </c>
      <c r="C122" s="258">
        <v>1.5</v>
      </c>
      <c r="D122" s="258">
        <v>0.26</v>
      </c>
      <c r="E122" s="258">
        <v>1.23</v>
      </c>
      <c r="F122" s="258">
        <v>20.86</v>
      </c>
      <c r="G122" s="45">
        <v>85</v>
      </c>
    </row>
    <row r="123" spans="1:7" x14ac:dyDescent="0.3">
      <c r="A123" s="45" t="s">
        <v>91</v>
      </c>
      <c r="B123" s="64">
        <v>22000</v>
      </c>
      <c r="C123" s="258">
        <v>1.77</v>
      </c>
      <c r="D123" s="258">
        <v>0.43</v>
      </c>
      <c r="E123" s="258">
        <v>1.34</v>
      </c>
      <c r="F123" s="258">
        <v>29.88</v>
      </c>
      <c r="G123" s="45">
        <v>77</v>
      </c>
    </row>
    <row r="125" spans="1:7" ht="17.399999999999999" x14ac:dyDescent="0.3">
      <c r="A125" s="9" t="s">
        <v>93</v>
      </c>
    </row>
    <row r="126" spans="1:7" ht="17.399999999999999" x14ac:dyDescent="0.3">
      <c r="A126" s="9" t="s">
        <v>94</v>
      </c>
    </row>
    <row r="127" spans="1:7" ht="17.399999999999999" x14ac:dyDescent="0.3">
      <c r="A127" s="9" t="s">
        <v>95</v>
      </c>
    </row>
    <row r="128" spans="1:7" ht="17.399999999999999" x14ac:dyDescent="0.3">
      <c r="A128" s="9" t="s">
        <v>96</v>
      </c>
    </row>
  </sheetData>
  <mergeCells count="5">
    <mergeCell ref="A100:G100"/>
    <mergeCell ref="A5:G5"/>
    <mergeCell ref="A28:G28"/>
    <mergeCell ref="A52:G52"/>
    <mergeCell ref="A76:G7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D68C1-A923-40D8-9CBB-B53B2E489384}">
  <dimension ref="A1:I64"/>
  <sheetViews>
    <sheetView workbookViewId="0">
      <selection activeCell="D5" sqref="D5:D15"/>
    </sheetView>
  </sheetViews>
  <sheetFormatPr defaultColWidth="11" defaultRowHeight="14.4" x14ac:dyDescent="0.3"/>
  <cols>
    <col min="1" max="1" width="11" style="67"/>
    <col min="2" max="4" width="11" style="185"/>
    <col min="5" max="8" width="11" style="269"/>
  </cols>
  <sheetData>
    <row r="1" spans="1:9" x14ac:dyDescent="0.3">
      <c r="A1" s="9" t="s">
        <v>653</v>
      </c>
      <c r="B1" s="183"/>
      <c r="C1" s="183"/>
      <c r="D1" s="183"/>
      <c r="E1" s="262"/>
      <c r="F1" s="262"/>
      <c r="G1" s="262"/>
      <c r="H1" s="262"/>
    </row>
    <row r="2" spans="1:9" x14ac:dyDescent="0.3">
      <c r="B2" s="184"/>
      <c r="C2" s="184"/>
      <c r="D2" s="184"/>
      <c r="E2" s="263"/>
      <c r="F2" s="263"/>
      <c r="G2" s="263"/>
      <c r="H2" s="263"/>
      <c r="I2" s="127"/>
    </row>
    <row r="3" spans="1:9" ht="15" thickBot="1" x14ac:dyDescent="0.35">
      <c r="A3" s="316" t="s">
        <v>0</v>
      </c>
      <c r="B3" s="317"/>
      <c r="C3" s="317"/>
      <c r="D3" s="317"/>
      <c r="E3" s="317"/>
      <c r="F3" s="317"/>
      <c r="G3" s="317"/>
      <c r="H3" s="317"/>
    </row>
    <row r="4" spans="1:9" ht="18" thickBot="1" x14ac:dyDescent="0.35">
      <c r="A4" s="238" t="s">
        <v>4</v>
      </c>
      <c r="B4" s="239" t="s">
        <v>97</v>
      </c>
      <c r="C4" s="239" t="s">
        <v>98</v>
      </c>
      <c r="D4" s="239" t="s">
        <v>66</v>
      </c>
      <c r="E4" s="264" t="s">
        <v>67</v>
      </c>
      <c r="F4" s="264" t="s">
        <v>68</v>
      </c>
      <c r="G4" s="264" t="s">
        <v>602</v>
      </c>
      <c r="H4" s="265" t="s">
        <v>63</v>
      </c>
    </row>
    <row r="5" spans="1:9" x14ac:dyDescent="0.3">
      <c r="A5" s="9">
        <v>1</v>
      </c>
      <c r="B5" s="130">
        <v>1671000</v>
      </c>
      <c r="C5" s="130">
        <v>1694000</v>
      </c>
      <c r="D5" s="130">
        <f>C5-B5</f>
        <v>23000</v>
      </c>
      <c r="E5" s="83">
        <v>1.1499999999999999</v>
      </c>
      <c r="F5" s="83">
        <v>0.71</v>
      </c>
      <c r="G5" s="83">
        <v>0.44</v>
      </c>
      <c r="H5" s="266">
        <v>32.29</v>
      </c>
    </row>
    <row r="6" spans="1:9" x14ac:dyDescent="0.3">
      <c r="A6" s="9">
        <v>2</v>
      </c>
      <c r="B6" s="130">
        <v>2209000</v>
      </c>
      <c r="C6" s="130">
        <v>2254500</v>
      </c>
      <c r="D6" s="130">
        <f t="shared" ref="D6:D14" si="0">C6-B6</f>
        <v>45500</v>
      </c>
      <c r="E6" s="83">
        <v>1.5</v>
      </c>
      <c r="F6" s="83">
        <v>0.19</v>
      </c>
      <c r="G6" s="83">
        <v>1.32</v>
      </c>
      <c r="H6" s="266">
        <v>16.579999999999998</v>
      </c>
    </row>
    <row r="7" spans="1:9" x14ac:dyDescent="0.3">
      <c r="A7" s="9">
        <v>3</v>
      </c>
      <c r="B7" s="130">
        <v>890000</v>
      </c>
      <c r="C7" s="130">
        <v>934000</v>
      </c>
      <c r="D7" s="130">
        <f t="shared" si="0"/>
        <v>44000</v>
      </c>
      <c r="E7" s="83">
        <v>1.53</v>
      </c>
      <c r="F7" s="83">
        <v>0.14000000000000001</v>
      </c>
      <c r="G7" s="83">
        <v>1.39</v>
      </c>
      <c r="H7" s="266">
        <v>15.97</v>
      </c>
    </row>
    <row r="8" spans="1:9" x14ac:dyDescent="0.3">
      <c r="A8" s="9">
        <v>4</v>
      </c>
      <c r="B8" s="130">
        <v>2417500</v>
      </c>
      <c r="C8" s="130">
        <v>2436500</v>
      </c>
      <c r="D8" s="130">
        <f t="shared" si="0"/>
        <v>19000</v>
      </c>
      <c r="E8" s="83">
        <v>1.52</v>
      </c>
      <c r="F8" s="83">
        <v>0.13</v>
      </c>
      <c r="G8" s="83">
        <v>1.39</v>
      </c>
      <c r="H8" s="266">
        <v>17.32</v>
      </c>
    </row>
    <row r="9" spans="1:9" x14ac:dyDescent="0.3">
      <c r="A9" s="9">
        <v>5</v>
      </c>
      <c r="B9" s="130">
        <v>2733000</v>
      </c>
      <c r="C9" s="130">
        <v>2757500</v>
      </c>
      <c r="D9" s="130">
        <f t="shared" si="0"/>
        <v>24500</v>
      </c>
      <c r="E9" s="83">
        <v>1.5</v>
      </c>
      <c r="F9" s="83">
        <v>0.14000000000000001</v>
      </c>
      <c r="G9" s="83">
        <v>1.36</v>
      </c>
      <c r="H9" s="266">
        <v>14.81</v>
      </c>
    </row>
    <row r="10" spans="1:9" x14ac:dyDescent="0.3">
      <c r="A10" s="9">
        <v>6</v>
      </c>
      <c r="B10" s="130">
        <v>753000</v>
      </c>
      <c r="C10" s="130">
        <v>787000</v>
      </c>
      <c r="D10" s="130">
        <f t="shared" si="0"/>
        <v>34000</v>
      </c>
      <c r="E10" s="83">
        <v>1.52</v>
      </c>
      <c r="F10" s="83">
        <v>0.14000000000000001</v>
      </c>
      <c r="G10" s="83">
        <v>1.38</v>
      </c>
      <c r="H10" s="266">
        <v>15.15</v>
      </c>
    </row>
    <row r="11" spans="1:9" x14ac:dyDescent="0.3">
      <c r="A11" s="9">
        <v>7</v>
      </c>
      <c r="B11" s="130">
        <v>2037500</v>
      </c>
      <c r="C11" s="130">
        <v>2062000</v>
      </c>
      <c r="D11" s="130">
        <f t="shared" si="0"/>
        <v>24500</v>
      </c>
      <c r="E11" s="83">
        <v>1.46</v>
      </c>
      <c r="F11" s="83">
        <v>0.15</v>
      </c>
      <c r="G11" s="83">
        <v>1.3</v>
      </c>
      <c r="H11" s="266">
        <v>14.17</v>
      </c>
    </row>
    <row r="12" spans="1:9" x14ac:dyDescent="0.3">
      <c r="A12" s="9">
        <v>8</v>
      </c>
      <c r="B12" s="237">
        <v>3094500</v>
      </c>
      <c r="C12" s="130">
        <v>3136500</v>
      </c>
      <c r="D12" s="130">
        <f t="shared" si="0"/>
        <v>42000</v>
      </c>
      <c r="E12" s="83">
        <v>1.57</v>
      </c>
      <c r="F12" s="83">
        <v>0.09</v>
      </c>
      <c r="G12" s="83">
        <v>1.48</v>
      </c>
      <c r="H12" s="266">
        <v>17.09</v>
      </c>
    </row>
    <row r="13" spans="1:9" x14ac:dyDescent="0.3">
      <c r="A13" s="9">
        <v>9</v>
      </c>
      <c r="B13" s="130">
        <v>1360000</v>
      </c>
      <c r="C13" s="130">
        <v>1404500</v>
      </c>
      <c r="D13" s="130">
        <f t="shared" si="0"/>
        <v>44500</v>
      </c>
      <c r="E13" s="83">
        <v>1.57</v>
      </c>
      <c r="F13" s="83">
        <v>0.13</v>
      </c>
      <c r="G13" s="83">
        <v>1.44</v>
      </c>
      <c r="H13" s="266">
        <v>17.09</v>
      </c>
    </row>
    <row r="14" spans="1:9" x14ac:dyDescent="0.3">
      <c r="A14" s="9">
        <v>10</v>
      </c>
      <c r="B14" s="130">
        <v>813500</v>
      </c>
      <c r="C14" s="130">
        <v>858500</v>
      </c>
      <c r="D14" s="130">
        <f t="shared" si="0"/>
        <v>45000</v>
      </c>
      <c r="E14" s="83">
        <v>1.54</v>
      </c>
      <c r="F14" s="83">
        <v>0.1</v>
      </c>
      <c r="G14" s="83">
        <v>1.44</v>
      </c>
      <c r="H14" s="266">
        <v>15.87</v>
      </c>
    </row>
    <row r="15" spans="1:9" ht="15" thickBot="1" x14ac:dyDescent="0.35">
      <c r="A15" s="9">
        <v>11</v>
      </c>
      <c r="B15" s="130">
        <v>754500</v>
      </c>
      <c r="C15" s="130">
        <v>807500</v>
      </c>
      <c r="D15" s="130">
        <v>53000</v>
      </c>
      <c r="E15" s="83">
        <v>1.48</v>
      </c>
      <c r="F15" s="83">
        <v>0.24</v>
      </c>
      <c r="G15" s="83">
        <v>1.24</v>
      </c>
      <c r="H15" s="266">
        <v>19.55</v>
      </c>
    </row>
    <row r="16" spans="1:9" ht="15" thickBot="1" x14ac:dyDescent="0.35">
      <c r="A16" s="318" t="s">
        <v>1</v>
      </c>
      <c r="B16" s="299"/>
      <c r="C16" s="299"/>
      <c r="D16" s="299"/>
      <c r="E16" s="299"/>
      <c r="F16" s="299"/>
      <c r="G16" s="299"/>
      <c r="H16" s="301"/>
    </row>
    <row r="17" spans="1:8" x14ac:dyDescent="0.3">
      <c r="A17" s="9">
        <v>1</v>
      </c>
      <c r="B17" s="151">
        <v>1656500</v>
      </c>
      <c r="C17" s="151">
        <v>1691000</v>
      </c>
      <c r="D17" s="151">
        <f>C17-B17</f>
        <v>34500</v>
      </c>
      <c r="E17" s="83">
        <v>1.63</v>
      </c>
      <c r="F17" s="83">
        <v>7.0000000000000007E-2</v>
      </c>
      <c r="G17" s="83">
        <v>1.57</v>
      </c>
      <c r="H17" s="266">
        <v>16.93</v>
      </c>
    </row>
    <row r="18" spans="1:8" x14ac:dyDescent="0.3">
      <c r="A18" s="9">
        <v>2</v>
      </c>
      <c r="B18" s="151">
        <v>2911000</v>
      </c>
      <c r="C18" s="151">
        <v>2950000</v>
      </c>
      <c r="D18" s="151">
        <f t="shared" ref="D18:D27" si="1">C18-B18</f>
        <v>39000</v>
      </c>
      <c r="E18" s="83">
        <v>1.51</v>
      </c>
      <c r="F18" s="83">
        <v>0.14000000000000001</v>
      </c>
      <c r="G18" s="83">
        <v>1.37</v>
      </c>
      <c r="H18" s="266">
        <v>16.14</v>
      </c>
    </row>
    <row r="19" spans="1:8" x14ac:dyDescent="0.3">
      <c r="A19" s="9">
        <v>3</v>
      </c>
      <c r="B19" s="151">
        <v>991000</v>
      </c>
      <c r="C19" s="151">
        <v>1033500</v>
      </c>
      <c r="D19" s="151">
        <f t="shared" si="1"/>
        <v>42500</v>
      </c>
      <c r="E19" s="83">
        <v>1.54</v>
      </c>
      <c r="F19" s="83">
        <v>0.12</v>
      </c>
      <c r="G19" s="83">
        <v>1.42</v>
      </c>
      <c r="H19" s="266">
        <v>15.7</v>
      </c>
    </row>
    <row r="20" spans="1:8" x14ac:dyDescent="0.3">
      <c r="A20" s="9">
        <v>4</v>
      </c>
      <c r="B20" s="151">
        <v>2658000</v>
      </c>
      <c r="C20" s="151">
        <v>2696500</v>
      </c>
      <c r="D20" s="151">
        <f t="shared" si="1"/>
        <v>38500</v>
      </c>
      <c r="E20" s="83">
        <v>1.58</v>
      </c>
      <c r="F20" s="83">
        <v>0.12</v>
      </c>
      <c r="G20" s="83">
        <v>1.45</v>
      </c>
      <c r="H20" s="266">
        <v>17.309999999999999</v>
      </c>
    </row>
    <row r="21" spans="1:8" x14ac:dyDescent="0.3">
      <c r="A21" s="9">
        <v>5</v>
      </c>
      <c r="B21" s="151">
        <v>2686500</v>
      </c>
      <c r="C21" s="151">
        <v>2765000</v>
      </c>
      <c r="D21" s="151">
        <f t="shared" si="1"/>
        <v>78500</v>
      </c>
      <c r="E21" s="83">
        <v>1.58</v>
      </c>
      <c r="F21" s="83">
        <v>0.13</v>
      </c>
      <c r="G21" s="83">
        <v>1.45</v>
      </c>
      <c r="H21" s="266">
        <v>16.55</v>
      </c>
    </row>
    <row r="22" spans="1:8" x14ac:dyDescent="0.3">
      <c r="A22" s="9">
        <v>6</v>
      </c>
      <c r="B22" s="151">
        <v>725500</v>
      </c>
      <c r="C22" s="151">
        <v>761500</v>
      </c>
      <c r="D22" s="151">
        <f t="shared" si="1"/>
        <v>36000</v>
      </c>
      <c r="E22" s="83">
        <v>1.51</v>
      </c>
      <c r="F22" s="83">
        <v>0.13</v>
      </c>
      <c r="G22" s="83">
        <v>1.38</v>
      </c>
      <c r="H22" s="266">
        <v>14.83</v>
      </c>
    </row>
    <row r="23" spans="1:8" x14ac:dyDescent="0.3">
      <c r="A23" s="9">
        <v>7</v>
      </c>
      <c r="B23" s="151">
        <v>2051000</v>
      </c>
      <c r="C23" s="151">
        <v>2088000</v>
      </c>
      <c r="D23" s="151">
        <f t="shared" si="1"/>
        <v>37000</v>
      </c>
      <c r="E23" s="83">
        <v>1.5</v>
      </c>
      <c r="F23" s="83">
        <v>0.09</v>
      </c>
      <c r="G23" s="83">
        <v>1.41</v>
      </c>
      <c r="H23" s="266">
        <v>14.41</v>
      </c>
    </row>
    <row r="24" spans="1:8" x14ac:dyDescent="0.3">
      <c r="A24" s="9">
        <v>8</v>
      </c>
      <c r="B24" s="151">
        <v>2349000</v>
      </c>
      <c r="C24" s="151">
        <v>2391500</v>
      </c>
      <c r="D24" s="151">
        <f t="shared" si="1"/>
        <v>42500</v>
      </c>
      <c r="E24" s="83">
        <v>1.37</v>
      </c>
      <c r="F24" s="83">
        <v>0.04</v>
      </c>
      <c r="G24" s="83">
        <v>1.34</v>
      </c>
      <c r="H24" s="266">
        <v>15.96</v>
      </c>
    </row>
    <row r="25" spans="1:8" x14ac:dyDescent="0.3">
      <c r="A25" s="9">
        <v>9</v>
      </c>
      <c r="B25" s="151">
        <v>1334500</v>
      </c>
      <c r="C25" s="151">
        <v>1379500</v>
      </c>
      <c r="D25" s="151">
        <f t="shared" si="1"/>
        <v>45000</v>
      </c>
      <c r="E25" s="83">
        <v>1.57</v>
      </c>
      <c r="F25" s="83">
        <v>0.12</v>
      </c>
      <c r="G25" s="83">
        <v>1.45</v>
      </c>
      <c r="H25" s="266">
        <v>16.78</v>
      </c>
    </row>
    <row r="26" spans="1:8" x14ac:dyDescent="0.3">
      <c r="A26" s="9">
        <v>10</v>
      </c>
      <c r="B26" s="261">
        <v>691500</v>
      </c>
      <c r="C26" s="151">
        <v>750000</v>
      </c>
      <c r="D26" s="151">
        <f t="shared" si="1"/>
        <v>58500</v>
      </c>
      <c r="E26" s="83">
        <v>1.56</v>
      </c>
      <c r="F26" s="83">
        <v>0.09</v>
      </c>
      <c r="G26" s="83">
        <v>1.47</v>
      </c>
      <c r="H26" s="266">
        <v>15.72</v>
      </c>
    </row>
    <row r="27" spans="1:8" x14ac:dyDescent="0.3">
      <c r="A27" s="9">
        <v>11</v>
      </c>
      <c r="B27" s="151">
        <v>722000</v>
      </c>
      <c r="C27" s="151">
        <v>765500</v>
      </c>
      <c r="D27" s="151">
        <f t="shared" si="1"/>
        <v>43500</v>
      </c>
      <c r="E27" s="83">
        <v>1.49</v>
      </c>
      <c r="F27" s="83">
        <v>0.14000000000000001</v>
      </c>
      <c r="G27" s="83">
        <v>1.35</v>
      </c>
      <c r="H27" s="266">
        <v>14.83</v>
      </c>
    </row>
    <row r="28" spans="1:8" x14ac:dyDescent="0.3">
      <c r="A28" s="313" t="s">
        <v>2</v>
      </c>
      <c r="B28" s="314"/>
      <c r="C28" s="314"/>
      <c r="D28" s="314"/>
      <c r="E28" s="314"/>
      <c r="F28" s="314"/>
      <c r="G28" s="314"/>
      <c r="H28" s="315"/>
    </row>
    <row r="29" spans="1:8" x14ac:dyDescent="0.3">
      <c r="A29" s="9">
        <v>1</v>
      </c>
      <c r="B29" s="151">
        <v>1649500</v>
      </c>
      <c r="C29" s="151">
        <v>1684500</v>
      </c>
      <c r="D29" s="151">
        <f>C29-B29</f>
        <v>35000</v>
      </c>
      <c r="E29" s="83">
        <v>1.64</v>
      </c>
      <c r="F29" s="83">
        <v>7.0000000000000007E-2</v>
      </c>
      <c r="G29" s="83">
        <v>1.57</v>
      </c>
      <c r="H29" s="266">
        <v>17.04</v>
      </c>
    </row>
    <row r="30" spans="1:8" x14ac:dyDescent="0.3">
      <c r="A30" s="9">
        <v>2</v>
      </c>
      <c r="B30" s="151">
        <v>2144000</v>
      </c>
      <c r="C30" s="151">
        <v>2183000</v>
      </c>
      <c r="D30" s="151">
        <f t="shared" ref="D30:D39" si="2">C30-B30</f>
        <v>39000</v>
      </c>
      <c r="E30" s="83">
        <v>1.52</v>
      </c>
      <c r="F30" s="83">
        <v>0.13</v>
      </c>
      <c r="G30" s="83">
        <v>1.39</v>
      </c>
      <c r="H30" s="266">
        <v>16.11</v>
      </c>
    </row>
    <row r="31" spans="1:8" x14ac:dyDescent="0.3">
      <c r="A31" s="9">
        <v>3</v>
      </c>
      <c r="B31" s="151">
        <v>916000</v>
      </c>
      <c r="C31" s="151">
        <v>958500</v>
      </c>
      <c r="D31" s="151">
        <f t="shared" si="2"/>
        <v>42500</v>
      </c>
      <c r="E31" s="83">
        <v>1.54</v>
      </c>
      <c r="F31" s="83">
        <v>0.12</v>
      </c>
      <c r="G31" s="83">
        <v>1.42</v>
      </c>
      <c r="H31" s="266">
        <v>15.59</v>
      </c>
    </row>
    <row r="32" spans="1:8" x14ac:dyDescent="0.3">
      <c r="A32" s="9">
        <v>4</v>
      </c>
      <c r="B32" s="151">
        <v>2442500</v>
      </c>
      <c r="C32" s="151">
        <v>2471000</v>
      </c>
      <c r="D32" s="151">
        <f t="shared" si="2"/>
        <v>28500</v>
      </c>
      <c r="E32" s="83">
        <v>1.56</v>
      </c>
      <c r="F32" s="83">
        <v>0.16</v>
      </c>
      <c r="G32" s="83">
        <v>1.4</v>
      </c>
      <c r="H32" s="266">
        <v>17.36</v>
      </c>
    </row>
    <row r="33" spans="1:8" x14ac:dyDescent="0.3">
      <c r="A33" s="9">
        <v>5</v>
      </c>
      <c r="B33" s="151">
        <v>2700000</v>
      </c>
      <c r="C33" s="151">
        <v>2723000</v>
      </c>
      <c r="D33" s="151">
        <f t="shared" si="2"/>
        <v>23000</v>
      </c>
      <c r="E33" s="83">
        <v>1.65</v>
      </c>
      <c r="F33" s="83">
        <v>0.09</v>
      </c>
      <c r="G33" s="83">
        <v>1.56</v>
      </c>
      <c r="H33" s="266">
        <v>18.29</v>
      </c>
    </row>
    <row r="34" spans="1:8" x14ac:dyDescent="0.3">
      <c r="A34" s="9">
        <v>6</v>
      </c>
      <c r="B34" s="151">
        <v>810500</v>
      </c>
      <c r="C34" s="151">
        <v>844500</v>
      </c>
      <c r="D34" s="151">
        <f t="shared" si="2"/>
        <v>34000</v>
      </c>
      <c r="E34" s="83">
        <v>1.52</v>
      </c>
      <c r="F34" s="83">
        <v>0.13</v>
      </c>
      <c r="G34" s="83">
        <v>1.38</v>
      </c>
      <c r="H34" s="266">
        <v>14.91</v>
      </c>
    </row>
    <row r="35" spans="1:8" x14ac:dyDescent="0.3">
      <c r="A35" s="9">
        <v>7</v>
      </c>
      <c r="B35" s="151">
        <v>2045500</v>
      </c>
      <c r="C35" s="151">
        <v>2074000</v>
      </c>
      <c r="D35" s="151">
        <f t="shared" si="2"/>
        <v>28500</v>
      </c>
      <c r="E35" s="83">
        <v>1.48</v>
      </c>
      <c r="F35" s="83">
        <v>0.11</v>
      </c>
      <c r="G35" s="83">
        <v>1.37</v>
      </c>
      <c r="H35" s="266">
        <v>14.38</v>
      </c>
    </row>
    <row r="36" spans="1:8" x14ac:dyDescent="0.3">
      <c r="A36" s="9">
        <v>8</v>
      </c>
      <c r="B36" s="151">
        <v>2306500</v>
      </c>
      <c r="C36" s="151">
        <v>2349500</v>
      </c>
      <c r="D36" s="151">
        <f t="shared" si="2"/>
        <v>43000</v>
      </c>
      <c r="E36" s="83">
        <v>1.56</v>
      </c>
      <c r="F36" s="83">
        <v>0.11</v>
      </c>
      <c r="G36" s="83">
        <v>1.46</v>
      </c>
      <c r="H36" s="266">
        <v>16.010000000000002</v>
      </c>
    </row>
    <row r="37" spans="1:8" x14ac:dyDescent="0.3">
      <c r="A37" s="9">
        <v>9</v>
      </c>
      <c r="B37" s="151">
        <v>1259000</v>
      </c>
      <c r="C37" s="151">
        <v>1304000</v>
      </c>
      <c r="D37" s="151">
        <f t="shared" si="2"/>
        <v>45000</v>
      </c>
      <c r="E37" s="83">
        <v>1.57</v>
      </c>
      <c r="F37" s="83">
        <v>0.12</v>
      </c>
      <c r="G37" s="83">
        <v>1.45</v>
      </c>
      <c r="H37" s="266">
        <v>16.829999999999998</v>
      </c>
    </row>
    <row r="38" spans="1:8" x14ac:dyDescent="0.3">
      <c r="A38" s="9">
        <v>10</v>
      </c>
      <c r="B38" s="151">
        <v>690500</v>
      </c>
      <c r="C38" s="151">
        <v>749000</v>
      </c>
      <c r="D38" s="151">
        <f t="shared" si="2"/>
        <v>58500</v>
      </c>
      <c r="E38" s="83">
        <v>1.56</v>
      </c>
      <c r="F38" s="83">
        <v>0.08</v>
      </c>
      <c r="G38" s="83">
        <v>1.47</v>
      </c>
      <c r="H38" s="266">
        <v>15.72</v>
      </c>
    </row>
    <row r="39" spans="1:8" x14ac:dyDescent="0.3">
      <c r="A39" s="9">
        <v>11</v>
      </c>
      <c r="B39" s="151">
        <v>789000</v>
      </c>
      <c r="C39" s="151">
        <v>832000</v>
      </c>
      <c r="D39" s="151">
        <f t="shared" si="2"/>
        <v>43000</v>
      </c>
      <c r="E39" s="83">
        <v>1.5</v>
      </c>
      <c r="F39" s="83">
        <v>0.13</v>
      </c>
      <c r="G39" s="83">
        <v>1.36</v>
      </c>
      <c r="H39" s="266">
        <v>14.46</v>
      </c>
    </row>
    <row r="40" spans="1:8" x14ac:dyDescent="0.3">
      <c r="A40" s="313" t="s">
        <v>3</v>
      </c>
      <c r="B40" s="314"/>
      <c r="C40" s="314"/>
      <c r="D40" s="314"/>
      <c r="E40" s="314"/>
      <c r="F40" s="314"/>
      <c r="G40" s="314"/>
      <c r="H40" s="315"/>
    </row>
    <row r="41" spans="1:8" x14ac:dyDescent="0.3">
      <c r="A41" s="9">
        <v>1</v>
      </c>
      <c r="B41" s="151">
        <v>1648500</v>
      </c>
      <c r="C41" s="151">
        <v>1682000</v>
      </c>
      <c r="D41" s="151">
        <f>C41-B41</f>
        <v>33500</v>
      </c>
      <c r="E41" s="83">
        <v>1.64</v>
      </c>
      <c r="F41" s="83">
        <v>7.0000000000000007E-2</v>
      </c>
      <c r="G41" s="83">
        <v>1.57</v>
      </c>
      <c r="H41" s="266">
        <v>16.96</v>
      </c>
    </row>
    <row r="42" spans="1:8" x14ac:dyDescent="0.3">
      <c r="A42" s="9">
        <v>2</v>
      </c>
      <c r="B42" s="151">
        <v>2124500</v>
      </c>
      <c r="C42" s="151">
        <v>2149000</v>
      </c>
      <c r="D42" s="151">
        <f t="shared" ref="D42:D51" si="3">C42-B42</f>
        <v>24500</v>
      </c>
      <c r="E42" s="83">
        <v>1.49</v>
      </c>
      <c r="F42" s="83">
        <v>0.14000000000000001</v>
      </c>
      <c r="G42" s="83">
        <v>1.35</v>
      </c>
      <c r="H42" s="266">
        <v>15.71</v>
      </c>
    </row>
    <row r="43" spans="1:8" x14ac:dyDescent="0.3">
      <c r="A43" s="9">
        <v>3</v>
      </c>
      <c r="B43" s="151">
        <v>921500</v>
      </c>
      <c r="C43" s="151">
        <v>944500</v>
      </c>
      <c r="D43" s="151">
        <f t="shared" si="3"/>
        <v>23000</v>
      </c>
      <c r="E43" s="83">
        <v>1.58</v>
      </c>
      <c r="F43" s="83">
        <v>0.1</v>
      </c>
      <c r="G43" s="83">
        <v>1.47</v>
      </c>
      <c r="H43" s="266">
        <v>16.59</v>
      </c>
    </row>
    <row r="44" spans="1:8" x14ac:dyDescent="0.3">
      <c r="A44" s="9">
        <v>4</v>
      </c>
      <c r="B44" s="151">
        <v>2143000</v>
      </c>
      <c r="C44" s="151">
        <v>2178000</v>
      </c>
      <c r="D44" s="151">
        <f t="shared" si="3"/>
        <v>35000</v>
      </c>
      <c r="E44" s="83">
        <v>1.58</v>
      </c>
      <c r="F44" s="83">
        <v>0.13</v>
      </c>
      <c r="G44" s="83">
        <v>1.45</v>
      </c>
      <c r="H44" s="266">
        <v>17.47</v>
      </c>
    </row>
    <row r="45" spans="1:8" x14ac:dyDescent="0.3">
      <c r="A45" s="9">
        <v>5</v>
      </c>
      <c r="B45" s="151">
        <v>2778500</v>
      </c>
      <c r="C45" s="151">
        <v>2810000</v>
      </c>
      <c r="D45" s="151">
        <f t="shared" si="3"/>
        <v>31500</v>
      </c>
      <c r="E45" s="83">
        <v>1.51</v>
      </c>
      <c r="F45" s="83">
        <v>0.13</v>
      </c>
      <c r="G45" s="83">
        <v>1.38</v>
      </c>
      <c r="H45" s="266">
        <v>14.99</v>
      </c>
    </row>
    <row r="46" spans="1:8" x14ac:dyDescent="0.3">
      <c r="A46" s="9">
        <v>6</v>
      </c>
      <c r="B46" s="151">
        <v>734500</v>
      </c>
      <c r="C46" s="151">
        <v>772500</v>
      </c>
      <c r="D46" s="151">
        <f t="shared" si="3"/>
        <v>38000</v>
      </c>
      <c r="E46" s="83">
        <v>1.48</v>
      </c>
      <c r="F46" s="83">
        <v>0.2</v>
      </c>
      <c r="G46" s="83">
        <v>1.28</v>
      </c>
      <c r="H46" s="266">
        <v>16.940000000000001</v>
      </c>
    </row>
    <row r="47" spans="1:8" x14ac:dyDescent="0.3">
      <c r="A47" s="9">
        <v>7</v>
      </c>
      <c r="B47" s="151">
        <v>2001000</v>
      </c>
      <c r="C47" s="151">
        <v>2037500</v>
      </c>
      <c r="D47" s="151">
        <v>36500</v>
      </c>
      <c r="E47" s="83">
        <v>1.5</v>
      </c>
      <c r="F47" s="83">
        <v>0.12</v>
      </c>
      <c r="G47" s="83">
        <v>1.38</v>
      </c>
      <c r="H47" s="266">
        <v>14.95</v>
      </c>
    </row>
    <row r="48" spans="1:8" x14ac:dyDescent="0.3">
      <c r="A48" s="9">
        <v>8</v>
      </c>
      <c r="B48" s="151">
        <v>2336500</v>
      </c>
      <c r="C48" s="151">
        <v>2453500</v>
      </c>
      <c r="D48" s="151">
        <f t="shared" si="3"/>
        <v>117000</v>
      </c>
      <c r="E48" s="83">
        <v>1.61</v>
      </c>
      <c r="F48" s="83">
        <v>0.38</v>
      </c>
      <c r="G48" s="83">
        <v>1.23</v>
      </c>
      <c r="H48" s="266">
        <v>25.14</v>
      </c>
    </row>
    <row r="49" spans="1:8" x14ac:dyDescent="0.3">
      <c r="A49" s="9">
        <v>9</v>
      </c>
      <c r="B49" s="151">
        <v>1335500</v>
      </c>
      <c r="C49" s="151">
        <v>1375000</v>
      </c>
      <c r="D49" s="151">
        <f t="shared" si="3"/>
        <v>39500</v>
      </c>
      <c r="E49" s="83">
        <v>1.55</v>
      </c>
      <c r="F49" s="83">
        <v>0.1</v>
      </c>
      <c r="G49" s="83">
        <v>1.44</v>
      </c>
      <c r="H49" s="266">
        <v>15.25</v>
      </c>
    </row>
    <row r="50" spans="1:8" x14ac:dyDescent="0.3">
      <c r="A50" s="9">
        <v>10</v>
      </c>
      <c r="B50" s="151">
        <v>731000</v>
      </c>
      <c r="C50" s="151">
        <v>783500</v>
      </c>
      <c r="D50" s="151">
        <f t="shared" si="3"/>
        <v>52500</v>
      </c>
      <c r="E50" s="83">
        <v>1.57</v>
      </c>
      <c r="F50" s="83">
        <v>0.11</v>
      </c>
      <c r="G50" s="83">
        <v>1.46</v>
      </c>
      <c r="H50" s="266">
        <v>16.89</v>
      </c>
    </row>
    <row r="51" spans="1:8" x14ac:dyDescent="0.3">
      <c r="A51" s="9">
        <v>11</v>
      </c>
      <c r="B51" s="151">
        <v>792000</v>
      </c>
      <c r="C51" s="151">
        <v>829500</v>
      </c>
      <c r="D51" s="151">
        <f t="shared" si="3"/>
        <v>37500</v>
      </c>
      <c r="E51" s="83">
        <v>1.52</v>
      </c>
      <c r="F51" s="83">
        <v>0.14000000000000001</v>
      </c>
      <c r="G51" s="83">
        <v>1.38</v>
      </c>
      <c r="H51" s="266">
        <v>15.68</v>
      </c>
    </row>
    <row r="52" spans="1:8" x14ac:dyDescent="0.3">
      <c r="A52" s="310" t="s">
        <v>659</v>
      </c>
      <c r="B52" s="311"/>
      <c r="C52" s="311"/>
      <c r="D52" s="311"/>
      <c r="E52" s="311"/>
      <c r="F52" s="311"/>
      <c r="G52" s="311"/>
      <c r="H52" s="312"/>
    </row>
    <row r="53" spans="1:8" x14ac:dyDescent="0.3">
      <c r="A53" s="9">
        <v>1</v>
      </c>
      <c r="B53" s="151">
        <v>1606500</v>
      </c>
      <c r="C53" s="151">
        <v>1641000</v>
      </c>
      <c r="D53" s="151">
        <f>C53-B53</f>
        <v>34500</v>
      </c>
      <c r="E53" s="83">
        <v>1.64</v>
      </c>
      <c r="F53" s="83">
        <v>7.0000000000000007E-2</v>
      </c>
      <c r="G53" s="83">
        <v>1.57</v>
      </c>
      <c r="H53" s="266">
        <v>16.93</v>
      </c>
    </row>
    <row r="54" spans="1:8" x14ac:dyDescent="0.3">
      <c r="A54" s="9">
        <v>2</v>
      </c>
      <c r="B54" s="151">
        <v>2184500</v>
      </c>
      <c r="C54" s="151">
        <v>2222500</v>
      </c>
      <c r="D54" s="151">
        <f t="shared" ref="D54:D63" si="4">C54-B54</f>
        <v>38000</v>
      </c>
      <c r="E54" s="83">
        <v>1.5</v>
      </c>
      <c r="F54" s="83">
        <v>0.16</v>
      </c>
      <c r="G54" s="83">
        <v>1.34</v>
      </c>
      <c r="H54" s="266">
        <v>17.54</v>
      </c>
    </row>
    <row r="55" spans="1:8" x14ac:dyDescent="0.3">
      <c r="A55" s="9">
        <v>3</v>
      </c>
      <c r="B55" s="151">
        <v>939500</v>
      </c>
      <c r="C55" s="151">
        <v>982500</v>
      </c>
      <c r="D55" s="151">
        <f t="shared" si="4"/>
        <v>43000</v>
      </c>
      <c r="E55" s="83">
        <v>1.54</v>
      </c>
      <c r="F55" s="83">
        <v>0.12</v>
      </c>
      <c r="G55" s="83">
        <v>1.42</v>
      </c>
      <c r="H55" s="266">
        <v>15.64</v>
      </c>
    </row>
    <row r="56" spans="1:8" x14ac:dyDescent="0.3">
      <c r="A56" s="9">
        <v>4</v>
      </c>
      <c r="B56" s="151">
        <v>2495500</v>
      </c>
      <c r="C56" s="151">
        <v>2532000</v>
      </c>
      <c r="D56" s="151">
        <f t="shared" si="4"/>
        <v>36500</v>
      </c>
      <c r="E56" s="83">
        <v>1.58</v>
      </c>
      <c r="F56" s="83">
        <v>0.13</v>
      </c>
      <c r="G56" s="83">
        <v>1.44</v>
      </c>
      <c r="H56" s="266">
        <v>17.440000000000001</v>
      </c>
    </row>
    <row r="57" spans="1:8" x14ac:dyDescent="0.3">
      <c r="A57" s="9">
        <v>5</v>
      </c>
      <c r="B57" s="151">
        <v>2764000</v>
      </c>
      <c r="C57" s="151">
        <v>2780400</v>
      </c>
      <c r="D57" s="151">
        <f t="shared" si="4"/>
        <v>16400</v>
      </c>
      <c r="E57" s="83">
        <v>1.59</v>
      </c>
      <c r="F57" s="83">
        <v>7.0000000000000007E-2</v>
      </c>
      <c r="G57" s="83">
        <v>1.52</v>
      </c>
      <c r="H57" s="266">
        <v>15.77</v>
      </c>
    </row>
    <row r="58" spans="1:8" x14ac:dyDescent="0.3">
      <c r="A58" s="9">
        <v>6</v>
      </c>
      <c r="B58" s="151">
        <v>734500</v>
      </c>
      <c r="C58" s="151">
        <v>762500</v>
      </c>
      <c r="D58" s="151">
        <f t="shared" si="4"/>
        <v>28000</v>
      </c>
      <c r="E58" s="83">
        <v>1.5</v>
      </c>
      <c r="F58" s="83">
        <v>0.13</v>
      </c>
      <c r="G58" s="83">
        <v>1.37</v>
      </c>
      <c r="H58" s="266">
        <v>14.11</v>
      </c>
    </row>
    <row r="59" spans="1:8" x14ac:dyDescent="0.3">
      <c r="A59" s="9">
        <v>7</v>
      </c>
      <c r="B59" s="151">
        <v>2043000</v>
      </c>
      <c r="C59" s="151">
        <v>2079500</v>
      </c>
      <c r="D59" s="151">
        <f t="shared" si="4"/>
        <v>36500</v>
      </c>
      <c r="E59" s="83">
        <v>1.5</v>
      </c>
      <c r="F59" s="83">
        <v>0.11</v>
      </c>
      <c r="G59" s="83">
        <v>1.39</v>
      </c>
      <c r="H59" s="266">
        <v>14.85</v>
      </c>
    </row>
    <row r="60" spans="1:8" x14ac:dyDescent="0.3">
      <c r="A60" s="9">
        <v>8</v>
      </c>
      <c r="B60" s="151">
        <v>2815500</v>
      </c>
      <c r="C60" s="151">
        <v>2882500</v>
      </c>
      <c r="D60" s="151">
        <f t="shared" si="4"/>
        <v>67000</v>
      </c>
      <c r="E60" s="83">
        <v>1.55</v>
      </c>
      <c r="F60" s="83">
        <v>0.12</v>
      </c>
      <c r="G60" s="83">
        <v>1.42</v>
      </c>
      <c r="H60" s="266">
        <v>16.57</v>
      </c>
    </row>
    <row r="61" spans="1:8" x14ac:dyDescent="0.3">
      <c r="A61" s="9">
        <v>9</v>
      </c>
      <c r="B61" s="151">
        <v>1259000</v>
      </c>
      <c r="C61" s="151">
        <v>1296000</v>
      </c>
      <c r="D61" s="151">
        <f t="shared" si="4"/>
        <v>37000</v>
      </c>
      <c r="E61" s="83">
        <v>1.55</v>
      </c>
      <c r="F61" s="83">
        <v>0.13</v>
      </c>
      <c r="G61" s="83">
        <v>1.42</v>
      </c>
      <c r="H61" s="266">
        <v>16.57</v>
      </c>
    </row>
    <row r="62" spans="1:8" x14ac:dyDescent="0.3">
      <c r="A62" s="9">
        <v>10</v>
      </c>
      <c r="B62" s="151">
        <v>753500</v>
      </c>
      <c r="C62" s="151">
        <v>799000</v>
      </c>
      <c r="D62" s="151">
        <f t="shared" si="4"/>
        <v>45500</v>
      </c>
      <c r="E62" s="83">
        <v>1.55</v>
      </c>
      <c r="F62" s="83">
        <v>0.08</v>
      </c>
      <c r="G62" s="83">
        <v>1.46</v>
      </c>
      <c r="H62" s="266">
        <v>15.86</v>
      </c>
    </row>
    <row r="63" spans="1:8" x14ac:dyDescent="0.3">
      <c r="A63" s="69">
        <v>11</v>
      </c>
      <c r="B63" s="182">
        <v>755500</v>
      </c>
      <c r="C63" s="182">
        <v>798000</v>
      </c>
      <c r="D63" s="182">
        <f t="shared" si="4"/>
        <v>42500</v>
      </c>
      <c r="E63" s="267">
        <v>1.5</v>
      </c>
      <c r="F63" s="267">
        <v>0.14000000000000001</v>
      </c>
      <c r="G63" s="267">
        <v>1.36</v>
      </c>
      <c r="H63" s="268">
        <v>14.85</v>
      </c>
    </row>
    <row r="64" spans="1:8" x14ac:dyDescent="0.3">
      <c r="D64" s="186"/>
    </row>
  </sheetData>
  <mergeCells count="5">
    <mergeCell ref="A52:H52"/>
    <mergeCell ref="A3:H3"/>
    <mergeCell ref="A16:H16"/>
    <mergeCell ref="A28:H28"/>
    <mergeCell ref="A40:H40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A9ED8-C33A-412D-AE14-5C674E4D5840}">
  <dimension ref="A1:H61"/>
  <sheetViews>
    <sheetView topLeftCell="A30" zoomScale="90" zoomScaleNormal="90" workbookViewId="0">
      <selection activeCell="A61" sqref="A61"/>
    </sheetView>
  </sheetViews>
  <sheetFormatPr defaultColWidth="9.109375" defaultRowHeight="13.8" x14ac:dyDescent="0.25"/>
  <cols>
    <col min="1" max="1" width="16.44140625" style="2" customWidth="1"/>
    <col min="2" max="2" width="32" style="2" customWidth="1"/>
    <col min="3" max="3" width="32.6640625" style="2" customWidth="1"/>
    <col min="4" max="4" width="34" style="2" customWidth="1"/>
    <col min="5" max="6" width="32.44140625" style="2" customWidth="1"/>
    <col min="7" max="7" width="19" style="2" customWidth="1"/>
    <col min="8" max="8" width="24.6640625" style="2" customWidth="1"/>
    <col min="9" max="16384" width="9.109375" style="2"/>
  </cols>
  <sheetData>
    <row r="1" spans="1:8" ht="16.8" x14ac:dyDescent="0.25">
      <c r="A1" s="2" t="s">
        <v>657</v>
      </c>
    </row>
    <row r="2" spans="1:8" ht="14.4" thickBot="1" x14ac:dyDescent="0.3"/>
    <row r="3" spans="1:8" ht="18" thickBot="1" x14ac:dyDescent="0.35">
      <c r="A3" s="84"/>
      <c r="B3" s="319" t="s">
        <v>5</v>
      </c>
      <c r="C3" s="320"/>
      <c r="D3" s="320"/>
      <c r="E3" s="320"/>
      <c r="F3" s="320"/>
      <c r="G3" s="85" t="s">
        <v>344</v>
      </c>
      <c r="H3" s="86" t="s">
        <v>345</v>
      </c>
    </row>
    <row r="4" spans="1:8" ht="14.4" thickBot="1" x14ac:dyDescent="0.3">
      <c r="A4" s="87"/>
      <c r="B4" s="88" t="s">
        <v>0</v>
      </c>
      <c r="C4" s="89" t="s">
        <v>2</v>
      </c>
      <c r="D4" s="89" t="s">
        <v>1</v>
      </c>
      <c r="E4" s="273" t="s">
        <v>659</v>
      </c>
      <c r="F4" s="89" t="s">
        <v>3</v>
      </c>
      <c r="G4" s="209"/>
      <c r="H4" s="90"/>
    </row>
    <row r="5" spans="1:8" x14ac:dyDescent="0.25">
      <c r="A5" s="91" t="s">
        <v>58</v>
      </c>
      <c r="B5" s="92"/>
      <c r="C5" s="93"/>
      <c r="D5" s="93"/>
      <c r="E5" s="93"/>
      <c r="F5" s="93"/>
      <c r="G5" s="104"/>
      <c r="H5" s="90"/>
    </row>
    <row r="6" spans="1:8" x14ac:dyDescent="0.25">
      <c r="A6" s="94" t="s">
        <v>149</v>
      </c>
      <c r="B6" s="95" t="s">
        <v>183</v>
      </c>
      <c r="C6" s="4" t="s">
        <v>185</v>
      </c>
      <c r="D6" s="4" t="s">
        <v>186</v>
      </c>
      <c r="E6" s="4" t="s">
        <v>187</v>
      </c>
      <c r="F6" s="4" t="s">
        <v>187</v>
      </c>
      <c r="G6" s="124" t="s">
        <v>152</v>
      </c>
      <c r="H6" s="96" t="s">
        <v>181</v>
      </c>
    </row>
    <row r="7" spans="1:8" x14ac:dyDescent="0.25">
      <c r="A7" s="97" t="s">
        <v>173</v>
      </c>
      <c r="B7" s="95" t="s">
        <v>184</v>
      </c>
      <c r="C7" s="4" t="s">
        <v>664</v>
      </c>
      <c r="D7" s="4" t="s">
        <v>721</v>
      </c>
      <c r="E7" s="113" t="s">
        <v>188</v>
      </c>
      <c r="F7" s="4" t="s">
        <v>188</v>
      </c>
      <c r="G7" s="4"/>
      <c r="H7" s="96"/>
    </row>
    <row r="8" spans="1:8" x14ac:dyDescent="0.25">
      <c r="A8" s="94" t="s">
        <v>151</v>
      </c>
      <c r="B8" s="95" t="s">
        <v>182</v>
      </c>
      <c r="C8" s="4" t="s">
        <v>177</v>
      </c>
      <c r="D8" s="4" t="s">
        <v>178</v>
      </c>
      <c r="E8" s="4" t="s">
        <v>174</v>
      </c>
      <c r="F8" s="4" t="s">
        <v>176</v>
      </c>
      <c r="G8" s="4" t="s">
        <v>150</v>
      </c>
      <c r="H8" s="96" t="s">
        <v>181</v>
      </c>
    </row>
    <row r="9" spans="1:8" ht="14.4" thickBot="1" x14ac:dyDescent="0.3">
      <c r="A9" s="98" t="s">
        <v>173</v>
      </c>
      <c r="B9" s="99" t="s">
        <v>175</v>
      </c>
      <c r="C9" s="100" t="s">
        <v>179</v>
      </c>
      <c r="D9" s="100" t="s">
        <v>180</v>
      </c>
      <c r="E9" s="100" t="s">
        <v>722</v>
      </c>
      <c r="F9" s="100" t="s">
        <v>723</v>
      </c>
      <c r="G9" s="100"/>
      <c r="H9" s="101"/>
    </row>
    <row r="10" spans="1:8" x14ac:dyDescent="0.25">
      <c r="A10" s="102" t="s">
        <v>53</v>
      </c>
      <c r="B10" s="103"/>
      <c r="C10" s="104"/>
      <c r="D10" s="104"/>
      <c r="E10" s="104"/>
      <c r="F10" s="104"/>
      <c r="G10" s="104"/>
      <c r="H10" s="105"/>
    </row>
    <row r="11" spans="1:8" x14ac:dyDescent="0.25">
      <c r="A11" s="94" t="s">
        <v>149</v>
      </c>
      <c r="B11" s="106" t="s">
        <v>257</v>
      </c>
      <c r="C11" s="4" t="s">
        <v>276</v>
      </c>
      <c r="D11" s="4" t="s">
        <v>293</v>
      </c>
      <c r="E11" s="4" t="s">
        <v>310</v>
      </c>
      <c r="F11" s="4" t="s">
        <v>327</v>
      </c>
      <c r="G11" s="124" t="s">
        <v>153</v>
      </c>
      <c r="H11" s="96" t="s">
        <v>189</v>
      </c>
    </row>
    <row r="12" spans="1:8" x14ac:dyDescent="0.25">
      <c r="A12" s="97" t="s">
        <v>173</v>
      </c>
      <c r="B12" s="106" t="s">
        <v>191</v>
      </c>
      <c r="C12" s="4" t="s">
        <v>725</v>
      </c>
      <c r="D12" s="4" t="s">
        <v>724</v>
      </c>
      <c r="E12" s="4" t="s">
        <v>726</v>
      </c>
      <c r="F12" s="4" t="s">
        <v>727</v>
      </c>
      <c r="G12" s="4"/>
      <c r="H12" s="96"/>
    </row>
    <row r="13" spans="1:8" x14ac:dyDescent="0.25">
      <c r="A13" s="94" t="s">
        <v>151</v>
      </c>
      <c r="B13" s="106" t="s">
        <v>258</v>
      </c>
      <c r="C13" s="4" t="s">
        <v>277</v>
      </c>
      <c r="D13" s="4" t="s">
        <v>294</v>
      </c>
      <c r="E13" s="4" t="s">
        <v>311</v>
      </c>
      <c r="F13" s="4" t="s">
        <v>328</v>
      </c>
      <c r="G13" s="124" t="s">
        <v>154</v>
      </c>
      <c r="H13" s="96" t="s">
        <v>190</v>
      </c>
    </row>
    <row r="14" spans="1:8" ht="14.4" thickBot="1" x14ac:dyDescent="0.3">
      <c r="A14" s="98" t="s">
        <v>173</v>
      </c>
      <c r="B14" s="107" t="s">
        <v>192</v>
      </c>
      <c r="C14" s="29" t="s">
        <v>730</v>
      </c>
      <c r="D14" s="29" t="s">
        <v>731</v>
      </c>
      <c r="E14" s="29" t="s">
        <v>729</v>
      </c>
      <c r="F14" s="29" t="s">
        <v>728</v>
      </c>
      <c r="G14" s="29"/>
      <c r="H14" s="108"/>
    </row>
    <row r="15" spans="1:8" x14ac:dyDescent="0.25">
      <c r="A15" s="91" t="s">
        <v>45</v>
      </c>
      <c r="B15" s="109"/>
      <c r="C15" s="104"/>
      <c r="D15" s="104"/>
      <c r="E15" s="104"/>
      <c r="F15" s="104"/>
      <c r="G15" s="104"/>
      <c r="H15" s="105"/>
    </row>
    <row r="16" spans="1:8" x14ac:dyDescent="0.25">
      <c r="A16" s="94" t="s">
        <v>149</v>
      </c>
      <c r="B16" s="110" t="s">
        <v>259</v>
      </c>
      <c r="C16" s="4" t="s">
        <v>278</v>
      </c>
      <c r="D16" s="4" t="s">
        <v>295</v>
      </c>
      <c r="E16" s="111" t="s">
        <v>312</v>
      </c>
      <c r="F16" s="111" t="s">
        <v>329</v>
      </c>
      <c r="G16" s="124" t="s">
        <v>155</v>
      </c>
      <c r="H16" s="96" t="s">
        <v>193</v>
      </c>
    </row>
    <row r="17" spans="1:8" x14ac:dyDescent="0.25">
      <c r="A17" s="97" t="s">
        <v>173</v>
      </c>
      <c r="B17" s="95" t="s">
        <v>195</v>
      </c>
      <c r="C17" s="112" t="s">
        <v>733</v>
      </c>
      <c r="D17" s="113" t="s">
        <v>732</v>
      </c>
      <c r="E17" s="113" t="s">
        <v>196</v>
      </c>
      <c r="F17" s="113" t="s">
        <v>197</v>
      </c>
      <c r="G17" s="4"/>
      <c r="H17" s="96"/>
    </row>
    <row r="18" spans="1:8" x14ac:dyDescent="0.25">
      <c r="A18" s="94" t="s">
        <v>151</v>
      </c>
      <c r="B18" s="110" t="s">
        <v>260</v>
      </c>
      <c r="C18" s="4" t="s">
        <v>279</v>
      </c>
      <c r="D18" s="4" t="s">
        <v>296</v>
      </c>
      <c r="E18" s="111" t="s">
        <v>313</v>
      </c>
      <c r="F18" s="111" t="s">
        <v>330</v>
      </c>
      <c r="G18" s="124" t="s">
        <v>156</v>
      </c>
      <c r="H18" s="96" t="s">
        <v>194</v>
      </c>
    </row>
    <row r="19" spans="1:8" ht="14.4" thickBot="1" x14ac:dyDescent="0.3">
      <c r="A19" s="98" t="s">
        <v>173</v>
      </c>
      <c r="B19" s="99" t="s">
        <v>198</v>
      </c>
      <c r="C19" s="100" t="s">
        <v>735</v>
      </c>
      <c r="D19" s="114" t="s">
        <v>736</v>
      </c>
      <c r="E19" s="114" t="s">
        <v>199</v>
      </c>
      <c r="F19" s="114" t="s">
        <v>734</v>
      </c>
      <c r="G19" s="100"/>
      <c r="H19" s="101"/>
    </row>
    <row r="20" spans="1:8" x14ac:dyDescent="0.25">
      <c r="A20" s="91" t="s">
        <v>139</v>
      </c>
      <c r="B20" s="109"/>
      <c r="C20" s="104"/>
      <c r="D20" s="104"/>
      <c r="E20" s="104"/>
      <c r="F20" s="104"/>
      <c r="G20" s="104"/>
      <c r="H20" s="105"/>
    </row>
    <row r="21" spans="1:8" x14ac:dyDescent="0.25">
      <c r="A21" s="94" t="s">
        <v>149</v>
      </c>
      <c r="B21" s="95" t="s">
        <v>261</v>
      </c>
      <c r="C21" s="4" t="s">
        <v>280</v>
      </c>
      <c r="D21" s="4" t="s">
        <v>297</v>
      </c>
      <c r="E21" s="4" t="s">
        <v>314</v>
      </c>
      <c r="F21" s="4" t="s">
        <v>331</v>
      </c>
      <c r="G21" s="124" t="s">
        <v>157</v>
      </c>
      <c r="H21" s="96" t="s">
        <v>200</v>
      </c>
    </row>
    <row r="22" spans="1:8" x14ac:dyDescent="0.25">
      <c r="A22" s="97" t="s">
        <v>173</v>
      </c>
      <c r="B22" s="95" t="s">
        <v>202</v>
      </c>
      <c r="C22" s="4" t="s">
        <v>203</v>
      </c>
      <c r="D22" s="4" t="s">
        <v>737</v>
      </c>
      <c r="E22" s="4" t="s">
        <v>739</v>
      </c>
      <c r="F22" s="4" t="s">
        <v>738</v>
      </c>
      <c r="G22" s="4"/>
      <c r="H22" s="96"/>
    </row>
    <row r="23" spans="1:8" x14ac:dyDescent="0.25">
      <c r="A23" s="94" t="s">
        <v>151</v>
      </c>
      <c r="B23" s="95" t="s">
        <v>262</v>
      </c>
      <c r="C23" s="4" t="s">
        <v>281</v>
      </c>
      <c r="D23" s="4" t="s">
        <v>298</v>
      </c>
      <c r="E23" s="4" t="s">
        <v>315</v>
      </c>
      <c r="F23" s="4" t="s">
        <v>332</v>
      </c>
      <c r="G23" s="124" t="s">
        <v>158</v>
      </c>
      <c r="H23" s="96" t="s">
        <v>201</v>
      </c>
    </row>
    <row r="24" spans="1:8" ht="14.4" thickBot="1" x14ac:dyDescent="0.3">
      <c r="A24" s="98" t="s">
        <v>173</v>
      </c>
      <c r="B24" s="115" t="s">
        <v>263</v>
      </c>
      <c r="C24" s="29" t="s">
        <v>204</v>
      </c>
      <c r="D24" s="29" t="s">
        <v>205</v>
      </c>
      <c r="E24" s="29" t="s">
        <v>206</v>
      </c>
      <c r="F24" s="29" t="s">
        <v>207</v>
      </c>
      <c r="G24" s="29"/>
      <c r="H24" s="108"/>
    </row>
    <row r="25" spans="1:8" x14ac:dyDescent="0.25">
      <c r="A25" s="116" t="s">
        <v>43</v>
      </c>
      <c r="B25" s="109"/>
      <c r="C25" s="104"/>
      <c r="D25" s="104"/>
      <c r="E25" s="104"/>
      <c r="F25" s="104"/>
      <c r="G25" s="104"/>
      <c r="H25" s="105"/>
    </row>
    <row r="26" spans="1:8" x14ac:dyDescent="0.25">
      <c r="A26" s="117" t="s">
        <v>149</v>
      </c>
      <c r="B26" s="95" t="s">
        <v>264</v>
      </c>
      <c r="C26" s="4" t="s">
        <v>282</v>
      </c>
      <c r="D26" s="4" t="s">
        <v>299</v>
      </c>
      <c r="E26" s="4" t="s">
        <v>316</v>
      </c>
      <c r="F26" s="4" t="s">
        <v>333</v>
      </c>
      <c r="G26" s="4"/>
      <c r="H26" s="96"/>
    </row>
    <row r="27" spans="1:8" x14ac:dyDescent="0.25">
      <c r="A27" s="118" t="s">
        <v>173</v>
      </c>
      <c r="B27" s="95" t="s">
        <v>210</v>
      </c>
      <c r="C27" s="4" t="s">
        <v>211</v>
      </c>
      <c r="D27" s="113" t="s">
        <v>212</v>
      </c>
      <c r="E27" s="113" t="s">
        <v>740</v>
      </c>
      <c r="F27" s="113" t="s">
        <v>741</v>
      </c>
      <c r="G27" s="124" t="s">
        <v>159</v>
      </c>
      <c r="H27" s="96" t="s">
        <v>208</v>
      </c>
    </row>
    <row r="28" spans="1:8" x14ac:dyDescent="0.25">
      <c r="A28" s="117" t="s">
        <v>151</v>
      </c>
      <c r="B28" s="95" t="s">
        <v>266</v>
      </c>
      <c r="C28" s="4" t="s">
        <v>283</v>
      </c>
      <c r="D28" s="4" t="s">
        <v>300</v>
      </c>
      <c r="E28" s="4" t="s">
        <v>317</v>
      </c>
      <c r="F28" s="4" t="s">
        <v>334</v>
      </c>
      <c r="G28" s="4"/>
      <c r="H28" s="96"/>
    </row>
    <row r="29" spans="1:8" ht="14.4" thickBot="1" x14ac:dyDescent="0.3">
      <c r="A29" s="119" t="s">
        <v>173</v>
      </c>
      <c r="B29" s="115" t="s">
        <v>265</v>
      </c>
      <c r="C29" s="120" t="s">
        <v>742</v>
      </c>
      <c r="D29" s="120" t="s">
        <v>743</v>
      </c>
      <c r="E29" s="120" t="s">
        <v>744</v>
      </c>
      <c r="F29" s="120" t="s">
        <v>745</v>
      </c>
      <c r="G29" s="125" t="s">
        <v>160</v>
      </c>
      <c r="H29" s="108" t="s">
        <v>209</v>
      </c>
    </row>
    <row r="30" spans="1:8" x14ac:dyDescent="0.25">
      <c r="A30" s="116" t="s">
        <v>15</v>
      </c>
      <c r="B30" s="109"/>
      <c r="C30" s="104"/>
      <c r="D30" s="104"/>
      <c r="E30" s="104"/>
      <c r="F30" s="104"/>
      <c r="G30" s="104"/>
      <c r="H30" s="105"/>
    </row>
    <row r="31" spans="1:8" x14ac:dyDescent="0.25">
      <c r="A31" s="117" t="s">
        <v>149</v>
      </c>
      <c r="B31" s="95" t="s">
        <v>267</v>
      </c>
      <c r="C31" s="4" t="s">
        <v>284</v>
      </c>
      <c r="D31" s="4" t="s">
        <v>301</v>
      </c>
      <c r="E31" s="4" t="s">
        <v>318</v>
      </c>
      <c r="F31" s="4" t="s">
        <v>335</v>
      </c>
      <c r="G31" s="4"/>
      <c r="H31" s="96"/>
    </row>
    <row r="32" spans="1:8" x14ac:dyDescent="0.25">
      <c r="A32" s="118" t="s">
        <v>173</v>
      </c>
      <c r="B32" s="95" t="s">
        <v>215</v>
      </c>
      <c r="C32" s="4" t="s">
        <v>216</v>
      </c>
      <c r="D32" s="4" t="s">
        <v>217</v>
      </c>
      <c r="E32" s="4" t="s">
        <v>218</v>
      </c>
      <c r="F32" s="4" t="s">
        <v>219</v>
      </c>
      <c r="G32" s="124" t="s">
        <v>161</v>
      </c>
      <c r="H32" s="96" t="s">
        <v>213</v>
      </c>
    </row>
    <row r="33" spans="1:8" x14ac:dyDescent="0.25">
      <c r="A33" s="117" t="s">
        <v>151</v>
      </c>
      <c r="B33" s="95" t="s">
        <v>268</v>
      </c>
      <c r="C33" s="4" t="s">
        <v>285</v>
      </c>
      <c r="D33" s="4" t="s">
        <v>302</v>
      </c>
      <c r="E33" s="4" t="s">
        <v>319</v>
      </c>
      <c r="F33" s="4" t="s">
        <v>336</v>
      </c>
      <c r="G33" s="4"/>
      <c r="H33" s="96"/>
    </row>
    <row r="34" spans="1:8" ht="14.4" thickBot="1" x14ac:dyDescent="0.3">
      <c r="A34" s="119" t="s">
        <v>173</v>
      </c>
      <c r="B34" s="99" t="s">
        <v>220</v>
      </c>
      <c r="C34" s="100" t="s">
        <v>221</v>
      </c>
      <c r="D34" s="100" t="s">
        <v>222</v>
      </c>
      <c r="E34" s="100" t="s">
        <v>223</v>
      </c>
      <c r="F34" s="100" t="s">
        <v>224</v>
      </c>
      <c r="G34" s="126" t="s">
        <v>162</v>
      </c>
      <c r="H34" s="101" t="s">
        <v>214</v>
      </c>
    </row>
    <row r="35" spans="1:8" x14ac:dyDescent="0.25">
      <c r="A35" s="116" t="s">
        <v>24</v>
      </c>
      <c r="B35" s="109"/>
      <c r="C35" s="104"/>
      <c r="D35" s="104"/>
      <c r="E35" s="104"/>
      <c r="F35" s="104"/>
      <c r="G35" s="104"/>
      <c r="H35" s="105"/>
    </row>
    <row r="36" spans="1:8" x14ac:dyDescent="0.25">
      <c r="A36" s="117" t="s">
        <v>149</v>
      </c>
      <c r="B36" s="110" t="s">
        <v>269</v>
      </c>
      <c r="C36" s="111" t="s">
        <v>287</v>
      </c>
      <c r="D36" s="111" t="s">
        <v>303</v>
      </c>
      <c r="E36" s="111" t="s">
        <v>320</v>
      </c>
      <c r="F36" s="111" t="s">
        <v>337</v>
      </c>
      <c r="G36" s="31"/>
      <c r="H36" s="121"/>
    </row>
    <row r="37" spans="1:8" x14ac:dyDescent="0.25">
      <c r="A37" s="118" t="s">
        <v>173</v>
      </c>
      <c r="B37" s="95" t="s">
        <v>227</v>
      </c>
      <c r="C37" s="113" t="s">
        <v>228</v>
      </c>
      <c r="D37" s="113" t="s">
        <v>229</v>
      </c>
      <c r="E37" s="113" t="s">
        <v>746</v>
      </c>
      <c r="F37" s="113" t="s">
        <v>230</v>
      </c>
      <c r="G37" s="124" t="s">
        <v>163</v>
      </c>
      <c r="H37" s="96" t="s">
        <v>225</v>
      </c>
    </row>
    <row r="38" spans="1:8" x14ac:dyDescent="0.25">
      <c r="A38" s="117" t="s">
        <v>151</v>
      </c>
      <c r="B38" s="95" t="s">
        <v>271</v>
      </c>
      <c r="C38" s="4" t="s">
        <v>286</v>
      </c>
      <c r="D38" s="4" t="s">
        <v>304</v>
      </c>
      <c r="E38" s="4" t="s">
        <v>321</v>
      </c>
      <c r="F38" s="4" t="s">
        <v>338</v>
      </c>
      <c r="G38" s="4"/>
      <c r="H38" s="96"/>
    </row>
    <row r="39" spans="1:8" ht="14.4" thickBot="1" x14ac:dyDescent="0.3">
      <c r="A39" s="119" t="s">
        <v>173</v>
      </c>
      <c r="B39" s="99" t="s">
        <v>270</v>
      </c>
      <c r="C39" s="100" t="s">
        <v>231</v>
      </c>
      <c r="D39" s="114" t="s">
        <v>232</v>
      </c>
      <c r="E39" s="114" t="s">
        <v>747</v>
      </c>
      <c r="F39" s="114" t="s">
        <v>233</v>
      </c>
      <c r="G39" s="126" t="s">
        <v>164</v>
      </c>
      <c r="H39" s="101" t="s">
        <v>226</v>
      </c>
    </row>
    <row r="40" spans="1:8" x14ac:dyDescent="0.25">
      <c r="A40" s="116" t="s">
        <v>130</v>
      </c>
      <c r="B40" s="109"/>
      <c r="C40" s="104"/>
      <c r="D40" s="104"/>
      <c r="E40" s="104"/>
      <c r="F40" s="104"/>
      <c r="G40" s="104"/>
      <c r="H40" s="105"/>
    </row>
    <row r="41" spans="1:8" x14ac:dyDescent="0.25">
      <c r="A41" s="117" t="s">
        <v>149</v>
      </c>
      <c r="B41" s="95" t="s">
        <v>262</v>
      </c>
      <c r="C41" s="4" t="s">
        <v>288</v>
      </c>
      <c r="D41" s="4" t="s">
        <v>305</v>
      </c>
      <c r="E41" s="4" t="s">
        <v>322</v>
      </c>
      <c r="F41" s="4" t="s">
        <v>339</v>
      </c>
      <c r="G41" s="124" t="s">
        <v>165</v>
      </c>
      <c r="H41" s="96" t="s">
        <v>234</v>
      </c>
    </row>
    <row r="42" spans="1:8" x14ac:dyDescent="0.25">
      <c r="A42" s="118" t="s">
        <v>173</v>
      </c>
      <c r="B42" s="95" t="s">
        <v>236</v>
      </c>
      <c r="C42" s="4" t="s">
        <v>748</v>
      </c>
      <c r="D42" s="113" t="s">
        <v>749</v>
      </c>
      <c r="E42" s="113" t="s">
        <v>750</v>
      </c>
      <c r="F42" s="113" t="s">
        <v>751</v>
      </c>
      <c r="G42" s="4"/>
      <c r="H42" s="96"/>
    </row>
    <row r="43" spans="1:8" x14ac:dyDescent="0.25">
      <c r="A43" s="117" t="s">
        <v>151</v>
      </c>
      <c r="B43" s="95" t="s">
        <v>352</v>
      </c>
      <c r="C43" s="4" t="s">
        <v>355</v>
      </c>
      <c r="D43" s="4" t="s">
        <v>358</v>
      </c>
      <c r="E43" s="4" t="s">
        <v>361</v>
      </c>
      <c r="F43" s="4" t="s">
        <v>363</v>
      </c>
      <c r="G43" s="124" t="s">
        <v>166</v>
      </c>
      <c r="H43" s="96" t="s">
        <v>235</v>
      </c>
    </row>
    <row r="44" spans="1:8" ht="14.4" thickBot="1" x14ac:dyDescent="0.3">
      <c r="A44" s="119" t="s">
        <v>173</v>
      </c>
      <c r="B44" s="115" t="s">
        <v>348</v>
      </c>
      <c r="C44" s="29" t="s">
        <v>752</v>
      </c>
      <c r="D44" s="29" t="s">
        <v>349</v>
      </c>
      <c r="E44" s="29" t="s">
        <v>350</v>
      </c>
      <c r="F44" s="29" t="s">
        <v>351</v>
      </c>
      <c r="G44" s="29"/>
      <c r="H44" s="108"/>
    </row>
    <row r="45" spans="1:8" x14ac:dyDescent="0.25">
      <c r="A45" s="116" t="s">
        <v>131</v>
      </c>
      <c r="B45" s="109"/>
      <c r="C45" s="104"/>
      <c r="D45" s="104"/>
      <c r="E45" s="104"/>
      <c r="F45" s="104"/>
      <c r="G45" s="104"/>
      <c r="H45" s="105"/>
    </row>
    <row r="46" spans="1:8" x14ac:dyDescent="0.25">
      <c r="A46" s="117" t="s">
        <v>149</v>
      </c>
      <c r="B46" s="95" t="s">
        <v>272</v>
      </c>
      <c r="C46" s="4" t="s">
        <v>289</v>
      </c>
      <c r="D46" s="4" t="s">
        <v>306</v>
      </c>
      <c r="E46" s="4" t="s">
        <v>323</v>
      </c>
      <c r="F46" s="4" t="s">
        <v>340</v>
      </c>
      <c r="G46" s="4"/>
      <c r="H46" s="96"/>
    </row>
    <row r="47" spans="1:8" x14ac:dyDescent="0.25">
      <c r="A47" s="118" t="s">
        <v>173</v>
      </c>
      <c r="B47" s="95" t="s">
        <v>239</v>
      </c>
      <c r="C47" s="4" t="s">
        <v>240</v>
      </c>
      <c r="D47" s="113" t="s">
        <v>241</v>
      </c>
      <c r="E47" s="113" t="s">
        <v>242</v>
      </c>
      <c r="F47" s="113" t="s">
        <v>753</v>
      </c>
      <c r="G47" s="124" t="s">
        <v>167</v>
      </c>
      <c r="H47" s="96" t="s">
        <v>237</v>
      </c>
    </row>
    <row r="48" spans="1:8" x14ac:dyDescent="0.25">
      <c r="A48" s="117" t="s">
        <v>151</v>
      </c>
      <c r="B48" s="95" t="s">
        <v>273</v>
      </c>
      <c r="C48" s="4" t="s">
        <v>290</v>
      </c>
      <c r="D48" s="4" t="s">
        <v>307</v>
      </c>
      <c r="E48" s="4" t="s">
        <v>324</v>
      </c>
      <c r="F48" s="4" t="s">
        <v>341</v>
      </c>
      <c r="G48" s="4"/>
      <c r="H48" s="96"/>
    </row>
    <row r="49" spans="1:8" ht="14.4" thickBot="1" x14ac:dyDescent="0.3">
      <c r="A49" s="119" t="s">
        <v>173</v>
      </c>
      <c r="B49" s="115" t="s">
        <v>243</v>
      </c>
      <c r="C49" s="120" t="s">
        <v>244</v>
      </c>
      <c r="D49" s="120" t="s">
        <v>245</v>
      </c>
      <c r="E49" s="120" t="s">
        <v>246</v>
      </c>
      <c r="F49" s="120" t="s">
        <v>247</v>
      </c>
      <c r="G49" s="125" t="s">
        <v>168</v>
      </c>
      <c r="H49" s="108" t="s">
        <v>238</v>
      </c>
    </row>
    <row r="50" spans="1:8" x14ac:dyDescent="0.25">
      <c r="A50" s="116" t="s">
        <v>129</v>
      </c>
      <c r="B50" s="109"/>
      <c r="C50" s="104"/>
      <c r="D50" s="104"/>
      <c r="E50" s="104"/>
      <c r="F50" s="104"/>
      <c r="G50" s="104"/>
      <c r="H50" s="105"/>
    </row>
    <row r="51" spans="1:8" x14ac:dyDescent="0.25">
      <c r="A51" s="117" t="s">
        <v>149</v>
      </c>
      <c r="B51" s="95" t="s">
        <v>274</v>
      </c>
      <c r="C51" s="4" t="s">
        <v>291</v>
      </c>
      <c r="D51" s="4" t="s">
        <v>308</v>
      </c>
      <c r="E51" s="4" t="s">
        <v>325</v>
      </c>
      <c r="F51" s="4" t="s">
        <v>342</v>
      </c>
      <c r="G51" s="4"/>
      <c r="H51" s="96"/>
    </row>
    <row r="52" spans="1:8" x14ac:dyDescent="0.25">
      <c r="A52" s="118" t="s">
        <v>173</v>
      </c>
      <c r="B52" s="95" t="s">
        <v>252</v>
      </c>
      <c r="C52" s="4" t="s">
        <v>754</v>
      </c>
      <c r="D52" s="113" t="s">
        <v>755</v>
      </c>
      <c r="E52" s="113" t="s">
        <v>756</v>
      </c>
      <c r="F52" s="113" t="s">
        <v>757</v>
      </c>
      <c r="G52" s="124" t="s">
        <v>169</v>
      </c>
      <c r="H52" s="96" t="s">
        <v>250</v>
      </c>
    </row>
    <row r="53" spans="1:8" x14ac:dyDescent="0.25">
      <c r="A53" s="117" t="s">
        <v>151</v>
      </c>
      <c r="B53" s="95" t="s">
        <v>275</v>
      </c>
      <c r="C53" s="4" t="s">
        <v>292</v>
      </c>
      <c r="D53" s="4" t="s">
        <v>309</v>
      </c>
      <c r="E53" s="4" t="s">
        <v>326</v>
      </c>
      <c r="F53" s="4" t="s">
        <v>343</v>
      </c>
      <c r="G53" s="4"/>
      <c r="H53" s="96"/>
    </row>
    <row r="54" spans="1:8" ht="14.4" thickBot="1" x14ac:dyDescent="0.3">
      <c r="A54" s="119" t="s">
        <v>173</v>
      </c>
      <c r="B54" s="99" t="s">
        <v>253</v>
      </c>
      <c r="C54" s="114" t="s">
        <v>254</v>
      </c>
      <c r="D54" s="114" t="s">
        <v>256</v>
      </c>
      <c r="E54" s="114" t="s">
        <v>255</v>
      </c>
      <c r="F54" s="100" t="s">
        <v>254</v>
      </c>
      <c r="G54" s="126" t="s">
        <v>170</v>
      </c>
      <c r="H54" s="101" t="s">
        <v>251</v>
      </c>
    </row>
    <row r="55" spans="1:8" x14ac:dyDescent="0.25">
      <c r="A55" s="116" t="s">
        <v>138</v>
      </c>
      <c r="B55" s="122"/>
      <c r="C55" s="24"/>
      <c r="D55" s="24"/>
      <c r="E55" s="24"/>
      <c r="F55" s="24"/>
      <c r="G55" s="24"/>
      <c r="H55" s="123"/>
    </row>
    <row r="56" spans="1:8" x14ac:dyDescent="0.25">
      <c r="A56" s="117" t="s">
        <v>149</v>
      </c>
      <c r="B56" s="95" t="s">
        <v>354</v>
      </c>
      <c r="C56" s="4" t="s">
        <v>357</v>
      </c>
      <c r="D56" s="4" t="s">
        <v>359</v>
      </c>
      <c r="E56" s="4" t="s">
        <v>362</v>
      </c>
      <c r="F56" s="4" t="s">
        <v>365</v>
      </c>
      <c r="G56" s="124" t="s">
        <v>171</v>
      </c>
      <c r="H56" s="96" t="s">
        <v>248</v>
      </c>
    </row>
    <row r="57" spans="1:8" x14ac:dyDescent="0.25">
      <c r="A57" s="118" t="s">
        <v>173</v>
      </c>
      <c r="B57" s="95" t="s">
        <v>346</v>
      </c>
      <c r="C57" s="4" t="s">
        <v>758</v>
      </c>
      <c r="D57" s="4" t="s">
        <v>759</v>
      </c>
      <c r="E57" s="4" t="s">
        <v>760</v>
      </c>
      <c r="F57" s="4" t="s">
        <v>761</v>
      </c>
      <c r="G57" s="4"/>
      <c r="H57" s="96"/>
    </row>
    <row r="58" spans="1:8" x14ac:dyDescent="0.25">
      <c r="A58" s="117" t="s">
        <v>151</v>
      </c>
      <c r="B58" s="95" t="s">
        <v>353</v>
      </c>
      <c r="C58" s="4" t="s">
        <v>356</v>
      </c>
      <c r="D58" s="4" t="s">
        <v>291</v>
      </c>
      <c r="E58" s="4" t="s">
        <v>360</v>
      </c>
      <c r="F58" s="4" t="s">
        <v>364</v>
      </c>
      <c r="G58" s="124" t="s">
        <v>172</v>
      </c>
      <c r="H58" s="96" t="s">
        <v>249</v>
      </c>
    </row>
    <row r="59" spans="1:8" ht="14.4" thickBot="1" x14ac:dyDescent="0.3">
      <c r="A59" s="119" t="s">
        <v>173</v>
      </c>
      <c r="B59" s="99" t="s">
        <v>347</v>
      </c>
      <c r="C59" s="100" t="s">
        <v>762</v>
      </c>
      <c r="D59" s="100" t="s">
        <v>763</v>
      </c>
      <c r="E59" s="100" t="s">
        <v>764</v>
      </c>
      <c r="F59" s="100" t="s">
        <v>765</v>
      </c>
      <c r="G59" s="100"/>
      <c r="H59" s="101"/>
    </row>
    <row r="61" spans="1:8" ht="16.8" x14ac:dyDescent="0.25">
      <c r="A61" s="280" t="s">
        <v>769</v>
      </c>
    </row>
  </sheetData>
  <mergeCells count="1">
    <mergeCell ref="B3:F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918D3-9844-448E-AE2C-2C9508C4C51F}">
  <dimension ref="A1:T196"/>
  <sheetViews>
    <sheetView tabSelected="1" topLeftCell="K177" workbookViewId="0">
      <selection activeCell="U193" sqref="U193"/>
    </sheetView>
  </sheetViews>
  <sheetFormatPr defaultColWidth="16.77734375" defaultRowHeight="13.8" x14ac:dyDescent="0.25"/>
  <cols>
    <col min="1" max="16384" width="16.77734375" style="166"/>
  </cols>
  <sheetData>
    <row r="1" spans="1:20" x14ac:dyDescent="0.25">
      <c r="A1" s="166" t="s">
        <v>658</v>
      </c>
    </row>
    <row r="2" spans="1:20" ht="14.4" thickBot="1" x14ac:dyDescent="0.3"/>
    <row r="3" spans="1:20" ht="14.4" thickBot="1" x14ac:dyDescent="0.3">
      <c r="A3" s="167"/>
      <c r="B3" s="321" t="s">
        <v>376</v>
      </c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2"/>
      <c r="T3" s="323"/>
    </row>
    <row r="4" spans="1:20" ht="14.4" thickBot="1" x14ac:dyDescent="0.3">
      <c r="A4" s="167"/>
      <c r="B4" s="324" t="s">
        <v>0</v>
      </c>
      <c r="C4" s="325"/>
      <c r="D4" s="326"/>
      <c r="E4" s="168"/>
      <c r="F4" s="325" t="s">
        <v>1</v>
      </c>
      <c r="G4" s="325"/>
      <c r="H4" s="326"/>
      <c r="I4" s="168"/>
      <c r="J4" s="325" t="s">
        <v>2</v>
      </c>
      <c r="K4" s="325"/>
      <c r="L4" s="326"/>
      <c r="M4" s="168"/>
      <c r="N4" s="325" t="s">
        <v>3</v>
      </c>
      <c r="O4" s="325"/>
      <c r="P4" s="326"/>
      <c r="Q4" s="168"/>
      <c r="R4" s="325" t="s">
        <v>659</v>
      </c>
      <c r="S4" s="325"/>
      <c r="T4" s="326"/>
    </row>
    <row r="5" spans="1:20" ht="14.4" thickBot="1" x14ac:dyDescent="0.3">
      <c r="A5" s="167" t="s">
        <v>4</v>
      </c>
      <c r="B5" s="169" t="s">
        <v>97</v>
      </c>
      <c r="C5" s="170" t="s">
        <v>98</v>
      </c>
      <c r="D5" s="170" t="s">
        <v>66</v>
      </c>
      <c r="E5" s="167" t="s">
        <v>4</v>
      </c>
      <c r="F5" s="169" t="s">
        <v>97</v>
      </c>
      <c r="G5" s="171" t="s">
        <v>98</v>
      </c>
      <c r="H5" s="170" t="s">
        <v>66</v>
      </c>
      <c r="I5" s="167" t="s">
        <v>4</v>
      </c>
      <c r="J5" s="171" t="s">
        <v>97</v>
      </c>
      <c r="K5" s="171" t="s">
        <v>98</v>
      </c>
      <c r="L5" s="170" t="s">
        <v>66</v>
      </c>
      <c r="M5" s="167" t="s">
        <v>4</v>
      </c>
      <c r="N5" s="169" t="s">
        <v>97</v>
      </c>
      <c r="O5" s="171" t="s">
        <v>98</v>
      </c>
      <c r="P5" s="170" t="s">
        <v>66</v>
      </c>
      <c r="Q5" s="167" t="s">
        <v>4</v>
      </c>
      <c r="R5" s="169" t="s">
        <v>97</v>
      </c>
      <c r="S5" s="171" t="s">
        <v>98</v>
      </c>
      <c r="T5" s="167" t="s">
        <v>66</v>
      </c>
    </row>
    <row r="6" spans="1:20" x14ac:dyDescent="0.25">
      <c r="A6" s="172" t="s">
        <v>377</v>
      </c>
      <c r="B6" s="168">
        <v>6500</v>
      </c>
      <c r="C6" s="173">
        <v>12000</v>
      </c>
      <c r="D6" s="173">
        <v>5500</v>
      </c>
      <c r="E6" s="168" t="s">
        <v>58</v>
      </c>
      <c r="F6" s="168">
        <v>7500</v>
      </c>
      <c r="G6" s="173">
        <v>33000</v>
      </c>
      <c r="H6" s="174">
        <v>25500</v>
      </c>
      <c r="I6" s="175" t="s">
        <v>58</v>
      </c>
      <c r="J6" s="168">
        <v>0</v>
      </c>
      <c r="K6" s="173">
        <v>26000</v>
      </c>
      <c r="L6" s="174">
        <v>26000</v>
      </c>
      <c r="M6" s="172" t="s">
        <v>378</v>
      </c>
      <c r="N6" s="168">
        <v>0</v>
      </c>
      <c r="O6" s="173">
        <v>40500</v>
      </c>
      <c r="P6" s="174">
        <v>40500</v>
      </c>
      <c r="Q6" s="172" t="s">
        <v>378</v>
      </c>
      <c r="R6" s="166">
        <v>0</v>
      </c>
      <c r="S6" s="166">
        <v>9500</v>
      </c>
      <c r="T6" s="175">
        <v>9500</v>
      </c>
    </row>
    <row r="7" spans="1:20" x14ac:dyDescent="0.25">
      <c r="A7" s="175" t="s">
        <v>377</v>
      </c>
      <c r="B7" s="176">
        <v>13500</v>
      </c>
      <c r="C7" s="174">
        <v>55500</v>
      </c>
      <c r="D7" s="174">
        <v>42000</v>
      </c>
      <c r="E7" s="176" t="s">
        <v>58</v>
      </c>
      <c r="F7" s="176">
        <v>261000</v>
      </c>
      <c r="G7" s="174">
        <v>267500</v>
      </c>
      <c r="H7" s="174">
        <v>6500</v>
      </c>
      <c r="I7" s="175" t="s">
        <v>58</v>
      </c>
      <c r="J7" s="176">
        <v>254000</v>
      </c>
      <c r="K7" s="174">
        <v>260500</v>
      </c>
      <c r="L7" s="174">
        <v>6500</v>
      </c>
      <c r="M7" s="175" t="s">
        <v>378</v>
      </c>
      <c r="N7" s="176">
        <v>1011500</v>
      </c>
      <c r="O7" s="174">
        <v>1019000</v>
      </c>
      <c r="P7" s="174">
        <v>7500</v>
      </c>
      <c r="Q7" s="175" t="s">
        <v>378</v>
      </c>
      <c r="R7" s="166">
        <v>346500</v>
      </c>
      <c r="S7" s="166">
        <v>355000</v>
      </c>
      <c r="T7" s="175">
        <v>8500</v>
      </c>
    </row>
    <row r="8" spans="1:20" x14ac:dyDescent="0.25">
      <c r="A8" s="175" t="s">
        <v>377</v>
      </c>
      <c r="B8" s="176">
        <v>279000</v>
      </c>
      <c r="C8" s="174">
        <v>298500</v>
      </c>
      <c r="D8" s="174">
        <v>19500</v>
      </c>
      <c r="E8" s="176" t="s">
        <v>58</v>
      </c>
      <c r="F8" s="176">
        <v>1014000</v>
      </c>
      <c r="G8" s="174">
        <v>1027500</v>
      </c>
      <c r="H8" s="174">
        <v>13500</v>
      </c>
      <c r="I8" s="175" t="s">
        <v>58</v>
      </c>
      <c r="J8" s="176">
        <v>1007000</v>
      </c>
      <c r="K8" s="174">
        <v>1020500</v>
      </c>
      <c r="L8" s="174">
        <v>13500</v>
      </c>
      <c r="M8" s="175" t="s">
        <v>378</v>
      </c>
      <c r="N8" s="176">
        <v>1647500</v>
      </c>
      <c r="O8" s="174">
        <v>1681500</v>
      </c>
      <c r="P8" s="174">
        <v>34000</v>
      </c>
      <c r="Q8" s="175" t="s">
        <v>378</v>
      </c>
      <c r="R8" s="166">
        <v>970000</v>
      </c>
      <c r="S8" s="166">
        <v>977500</v>
      </c>
      <c r="T8" s="175">
        <v>7500</v>
      </c>
    </row>
    <row r="9" spans="1:20" x14ac:dyDescent="0.25">
      <c r="A9" s="175" t="s">
        <v>377</v>
      </c>
      <c r="B9" s="176">
        <v>298500</v>
      </c>
      <c r="C9" s="174">
        <v>309500</v>
      </c>
      <c r="D9" s="174">
        <v>11000</v>
      </c>
      <c r="E9" s="176" t="s">
        <v>58</v>
      </c>
      <c r="F9" s="176">
        <v>1657000</v>
      </c>
      <c r="G9" s="174">
        <v>1690500</v>
      </c>
      <c r="H9" s="174">
        <v>33500</v>
      </c>
      <c r="I9" s="175" t="s">
        <v>58</v>
      </c>
      <c r="J9" s="176">
        <v>1649500</v>
      </c>
      <c r="K9" s="174">
        <v>1684000</v>
      </c>
      <c r="L9" s="174">
        <v>34500</v>
      </c>
      <c r="M9" s="175" t="s">
        <v>378</v>
      </c>
      <c r="N9" s="176">
        <v>2605500</v>
      </c>
      <c r="O9" s="174">
        <v>2613500</v>
      </c>
      <c r="P9" s="174">
        <v>8000</v>
      </c>
      <c r="Q9" s="175" t="s">
        <v>378</v>
      </c>
      <c r="R9" s="166">
        <v>1606500</v>
      </c>
      <c r="S9" s="166">
        <v>1640500</v>
      </c>
      <c r="T9" s="175">
        <v>34000</v>
      </c>
    </row>
    <row r="10" spans="1:20" x14ac:dyDescent="0.25">
      <c r="A10" s="175" t="s">
        <v>377</v>
      </c>
      <c r="B10" s="176">
        <v>1035000</v>
      </c>
      <c r="C10" s="174">
        <v>1042500</v>
      </c>
      <c r="D10" s="174">
        <v>7500</v>
      </c>
      <c r="E10" s="176" t="s">
        <v>58</v>
      </c>
      <c r="F10" s="176">
        <v>2615500</v>
      </c>
      <c r="G10" s="174">
        <v>2623500</v>
      </c>
      <c r="H10" s="174">
        <v>8000</v>
      </c>
      <c r="I10" s="175" t="s">
        <v>58</v>
      </c>
      <c r="J10" s="176">
        <v>2609000</v>
      </c>
      <c r="K10" s="174">
        <v>2616500</v>
      </c>
      <c r="L10" s="174">
        <v>7500</v>
      </c>
      <c r="M10" s="175" t="s">
        <v>378</v>
      </c>
      <c r="N10" s="176">
        <v>3184500</v>
      </c>
      <c r="O10" s="174">
        <v>3191000</v>
      </c>
      <c r="P10" s="174">
        <v>6500</v>
      </c>
      <c r="Q10" s="175" t="s">
        <v>378</v>
      </c>
      <c r="R10" s="166">
        <v>2565000</v>
      </c>
      <c r="S10" s="166">
        <v>2573000</v>
      </c>
      <c r="T10" s="175">
        <v>8000</v>
      </c>
    </row>
    <row r="11" spans="1:20" x14ac:dyDescent="0.25">
      <c r="A11" s="175" t="s">
        <v>377</v>
      </c>
      <c r="B11" s="176">
        <v>1671000</v>
      </c>
      <c r="C11" s="174">
        <v>1694000</v>
      </c>
      <c r="D11" s="174">
        <v>23000</v>
      </c>
      <c r="E11" s="176" t="s">
        <v>58</v>
      </c>
      <c r="F11" s="176">
        <v>3194500</v>
      </c>
      <c r="G11" s="174">
        <v>3201000</v>
      </c>
      <c r="H11" s="174">
        <v>6500</v>
      </c>
      <c r="I11" s="175" t="s">
        <v>58</v>
      </c>
      <c r="J11" s="176">
        <v>3187500</v>
      </c>
      <c r="K11" s="174">
        <v>3194500</v>
      </c>
      <c r="L11" s="174">
        <v>7000</v>
      </c>
      <c r="M11" s="175" t="s">
        <v>378</v>
      </c>
      <c r="N11" s="176">
        <v>4135500</v>
      </c>
      <c r="O11" s="174">
        <v>4144000</v>
      </c>
      <c r="P11" s="174">
        <v>8500</v>
      </c>
      <c r="Q11" s="175" t="s">
        <v>378</v>
      </c>
      <c r="R11" s="166">
        <v>3144000</v>
      </c>
      <c r="S11" s="166">
        <v>3150500</v>
      </c>
      <c r="T11" s="175">
        <v>6500</v>
      </c>
    </row>
    <row r="12" spans="1:20" x14ac:dyDescent="0.25">
      <c r="A12" s="175" t="s">
        <v>377</v>
      </c>
      <c r="B12" s="176">
        <v>2617000</v>
      </c>
      <c r="C12" s="174">
        <v>2625000</v>
      </c>
      <c r="D12" s="174">
        <v>8000</v>
      </c>
      <c r="E12" s="176" t="s">
        <v>58</v>
      </c>
      <c r="F12" s="176">
        <v>4142500</v>
      </c>
      <c r="G12" s="174">
        <v>4151000</v>
      </c>
      <c r="H12" s="174">
        <v>8500</v>
      </c>
      <c r="I12" s="175" t="s">
        <v>58</v>
      </c>
      <c r="J12" s="176">
        <v>4136000</v>
      </c>
      <c r="K12" s="174">
        <v>4144500</v>
      </c>
      <c r="L12" s="174">
        <v>8500</v>
      </c>
      <c r="M12" s="175"/>
      <c r="N12" s="176"/>
      <c r="O12" s="174"/>
      <c r="P12" s="174"/>
      <c r="Q12" s="175" t="s">
        <v>378</v>
      </c>
      <c r="R12" s="166">
        <v>4092500</v>
      </c>
      <c r="S12" s="166">
        <v>4101000</v>
      </c>
      <c r="T12" s="175">
        <v>8500</v>
      </c>
    </row>
    <row r="13" spans="1:20" x14ac:dyDescent="0.25">
      <c r="A13" s="175" t="s">
        <v>377</v>
      </c>
      <c r="B13" s="176">
        <v>3196000</v>
      </c>
      <c r="C13" s="174">
        <v>3202500</v>
      </c>
      <c r="D13" s="174">
        <v>6500</v>
      </c>
      <c r="E13" s="176" t="s">
        <v>58</v>
      </c>
      <c r="F13" s="176">
        <v>6404000</v>
      </c>
      <c r="G13" s="174">
        <v>6422500</v>
      </c>
      <c r="H13" s="174">
        <v>18500</v>
      </c>
      <c r="I13" s="175" t="s">
        <v>58</v>
      </c>
      <c r="J13" s="176">
        <v>6397000</v>
      </c>
      <c r="K13" s="174">
        <v>6415500</v>
      </c>
      <c r="L13" s="174">
        <v>18500</v>
      </c>
      <c r="M13" s="175"/>
      <c r="N13" s="176"/>
      <c r="O13" s="174"/>
      <c r="P13" s="174"/>
      <c r="Q13" s="175" t="s">
        <v>378</v>
      </c>
      <c r="R13" s="166">
        <v>5861000</v>
      </c>
      <c r="S13" s="166">
        <v>5870500</v>
      </c>
      <c r="T13" s="175">
        <v>9500</v>
      </c>
    </row>
    <row r="14" spans="1:20" x14ac:dyDescent="0.25">
      <c r="A14" s="175" t="s">
        <v>377</v>
      </c>
      <c r="B14" s="176">
        <v>4144000</v>
      </c>
      <c r="C14" s="174">
        <v>4152500</v>
      </c>
      <c r="D14" s="174">
        <v>8500</v>
      </c>
      <c r="E14" s="176"/>
      <c r="F14" s="176"/>
      <c r="G14" s="174"/>
      <c r="H14" s="174"/>
      <c r="I14" s="175"/>
      <c r="J14" s="176"/>
      <c r="K14" s="174"/>
      <c r="L14" s="174"/>
      <c r="M14" s="175"/>
      <c r="N14" s="176"/>
      <c r="O14" s="174"/>
      <c r="P14" s="174"/>
      <c r="Q14" s="175" t="s">
        <v>378</v>
      </c>
      <c r="R14" s="166">
        <v>6319000</v>
      </c>
      <c r="S14" s="166">
        <v>6340000</v>
      </c>
      <c r="T14" s="175">
        <v>21000</v>
      </c>
    </row>
    <row r="15" spans="1:20" ht="14.4" thickBot="1" x14ac:dyDescent="0.3">
      <c r="A15" s="177" t="s">
        <v>377</v>
      </c>
      <c r="B15" s="176">
        <v>6393500</v>
      </c>
      <c r="C15" s="174">
        <v>6398500</v>
      </c>
      <c r="D15" s="174">
        <v>5000</v>
      </c>
      <c r="E15" s="178"/>
      <c r="F15" s="178"/>
      <c r="G15" s="179"/>
      <c r="H15" s="179"/>
      <c r="I15" s="177"/>
      <c r="J15" s="178"/>
      <c r="K15" s="179"/>
      <c r="L15" s="179"/>
      <c r="M15" s="177"/>
      <c r="N15" s="178"/>
      <c r="O15" s="179"/>
      <c r="P15" s="179"/>
      <c r="Q15" s="177"/>
      <c r="R15" s="180"/>
      <c r="S15" s="180"/>
      <c r="T15" s="177"/>
    </row>
    <row r="16" spans="1:20" x14ac:dyDescent="0.25">
      <c r="A16" s="172" t="s">
        <v>379</v>
      </c>
      <c r="B16" s="168">
        <v>169500</v>
      </c>
      <c r="C16" s="173">
        <v>181500</v>
      </c>
      <c r="D16" s="173">
        <v>12000</v>
      </c>
      <c r="E16" s="168" t="s">
        <v>53</v>
      </c>
      <c r="F16" s="168">
        <v>130500</v>
      </c>
      <c r="G16" s="173">
        <v>140500</v>
      </c>
      <c r="H16" s="173">
        <v>10000</v>
      </c>
      <c r="I16" s="168" t="s">
        <v>53</v>
      </c>
      <c r="J16" s="168">
        <v>127500</v>
      </c>
      <c r="K16" s="173">
        <v>137500</v>
      </c>
      <c r="L16" s="173">
        <v>10000</v>
      </c>
      <c r="M16" s="172" t="s">
        <v>380</v>
      </c>
      <c r="N16" s="168">
        <v>389000</v>
      </c>
      <c r="O16" s="173">
        <v>409000</v>
      </c>
      <c r="P16" s="173">
        <v>20000</v>
      </c>
      <c r="Q16" s="172" t="s">
        <v>380</v>
      </c>
      <c r="R16" s="181">
        <v>128500</v>
      </c>
      <c r="S16" s="181">
        <v>162500</v>
      </c>
      <c r="T16" s="172">
        <v>34000</v>
      </c>
    </row>
    <row r="17" spans="1:20" x14ac:dyDescent="0.25">
      <c r="A17" s="175" t="s">
        <v>379</v>
      </c>
      <c r="B17" s="176">
        <v>191500</v>
      </c>
      <c r="C17" s="174">
        <v>208500</v>
      </c>
      <c r="D17" s="174">
        <v>17000</v>
      </c>
      <c r="E17" s="176" t="s">
        <v>53</v>
      </c>
      <c r="F17" s="176">
        <v>400500</v>
      </c>
      <c r="G17" s="174">
        <v>412500</v>
      </c>
      <c r="H17" s="174">
        <v>12000</v>
      </c>
      <c r="I17" s="176" t="s">
        <v>53</v>
      </c>
      <c r="J17" s="176">
        <v>401500</v>
      </c>
      <c r="K17" s="174">
        <v>416500</v>
      </c>
      <c r="L17" s="174">
        <v>15000</v>
      </c>
      <c r="M17" s="175" t="s">
        <v>380</v>
      </c>
      <c r="N17" s="176">
        <v>1640000</v>
      </c>
      <c r="O17" s="174">
        <v>1646000</v>
      </c>
      <c r="P17" s="174">
        <v>6000</v>
      </c>
      <c r="Q17" s="175" t="s">
        <v>380</v>
      </c>
      <c r="R17" s="166">
        <v>1335500</v>
      </c>
      <c r="S17" s="166">
        <v>1341000</v>
      </c>
      <c r="T17" s="175">
        <v>5500</v>
      </c>
    </row>
    <row r="18" spans="1:20" x14ac:dyDescent="0.25">
      <c r="A18" s="175" t="s">
        <v>379</v>
      </c>
      <c r="B18" s="176">
        <v>1701500</v>
      </c>
      <c r="C18" s="174">
        <v>1707500</v>
      </c>
      <c r="D18" s="174">
        <v>6000</v>
      </c>
      <c r="E18" s="176" t="s">
        <v>53</v>
      </c>
      <c r="F18" s="176">
        <v>675000</v>
      </c>
      <c r="G18" s="174">
        <v>686000</v>
      </c>
      <c r="H18" s="174">
        <v>11000</v>
      </c>
      <c r="I18" s="176" t="s">
        <v>53</v>
      </c>
      <c r="J18" s="176">
        <v>1646500</v>
      </c>
      <c r="K18" s="174">
        <v>1652500</v>
      </c>
      <c r="L18" s="174">
        <v>6000</v>
      </c>
      <c r="M18" s="175" t="s">
        <v>380</v>
      </c>
      <c r="N18" s="176">
        <v>2123500</v>
      </c>
      <c r="O18" s="174">
        <v>2148500</v>
      </c>
      <c r="P18" s="174">
        <v>25000</v>
      </c>
      <c r="Q18" s="175" t="s">
        <v>380</v>
      </c>
      <c r="R18" s="166">
        <v>1688500</v>
      </c>
      <c r="S18" s="166">
        <v>1694500</v>
      </c>
      <c r="T18" s="175">
        <v>6000</v>
      </c>
    </row>
    <row r="19" spans="1:20" x14ac:dyDescent="0.25">
      <c r="A19" s="175" t="s">
        <v>379</v>
      </c>
      <c r="B19" s="176">
        <v>1723500</v>
      </c>
      <c r="C19" s="174">
        <v>1750500</v>
      </c>
      <c r="D19" s="174">
        <v>27000</v>
      </c>
      <c r="E19" s="176" t="s">
        <v>53</v>
      </c>
      <c r="F19" s="176">
        <v>1916000</v>
      </c>
      <c r="G19" s="174">
        <v>1922000</v>
      </c>
      <c r="H19" s="174">
        <v>6000</v>
      </c>
      <c r="I19" s="176" t="s">
        <v>53</v>
      </c>
      <c r="J19" s="176">
        <v>1669000</v>
      </c>
      <c r="K19" s="174">
        <v>1685000</v>
      </c>
      <c r="L19" s="174">
        <v>16000</v>
      </c>
      <c r="M19" s="175" t="s">
        <v>380</v>
      </c>
      <c r="N19" s="176">
        <v>2405000</v>
      </c>
      <c r="O19" s="174">
        <v>2411000</v>
      </c>
      <c r="P19" s="174">
        <v>6000</v>
      </c>
      <c r="Q19" s="175" t="s">
        <v>380</v>
      </c>
      <c r="R19" s="166">
        <v>1710500</v>
      </c>
      <c r="S19" s="166">
        <v>1727000</v>
      </c>
      <c r="T19" s="175">
        <v>16500</v>
      </c>
    </row>
    <row r="20" spans="1:20" x14ac:dyDescent="0.25">
      <c r="A20" s="175" t="s">
        <v>379</v>
      </c>
      <c r="B20" s="176">
        <v>2209000</v>
      </c>
      <c r="C20" s="174">
        <v>2254500</v>
      </c>
      <c r="D20" s="174">
        <v>45500</v>
      </c>
      <c r="E20" s="176" t="s">
        <v>53</v>
      </c>
      <c r="F20" s="176">
        <v>2415000</v>
      </c>
      <c r="G20" s="174">
        <v>2420000</v>
      </c>
      <c r="H20" s="174">
        <v>5000</v>
      </c>
      <c r="I20" s="176" t="s">
        <v>53</v>
      </c>
      <c r="J20" s="176">
        <v>2144000</v>
      </c>
      <c r="K20" s="174">
        <v>2183000</v>
      </c>
      <c r="L20" s="174">
        <v>39000</v>
      </c>
      <c r="M20" s="175" t="s">
        <v>380</v>
      </c>
      <c r="N20" s="176">
        <v>2960000</v>
      </c>
      <c r="O20" s="174">
        <v>2980000</v>
      </c>
      <c r="P20" s="174">
        <v>20000</v>
      </c>
      <c r="Q20" s="175" t="s">
        <v>380</v>
      </c>
      <c r="R20" s="166">
        <v>2186000</v>
      </c>
      <c r="S20" s="166">
        <v>2222500</v>
      </c>
      <c r="T20" s="175">
        <v>36500</v>
      </c>
    </row>
    <row r="21" spans="1:20" x14ac:dyDescent="0.25">
      <c r="A21" s="175" t="s">
        <v>379</v>
      </c>
      <c r="B21" s="176">
        <v>2511000</v>
      </c>
      <c r="C21" s="174">
        <v>2517000</v>
      </c>
      <c r="D21" s="174">
        <v>6000</v>
      </c>
      <c r="E21" s="176" t="s">
        <v>53</v>
      </c>
      <c r="F21" s="176">
        <v>2436000</v>
      </c>
      <c r="G21" s="174">
        <v>2452500</v>
      </c>
      <c r="H21" s="174">
        <v>16500</v>
      </c>
      <c r="I21" s="176" t="s">
        <v>53</v>
      </c>
      <c r="J21" s="176">
        <v>2439500</v>
      </c>
      <c r="K21" s="174">
        <v>2445500</v>
      </c>
      <c r="L21" s="174">
        <v>6000</v>
      </c>
      <c r="M21" s="175" t="s">
        <v>380</v>
      </c>
      <c r="N21" s="176">
        <v>3504000</v>
      </c>
      <c r="O21" s="174">
        <v>3528000</v>
      </c>
      <c r="P21" s="174">
        <v>24000</v>
      </c>
      <c r="Q21" s="175" t="s">
        <v>380</v>
      </c>
      <c r="R21" s="166">
        <v>2479000</v>
      </c>
      <c r="S21" s="166">
        <v>2485500</v>
      </c>
      <c r="T21" s="175">
        <v>6500</v>
      </c>
    </row>
    <row r="22" spans="1:20" x14ac:dyDescent="0.25">
      <c r="A22" s="175" t="s">
        <v>379</v>
      </c>
      <c r="B22" s="176">
        <v>3065000</v>
      </c>
      <c r="C22" s="174">
        <v>3085000</v>
      </c>
      <c r="D22" s="174">
        <v>20000</v>
      </c>
      <c r="E22" s="176" t="s">
        <v>53</v>
      </c>
      <c r="F22" s="176">
        <v>2911500</v>
      </c>
      <c r="G22" s="174">
        <v>2949500</v>
      </c>
      <c r="H22" s="174">
        <v>38000</v>
      </c>
      <c r="I22" s="176" t="s">
        <v>53</v>
      </c>
      <c r="J22" s="176">
        <v>2994000</v>
      </c>
      <c r="K22" s="174">
        <v>3020000</v>
      </c>
      <c r="L22" s="174">
        <v>26000</v>
      </c>
      <c r="M22" s="175" t="s">
        <v>380</v>
      </c>
      <c r="N22" s="176">
        <v>3800000</v>
      </c>
      <c r="O22" s="174">
        <v>3805000</v>
      </c>
      <c r="P22" s="174">
        <v>5000</v>
      </c>
      <c r="Q22" s="175" t="s">
        <v>380</v>
      </c>
      <c r="R22" s="166">
        <v>3034000</v>
      </c>
      <c r="S22" s="166">
        <v>3054500</v>
      </c>
      <c r="T22" s="175">
        <v>20500</v>
      </c>
    </row>
    <row r="23" spans="1:20" x14ac:dyDescent="0.25">
      <c r="A23" s="175" t="s">
        <v>379</v>
      </c>
      <c r="B23" s="176">
        <v>3116500</v>
      </c>
      <c r="C23" s="174">
        <v>3128000</v>
      </c>
      <c r="D23" s="174">
        <v>11500</v>
      </c>
      <c r="E23" s="176" t="s">
        <v>53</v>
      </c>
      <c r="F23" s="176">
        <v>3761500</v>
      </c>
      <c r="G23" s="174">
        <v>3787500</v>
      </c>
      <c r="H23" s="174">
        <v>26000</v>
      </c>
      <c r="I23" s="176" t="s">
        <v>53</v>
      </c>
      <c r="J23" s="176">
        <v>3543500</v>
      </c>
      <c r="K23" s="174">
        <v>3567500</v>
      </c>
      <c r="L23" s="174">
        <v>24000</v>
      </c>
      <c r="M23" s="175" t="s">
        <v>380</v>
      </c>
      <c r="N23" s="176">
        <v>4246500</v>
      </c>
      <c r="O23" s="174">
        <v>4255000</v>
      </c>
      <c r="P23" s="174">
        <v>8500</v>
      </c>
      <c r="Q23" s="175" t="s">
        <v>380</v>
      </c>
      <c r="R23" s="166">
        <v>3581500</v>
      </c>
      <c r="S23" s="166">
        <v>3606000</v>
      </c>
      <c r="T23" s="175">
        <v>24500</v>
      </c>
    </row>
    <row r="24" spans="1:20" x14ac:dyDescent="0.25">
      <c r="A24" s="175" t="s">
        <v>379</v>
      </c>
      <c r="B24" s="176">
        <v>3619500</v>
      </c>
      <c r="C24" s="174">
        <v>3643500</v>
      </c>
      <c r="D24" s="174">
        <v>24000</v>
      </c>
      <c r="E24" s="176" t="s">
        <v>53</v>
      </c>
      <c r="F24" s="176">
        <v>4311000</v>
      </c>
      <c r="G24" s="174">
        <v>4335500</v>
      </c>
      <c r="H24" s="174">
        <v>24500</v>
      </c>
      <c r="I24" s="176" t="s">
        <v>53</v>
      </c>
      <c r="J24" s="176">
        <v>3840500</v>
      </c>
      <c r="K24" s="174">
        <v>3845000</v>
      </c>
      <c r="L24" s="174">
        <v>4500</v>
      </c>
      <c r="M24" s="175" t="s">
        <v>380</v>
      </c>
      <c r="N24" s="176">
        <v>4360500</v>
      </c>
      <c r="O24" s="174">
        <v>4386000</v>
      </c>
      <c r="P24" s="174">
        <v>25500</v>
      </c>
      <c r="Q24" s="175" t="s">
        <v>380</v>
      </c>
      <c r="R24" s="166">
        <v>3692000</v>
      </c>
      <c r="S24" s="166">
        <v>3700500</v>
      </c>
      <c r="T24" s="175">
        <v>8500</v>
      </c>
    </row>
    <row r="25" spans="1:20" x14ac:dyDescent="0.25">
      <c r="A25" s="175" t="s">
        <v>379</v>
      </c>
      <c r="B25" s="176">
        <v>3916500</v>
      </c>
      <c r="C25" s="174">
        <v>3921000</v>
      </c>
      <c r="D25" s="174">
        <v>4500</v>
      </c>
      <c r="E25" s="176" t="s">
        <v>53</v>
      </c>
      <c r="F25" s="176">
        <v>4608000</v>
      </c>
      <c r="G25" s="174">
        <v>4613000</v>
      </c>
      <c r="H25" s="174">
        <v>5000</v>
      </c>
      <c r="I25" s="176" t="s">
        <v>53</v>
      </c>
      <c r="J25" s="176">
        <v>4393000</v>
      </c>
      <c r="K25" s="174">
        <v>4416500</v>
      </c>
      <c r="L25" s="174">
        <v>23500</v>
      </c>
      <c r="M25" s="175" t="s">
        <v>380</v>
      </c>
      <c r="N25" s="176">
        <v>4697000</v>
      </c>
      <c r="O25" s="174">
        <v>4709500</v>
      </c>
      <c r="P25" s="174">
        <v>12500</v>
      </c>
      <c r="Q25" s="175" t="s">
        <v>380</v>
      </c>
      <c r="R25" s="166">
        <v>3899500</v>
      </c>
      <c r="S25" s="166">
        <v>3904500</v>
      </c>
      <c r="T25" s="175">
        <v>5000</v>
      </c>
    </row>
    <row r="26" spans="1:20" x14ac:dyDescent="0.25">
      <c r="A26" s="175" t="s">
        <v>379</v>
      </c>
      <c r="B26" s="176">
        <v>4470000</v>
      </c>
      <c r="C26" s="174">
        <v>4499500</v>
      </c>
      <c r="D26" s="174">
        <v>29500</v>
      </c>
      <c r="E26" s="176" t="s">
        <v>53</v>
      </c>
      <c r="F26" s="176">
        <v>5160500</v>
      </c>
      <c r="G26" s="174">
        <v>5185000</v>
      </c>
      <c r="H26" s="174">
        <v>24500</v>
      </c>
      <c r="I26" s="176" t="s">
        <v>53</v>
      </c>
      <c r="J26" s="176">
        <v>4725000</v>
      </c>
      <c r="K26" s="174">
        <v>4758000</v>
      </c>
      <c r="L26" s="174">
        <v>33000</v>
      </c>
      <c r="M26" s="175" t="s">
        <v>380</v>
      </c>
      <c r="N26" s="176">
        <v>4790500</v>
      </c>
      <c r="O26" s="174">
        <v>4799000</v>
      </c>
      <c r="P26" s="174">
        <v>8500</v>
      </c>
      <c r="Q26" s="175" t="s">
        <v>380</v>
      </c>
      <c r="R26" s="166">
        <v>4345500</v>
      </c>
      <c r="S26" s="166">
        <v>4354000</v>
      </c>
      <c r="T26" s="175">
        <v>8500</v>
      </c>
    </row>
    <row r="27" spans="1:20" x14ac:dyDescent="0.25">
      <c r="A27" s="175" t="s">
        <v>379</v>
      </c>
      <c r="B27" s="176">
        <v>4802000</v>
      </c>
      <c r="C27" s="174">
        <v>4816500</v>
      </c>
      <c r="D27" s="174">
        <v>14500</v>
      </c>
      <c r="E27" s="176" t="s">
        <v>53</v>
      </c>
      <c r="F27" s="176">
        <v>5191500</v>
      </c>
      <c r="G27" s="174">
        <v>5200500</v>
      </c>
      <c r="H27" s="174">
        <v>9000</v>
      </c>
      <c r="I27" s="176" t="s">
        <v>53</v>
      </c>
      <c r="J27" s="176">
        <v>4786000</v>
      </c>
      <c r="K27" s="174">
        <v>4794500</v>
      </c>
      <c r="L27" s="174">
        <v>8500</v>
      </c>
      <c r="M27" s="175" t="s">
        <v>380</v>
      </c>
      <c r="N27" s="176">
        <v>4905000</v>
      </c>
      <c r="O27" s="174">
        <v>4938000</v>
      </c>
      <c r="P27" s="174">
        <v>33000</v>
      </c>
      <c r="Q27" s="175" t="s">
        <v>380</v>
      </c>
      <c r="R27" s="166">
        <v>4457500</v>
      </c>
      <c r="S27" s="166">
        <v>4475500</v>
      </c>
      <c r="T27" s="175">
        <v>18000</v>
      </c>
    </row>
    <row r="28" spans="1:20" x14ac:dyDescent="0.25">
      <c r="A28" s="175" t="s">
        <v>379</v>
      </c>
      <c r="B28" s="176">
        <v>5002500</v>
      </c>
      <c r="C28" s="174">
        <v>5021000</v>
      </c>
      <c r="D28" s="174">
        <v>18500</v>
      </c>
      <c r="E28" s="176" t="s">
        <v>53</v>
      </c>
      <c r="F28" s="176">
        <v>5509500</v>
      </c>
      <c r="G28" s="174">
        <v>5542000</v>
      </c>
      <c r="H28" s="174">
        <v>32500</v>
      </c>
      <c r="I28" s="176" t="s">
        <v>53</v>
      </c>
      <c r="J28" s="176">
        <v>4954000</v>
      </c>
      <c r="K28" s="174">
        <v>4979000</v>
      </c>
      <c r="L28" s="174">
        <v>25000</v>
      </c>
      <c r="M28" s="175" t="s">
        <v>380</v>
      </c>
      <c r="N28" s="176">
        <v>4945000</v>
      </c>
      <c r="O28" s="174">
        <v>4964000</v>
      </c>
      <c r="P28" s="174">
        <v>19000</v>
      </c>
      <c r="Q28" s="175" t="s">
        <v>380</v>
      </c>
      <c r="R28" s="166">
        <v>4783000</v>
      </c>
      <c r="S28" s="166">
        <v>4812500</v>
      </c>
      <c r="T28" s="175">
        <v>29500</v>
      </c>
    </row>
    <row r="29" spans="1:20" x14ac:dyDescent="0.25">
      <c r="A29" s="175" t="s">
        <v>379</v>
      </c>
      <c r="B29" s="176">
        <v>5027500</v>
      </c>
      <c r="C29" s="174">
        <v>5059500</v>
      </c>
      <c r="D29" s="174">
        <v>32000</v>
      </c>
      <c r="E29" s="176" t="s">
        <v>53</v>
      </c>
      <c r="F29" s="176">
        <v>5570000</v>
      </c>
      <c r="G29" s="174">
        <v>5579000</v>
      </c>
      <c r="H29" s="174">
        <v>9000</v>
      </c>
      <c r="I29" s="176" t="s">
        <v>53</v>
      </c>
      <c r="J29" s="176">
        <v>4985500</v>
      </c>
      <c r="K29" s="174">
        <v>5009500</v>
      </c>
      <c r="L29" s="174">
        <v>24000</v>
      </c>
      <c r="M29" s="175" t="s">
        <v>380</v>
      </c>
      <c r="N29" s="176">
        <v>4964500</v>
      </c>
      <c r="O29" s="174">
        <v>4970000</v>
      </c>
      <c r="P29" s="174">
        <v>5500</v>
      </c>
      <c r="Q29" s="175" t="s">
        <v>380</v>
      </c>
      <c r="R29" s="166">
        <v>5008000</v>
      </c>
      <c r="S29" s="166">
        <v>5020500</v>
      </c>
      <c r="T29" s="175">
        <v>12500</v>
      </c>
    </row>
    <row r="30" spans="1:20" x14ac:dyDescent="0.25">
      <c r="A30" s="175"/>
      <c r="B30" s="176"/>
      <c r="C30" s="174"/>
      <c r="D30" s="174"/>
      <c r="E30" s="176" t="s">
        <v>53</v>
      </c>
      <c r="F30" s="176">
        <v>5738500</v>
      </c>
      <c r="G30" s="174">
        <v>5763500</v>
      </c>
      <c r="H30" s="174">
        <v>25000</v>
      </c>
      <c r="I30" s="176"/>
      <c r="J30" s="176"/>
      <c r="K30" s="174"/>
      <c r="L30" s="174"/>
      <c r="M30" s="175"/>
      <c r="N30" s="176"/>
      <c r="O30" s="174"/>
      <c r="P30" s="174"/>
      <c r="Q30" s="175" t="s">
        <v>380</v>
      </c>
      <c r="R30" s="166">
        <v>5027500</v>
      </c>
      <c r="S30" s="166">
        <v>5032000</v>
      </c>
      <c r="T30" s="175">
        <v>4500</v>
      </c>
    </row>
    <row r="31" spans="1:20" ht="14.4" thickBot="1" x14ac:dyDescent="0.3">
      <c r="A31" s="177"/>
      <c r="B31" s="178"/>
      <c r="C31" s="179"/>
      <c r="D31" s="179"/>
      <c r="E31" s="178" t="s">
        <v>53</v>
      </c>
      <c r="F31" s="178">
        <v>5770000</v>
      </c>
      <c r="G31" s="179">
        <v>5794000</v>
      </c>
      <c r="H31" s="179">
        <v>24000</v>
      </c>
      <c r="I31" s="178"/>
      <c r="J31" s="178"/>
      <c r="K31" s="179"/>
      <c r="L31" s="179"/>
      <c r="M31" s="177"/>
      <c r="N31" s="178"/>
      <c r="O31" s="179"/>
      <c r="P31" s="179"/>
      <c r="Q31" s="177"/>
      <c r="R31" s="180"/>
      <c r="S31" s="180"/>
      <c r="T31" s="177"/>
    </row>
    <row r="32" spans="1:20" ht="14.4" thickBot="1" x14ac:dyDescent="0.3">
      <c r="A32" s="168" t="s">
        <v>381</v>
      </c>
      <c r="B32" s="168">
        <v>0</v>
      </c>
      <c r="C32" s="173">
        <v>8500</v>
      </c>
      <c r="D32" s="173">
        <v>8500</v>
      </c>
      <c r="E32" s="181" t="s">
        <v>45</v>
      </c>
      <c r="F32" s="168">
        <v>11500</v>
      </c>
      <c r="G32" s="173">
        <v>23000</v>
      </c>
      <c r="H32" s="173">
        <v>11500</v>
      </c>
      <c r="I32" s="172" t="s">
        <v>45</v>
      </c>
      <c r="J32" s="168">
        <v>2500</v>
      </c>
      <c r="K32" s="173">
        <v>13500</v>
      </c>
      <c r="L32" s="172">
        <v>11000</v>
      </c>
      <c r="M32" s="168" t="s">
        <v>382</v>
      </c>
      <c r="N32" s="168">
        <v>0</v>
      </c>
      <c r="O32" s="173">
        <v>25500</v>
      </c>
      <c r="P32" s="173">
        <v>25500</v>
      </c>
      <c r="Q32" s="168" t="s">
        <v>382</v>
      </c>
      <c r="R32" s="181">
        <v>0</v>
      </c>
      <c r="S32" s="173">
        <v>24500</v>
      </c>
      <c r="T32" s="172">
        <v>24500</v>
      </c>
    </row>
    <row r="33" spans="1:20" x14ac:dyDescent="0.25">
      <c r="A33" s="176" t="s">
        <v>381</v>
      </c>
      <c r="B33" s="176">
        <v>221500</v>
      </c>
      <c r="C33" s="174">
        <v>238000</v>
      </c>
      <c r="D33" s="174">
        <v>16500</v>
      </c>
      <c r="E33" s="166" t="s">
        <v>45</v>
      </c>
      <c r="F33" s="176">
        <v>36000</v>
      </c>
      <c r="G33" s="174">
        <v>45500</v>
      </c>
      <c r="H33" s="174">
        <v>9500</v>
      </c>
      <c r="I33" s="175" t="s">
        <v>45</v>
      </c>
      <c r="J33" s="176">
        <v>26500</v>
      </c>
      <c r="K33" s="174">
        <v>36500</v>
      </c>
      <c r="L33" s="175">
        <v>10000</v>
      </c>
      <c r="M33" s="176" t="s">
        <v>382</v>
      </c>
      <c r="N33" s="176">
        <v>38500</v>
      </c>
      <c r="O33" s="174">
        <v>54500</v>
      </c>
      <c r="P33" s="174">
        <v>16000</v>
      </c>
      <c r="Q33" s="176" t="s">
        <v>382</v>
      </c>
      <c r="R33" s="168">
        <v>37000</v>
      </c>
      <c r="S33" s="173">
        <v>53500</v>
      </c>
      <c r="T33" s="175">
        <v>16500</v>
      </c>
    </row>
    <row r="34" spans="1:20" x14ac:dyDescent="0.25">
      <c r="A34" s="176" t="s">
        <v>381</v>
      </c>
      <c r="B34" s="176">
        <v>343500</v>
      </c>
      <c r="C34" s="174">
        <v>352000</v>
      </c>
      <c r="D34" s="174">
        <v>8500</v>
      </c>
      <c r="E34" s="166" t="s">
        <v>45</v>
      </c>
      <c r="F34" s="176">
        <v>482000</v>
      </c>
      <c r="G34" s="174">
        <v>488500</v>
      </c>
      <c r="H34" s="174">
        <v>6500</v>
      </c>
      <c r="I34" s="175" t="s">
        <v>45</v>
      </c>
      <c r="J34" s="176">
        <v>472500</v>
      </c>
      <c r="K34" s="174">
        <v>483500</v>
      </c>
      <c r="L34" s="175">
        <v>11000</v>
      </c>
      <c r="M34" s="176" t="s">
        <v>382</v>
      </c>
      <c r="N34" s="176">
        <v>374500</v>
      </c>
      <c r="O34" s="174">
        <v>383500</v>
      </c>
      <c r="P34" s="174">
        <v>9000</v>
      </c>
      <c r="Q34" s="176" t="s">
        <v>382</v>
      </c>
      <c r="R34" s="176">
        <v>123500</v>
      </c>
      <c r="S34" s="174">
        <v>128000</v>
      </c>
      <c r="T34" s="175">
        <v>4500</v>
      </c>
    </row>
    <row r="35" spans="1:20" x14ac:dyDescent="0.25">
      <c r="A35" s="176" t="s">
        <v>381</v>
      </c>
      <c r="B35" s="176">
        <v>478000</v>
      </c>
      <c r="C35" s="174">
        <v>494000</v>
      </c>
      <c r="D35" s="174">
        <v>16000</v>
      </c>
      <c r="E35" s="166" t="s">
        <v>45</v>
      </c>
      <c r="F35" s="176">
        <v>548000</v>
      </c>
      <c r="G35" s="174">
        <v>559000</v>
      </c>
      <c r="H35" s="174">
        <v>11000</v>
      </c>
      <c r="I35" s="175" t="s">
        <v>45</v>
      </c>
      <c r="J35" s="176">
        <v>501500</v>
      </c>
      <c r="K35" s="174">
        <v>518000</v>
      </c>
      <c r="L35" s="175">
        <v>16500</v>
      </c>
      <c r="M35" s="176" t="s">
        <v>382</v>
      </c>
      <c r="N35" s="176">
        <v>508000</v>
      </c>
      <c r="O35" s="174">
        <v>524000</v>
      </c>
      <c r="P35" s="174">
        <v>16000</v>
      </c>
      <c r="Q35" s="176" t="s">
        <v>382</v>
      </c>
      <c r="R35" s="176">
        <v>273000</v>
      </c>
      <c r="S35" s="174">
        <v>283000</v>
      </c>
      <c r="T35" s="175">
        <v>10000</v>
      </c>
    </row>
    <row r="36" spans="1:20" x14ac:dyDescent="0.25">
      <c r="A36" s="176" t="s">
        <v>381</v>
      </c>
      <c r="B36" s="176">
        <v>892000</v>
      </c>
      <c r="C36" s="174">
        <v>934000</v>
      </c>
      <c r="D36" s="174">
        <v>42000</v>
      </c>
      <c r="E36" s="166" t="s">
        <v>45</v>
      </c>
      <c r="F36" s="176">
        <v>577000</v>
      </c>
      <c r="G36" s="174">
        <v>593500</v>
      </c>
      <c r="H36" s="174">
        <v>16500</v>
      </c>
      <c r="I36" s="175" t="s">
        <v>45</v>
      </c>
      <c r="J36" s="176">
        <v>916000</v>
      </c>
      <c r="K36" s="174">
        <v>958000</v>
      </c>
      <c r="L36" s="175">
        <v>42000</v>
      </c>
      <c r="M36" s="176" t="s">
        <v>382</v>
      </c>
      <c r="N36" s="176">
        <v>921500</v>
      </c>
      <c r="O36" s="174">
        <v>944000</v>
      </c>
      <c r="P36" s="174">
        <v>22500</v>
      </c>
      <c r="Q36" s="176" t="s">
        <v>382</v>
      </c>
      <c r="R36" s="176">
        <v>329000</v>
      </c>
      <c r="S36" s="174">
        <v>344000</v>
      </c>
      <c r="T36" s="175">
        <v>15000</v>
      </c>
    </row>
    <row r="37" spans="1:20" x14ac:dyDescent="0.25">
      <c r="A37" s="176" t="s">
        <v>381</v>
      </c>
      <c r="B37" s="176">
        <v>1621500</v>
      </c>
      <c r="C37" s="174">
        <v>1630000</v>
      </c>
      <c r="D37" s="174">
        <v>8500</v>
      </c>
      <c r="E37" s="166" t="s">
        <v>45</v>
      </c>
      <c r="F37" s="176">
        <v>991500</v>
      </c>
      <c r="G37" s="174">
        <v>1033500</v>
      </c>
      <c r="H37" s="174">
        <v>42000</v>
      </c>
      <c r="I37" s="175" t="s">
        <v>45</v>
      </c>
      <c r="J37" s="176">
        <v>1644500</v>
      </c>
      <c r="K37" s="174">
        <v>1653500</v>
      </c>
      <c r="L37" s="175">
        <v>9000</v>
      </c>
      <c r="M37" s="176" t="s">
        <v>382</v>
      </c>
      <c r="N37" s="176">
        <v>1609000</v>
      </c>
      <c r="O37" s="174">
        <v>1613500</v>
      </c>
      <c r="P37" s="174">
        <v>4500</v>
      </c>
      <c r="Q37" s="176" t="s">
        <v>382</v>
      </c>
      <c r="R37" s="176">
        <v>512500</v>
      </c>
      <c r="S37" s="174">
        <v>520000</v>
      </c>
      <c r="T37" s="175">
        <v>7500</v>
      </c>
    </row>
    <row r="38" spans="1:20" x14ac:dyDescent="0.25">
      <c r="A38" s="176" t="s">
        <v>381</v>
      </c>
      <c r="B38" s="176">
        <v>1888500</v>
      </c>
      <c r="C38" s="174">
        <v>1894000</v>
      </c>
      <c r="D38" s="174">
        <v>5500</v>
      </c>
      <c r="E38" s="166" t="s">
        <v>45</v>
      </c>
      <c r="F38" s="176">
        <v>1720000</v>
      </c>
      <c r="G38" s="174">
        <v>1728500</v>
      </c>
      <c r="H38" s="174">
        <v>8500</v>
      </c>
      <c r="I38" s="175" t="s">
        <v>45</v>
      </c>
      <c r="J38" s="176">
        <v>1912000</v>
      </c>
      <c r="K38" s="174">
        <v>1917500</v>
      </c>
      <c r="L38" s="175">
        <v>5500</v>
      </c>
      <c r="M38" s="176" t="s">
        <v>382</v>
      </c>
      <c r="N38" s="176">
        <v>1632000</v>
      </c>
      <c r="O38" s="174">
        <v>1641000</v>
      </c>
      <c r="P38" s="174">
        <v>9000</v>
      </c>
      <c r="Q38" s="176" t="s">
        <v>382</v>
      </c>
      <c r="R38" s="176">
        <v>940000</v>
      </c>
      <c r="S38" s="174">
        <v>982500</v>
      </c>
      <c r="T38" s="175">
        <v>42500</v>
      </c>
    </row>
    <row r="39" spans="1:20" x14ac:dyDescent="0.25">
      <c r="A39" s="176" t="s">
        <v>381</v>
      </c>
      <c r="B39" s="176">
        <v>2328500</v>
      </c>
      <c r="C39" s="174">
        <v>2334000</v>
      </c>
      <c r="D39" s="174">
        <v>5500</v>
      </c>
      <c r="E39" s="166" t="s">
        <v>45</v>
      </c>
      <c r="F39" s="176">
        <v>1987000</v>
      </c>
      <c r="G39" s="174">
        <v>1992500</v>
      </c>
      <c r="H39" s="174">
        <v>5500</v>
      </c>
      <c r="I39" s="175" t="s">
        <v>45</v>
      </c>
      <c r="J39" s="176">
        <v>2352000</v>
      </c>
      <c r="K39" s="174">
        <v>2358000</v>
      </c>
      <c r="L39" s="175">
        <v>6000</v>
      </c>
      <c r="M39" s="176" t="s">
        <v>382</v>
      </c>
      <c r="N39" s="176">
        <v>1899500</v>
      </c>
      <c r="O39" s="174">
        <v>1904500</v>
      </c>
      <c r="P39" s="174">
        <v>5000</v>
      </c>
      <c r="Q39" s="176" t="s">
        <v>382</v>
      </c>
      <c r="R39" s="176">
        <v>1668000</v>
      </c>
      <c r="S39" s="174">
        <v>1676500</v>
      </c>
      <c r="T39" s="175">
        <v>8500</v>
      </c>
    </row>
    <row r="40" spans="1:20" x14ac:dyDescent="0.25">
      <c r="A40" s="176" t="s">
        <v>381</v>
      </c>
      <c r="B40" s="176">
        <v>2534500</v>
      </c>
      <c r="C40" s="174">
        <v>2544000</v>
      </c>
      <c r="D40" s="174">
        <v>9500</v>
      </c>
      <c r="E40" s="166" t="s">
        <v>45</v>
      </c>
      <c r="F40" s="176">
        <v>2427500</v>
      </c>
      <c r="G40" s="174">
        <v>2433500</v>
      </c>
      <c r="H40" s="174">
        <v>6000</v>
      </c>
      <c r="I40" s="175" t="s">
        <v>45</v>
      </c>
      <c r="J40" s="176">
        <v>2558000</v>
      </c>
      <c r="K40" s="174">
        <v>2568000</v>
      </c>
      <c r="L40" s="175">
        <v>10000</v>
      </c>
      <c r="M40" s="176" t="s">
        <v>382</v>
      </c>
      <c r="N40" s="176">
        <v>2339000</v>
      </c>
      <c r="O40" s="174">
        <v>2344500</v>
      </c>
      <c r="P40" s="174">
        <v>5500</v>
      </c>
      <c r="Q40" s="176" t="s">
        <v>382</v>
      </c>
      <c r="R40" s="176">
        <v>1935000</v>
      </c>
      <c r="S40" s="174">
        <v>1940500</v>
      </c>
      <c r="T40" s="175">
        <v>5500</v>
      </c>
    </row>
    <row r="41" spans="1:20" x14ac:dyDescent="0.25">
      <c r="A41" s="176" t="s">
        <v>381</v>
      </c>
      <c r="B41" s="176">
        <v>2558000</v>
      </c>
      <c r="C41" s="174">
        <v>2565500</v>
      </c>
      <c r="D41" s="174">
        <v>7500</v>
      </c>
      <c r="E41" s="166" t="s">
        <v>45</v>
      </c>
      <c r="F41" s="176">
        <v>2633500</v>
      </c>
      <c r="G41" s="174">
        <v>2643500</v>
      </c>
      <c r="H41" s="174">
        <v>10000</v>
      </c>
      <c r="I41" s="175" t="s">
        <v>45</v>
      </c>
      <c r="J41" s="176">
        <v>2582000</v>
      </c>
      <c r="K41" s="174">
        <v>2590000</v>
      </c>
      <c r="L41" s="175">
        <v>8000</v>
      </c>
      <c r="M41" s="176" t="s">
        <v>382</v>
      </c>
      <c r="N41" s="176">
        <v>2545000</v>
      </c>
      <c r="O41" s="174">
        <v>2554500</v>
      </c>
      <c r="P41" s="174">
        <v>9500</v>
      </c>
      <c r="Q41" s="176" t="s">
        <v>382</v>
      </c>
      <c r="R41" s="176">
        <v>2578000</v>
      </c>
      <c r="S41" s="174">
        <v>2588000</v>
      </c>
      <c r="T41" s="175">
        <v>10000</v>
      </c>
    </row>
    <row r="42" spans="1:20" x14ac:dyDescent="0.25">
      <c r="A42" s="176" t="s">
        <v>381</v>
      </c>
      <c r="B42" s="176">
        <v>2708000</v>
      </c>
      <c r="C42" s="174">
        <v>2713500</v>
      </c>
      <c r="D42" s="174">
        <v>5500</v>
      </c>
      <c r="E42" s="166" t="s">
        <v>45</v>
      </c>
      <c r="F42" s="176">
        <v>2657500</v>
      </c>
      <c r="G42" s="174">
        <v>2665500</v>
      </c>
      <c r="H42" s="174">
        <v>8000</v>
      </c>
      <c r="I42" s="175" t="s">
        <v>45</v>
      </c>
      <c r="J42" s="176">
        <v>2990500</v>
      </c>
      <c r="K42" s="174">
        <v>2999500</v>
      </c>
      <c r="L42" s="175">
        <v>9000</v>
      </c>
      <c r="M42" s="176" t="s">
        <v>382</v>
      </c>
      <c r="N42" s="176">
        <v>2568500</v>
      </c>
      <c r="O42" s="174">
        <v>2576500</v>
      </c>
      <c r="P42" s="174">
        <v>8000</v>
      </c>
      <c r="Q42" s="176" t="s">
        <v>382</v>
      </c>
      <c r="R42" s="176">
        <v>2602000</v>
      </c>
      <c r="S42" s="174">
        <v>2610000</v>
      </c>
      <c r="T42" s="175">
        <v>8000</v>
      </c>
    </row>
    <row r="43" spans="1:20" x14ac:dyDescent="0.25">
      <c r="A43" s="176" t="s">
        <v>381</v>
      </c>
      <c r="B43" s="176">
        <v>2713500</v>
      </c>
      <c r="C43" s="174">
        <v>2737000</v>
      </c>
      <c r="D43" s="174">
        <v>23500</v>
      </c>
      <c r="E43" s="166" t="s">
        <v>45</v>
      </c>
      <c r="F43" s="176">
        <v>3066000</v>
      </c>
      <c r="G43" s="174">
        <v>3075000</v>
      </c>
      <c r="H43" s="174">
        <v>9000</v>
      </c>
      <c r="I43" s="175" t="s">
        <v>45</v>
      </c>
      <c r="J43" s="176">
        <v>3081500</v>
      </c>
      <c r="K43" s="174">
        <v>3091500</v>
      </c>
      <c r="L43" s="175">
        <v>10000</v>
      </c>
      <c r="M43" s="176" t="s">
        <v>382</v>
      </c>
      <c r="N43" s="176">
        <v>2774000</v>
      </c>
      <c r="O43" s="174">
        <v>2784000</v>
      </c>
      <c r="P43" s="174">
        <v>10000</v>
      </c>
      <c r="Q43" s="176" t="s">
        <v>382</v>
      </c>
      <c r="R43" s="176">
        <v>2807500</v>
      </c>
      <c r="S43" s="174">
        <v>2817000</v>
      </c>
      <c r="T43" s="175">
        <v>9500</v>
      </c>
    </row>
    <row r="44" spans="1:20" x14ac:dyDescent="0.25">
      <c r="A44" s="176" t="s">
        <v>381</v>
      </c>
      <c r="B44" s="176">
        <v>2844000</v>
      </c>
      <c r="C44" s="174">
        <v>2853500</v>
      </c>
      <c r="D44" s="174">
        <v>9500</v>
      </c>
      <c r="E44" s="166" t="s">
        <v>45</v>
      </c>
      <c r="F44" s="176">
        <v>3157000</v>
      </c>
      <c r="G44" s="174">
        <v>3167000</v>
      </c>
      <c r="H44" s="174">
        <v>10000</v>
      </c>
      <c r="I44" s="175" t="s">
        <v>45</v>
      </c>
      <c r="J44" s="176">
        <v>3159500</v>
      </c>
      <c r="K44" s="174">
        <v>3167000</v>
      </c>
      <c r="L44" s="175">
        <v>7500</v>
      </c>
      <c r="M44" s="176" t="s">
        <v>382</v>
      </c>
      <c r="N44" s="176">
        <v>2983000</v>
      </c>
      <c r="O44" s="174">
        <v>2992000</v>
      </c>
      <c r="P44" s="174">
        <v>9000</v>
      </c>
      <c r="Q44" s="176" t="s">
        <v>382</v>
      </c>
      <c r="R44" s="176">
        <v>3016500</v>
      </c>
      <c r="S44" s="174">
        <v>3025500</v>
      </c>
      <c r="T44" s="175">
        <v>9000</v>
      </c>
    </row>
    <row r="45" spans="1:20" x14ac:dyDescent="0.25">
      <c r="A45" s="176" t="s">
        <v>381</v>
      </c>
      <c r="B45" s="176">
        <v>3052500</v>
      </c>
      <c r="C45" s="174">
        <v>3061500</v>
      </c>
      <c r="D45" s="174">
        <v>9000</v>
      </c>
      <c r="E45" s="166" t="s">
        <v>45</v>
      </c>
      <c r="F45" s="176">
        <v>3235000</v>
      </c>
      <c r="G45" s="174">
        <v>3242500</v>
      </c>
      <c r="H45" s="174">
        <v>7500</v>
      </c>
      <c r="I45" s="175" t="s">
        <v>45</v>
      </c>
      <c r="J45" s="176">
        <v>3441000</v>
      </c>
      <c r="K45" s="174">
        <v>3446000</v>
      </c>
      <c r="L45" s="175">
        <v>5000</v>
      </c>
      <c r="M45" s="176" t="s">
        <v>382</v>
      </c>
      <c r="N45" s="176">
        <v>3073500</v>
      </c>
      <c r="O45" s="174">
        <v>3083500</v>
      </c>
      <c r="P45" s="174">
        <v>10000</v>
      </c>
      <c r="Q45" s="176" t="s">
        <v>382</v>
      </c>
      <c r="R45" s="176">
        <v>3107500</v>
      </c>
      <c r="S45" s="174">
        <v>3117500</v>
      </c>
      <c r="T45" s="175">
        <v>10000</v>
      </c>
    </row>
    <row r="46" spans="1:20" x14ac:dyDescent="0.25">
      <c r="A46" s="176" t="s">
        <v>381</v>
      </c>
      <c r="B46" s="176">
        <v>3143500</v>
      </c>
      <c r="C46" s="174">
        <v>3153000</v>
      </c>
      <c r="D46" s="174">
        <v>9500</v>
      </c>
      <c r="E46" s="166" t="s">
        <v>45</v>
      </c>
      <c r="F46" s="176">
        <v>3517000</v>
      </c>
      <c r="G46" s="174">
        <v>3521500</v>
      </c>
      <c r="H46" s="174">
        <v>4500</v>
      </c>
      <c r="I46" s="175" t="s">
        <v>45</v>
      </c>
      <c r="J46" s="176">
        <v>3863500</v>
      </c>
      <c r="K46" s="174">
        <v>3868500</v>
      </c>
      <c r="L46" s="175">
        <v>5000</v>
      </c>
      <c r="M46" s="176" t="s">
        <v>382</v>
      </c>
      <c r="N46" s="176">
        <v>3151500</v>
      </c>
      <c r="O46" s="174">
        <v>3159000</v>
      </c>
      <c r="P46" s="174">
        <v>7500</v>
      </c>
      <c r="Q46" s="176" t="s">
        <v>382</v>
      </c>
      <c r="R46" s="176">
        <v>3185000</v>
      </c>
      <c r="S46" s="174">
        <v>3192500</v>
      </c>
      <c r="T46" s="175">
        <v>7500</v>
      </c>
    </row>
    <row r="47" spans="1:20" x14ac:dyDescent="0.25">
      <c r="A47" s="176" t="s">
        <v>381</v>
      </c>
      <c r="B47" s="176">
        <v>3221000</v>
      </c>
      <c r="C47" s="174">
        <v>3228500</v>
      </c>
      <c r="D47" s="174">
        <v>7500</v>
      </c>
      <c r="E47" s="166" t="s">
        <v>45</v>
      </c>
      <c r="F47" s="176">
        <v>3939000</v>
      </c>
      <c r="G47" s="174">
        <v>3944000</v>
      </c>
      <c r="H47" s="174">
        <v>5000</v>
      </c>
      <c r="I47" s="175" t="s">
        <v>45</v>
      </c>
      <c r="J47" s="176">
        <v>4687500</v>
      </c>
      <c r="K47" s="174">
        <v>4708500</v>
      </c>
      <c r="L47" s="175">
        <v>21000</v>
      </c>
      <c r="M47" s="176" t="s">
        <v>382</v>
      </c>
      <c r="N47" s="176">
        <v>3433000</v>
      </c>
      <c r="O47" s="174">
        <v>3438000</v>
      </c>
      <c r="P47" s="174">
        <v>5000</v>
      </c>
      <c r="Q47" s="176" t="s">
        <v>382</v>
      </c>
      <c r="R47" s="176">
        <v>3526000</v>
      </c>
      <c r="S47" s="174">
        <v>3531000</v>
      </c>
      <c r="T47" s="175">
        <v>5000</v>
      </c>
    </row>
    <row r="48" spans="1:20" x14ac:dyDescent="0.25">
      <c r="A48" s="176" t="s">
        <v>381</v>
      </c>
      <c r="B48" s="176">
        <v>3502000</v>
      </c>
      <c r="C48" s="174">
        <v>3506500</v>
      </c>
      <c r="D48" s="174">
        <v>4500</v>
      </c>
      <c r="E48" s="166" t="s">
        <v>45</v>
      </c>
      <c r="F48" s="176">
        <v>4763000</v>
      </c>
      <c r="G48" s="174">
        <v>4784000</v>
      </c>
      <c r="H48" s="174">
        <v>21000</v>
      </c>
      <c r="I48" s="175" t="s">
        <v>45</v>
      </c>
      <c r="J48" s="176">
        <v>4793000</v>
      </c>
      <c r="K48" s="174">
        <v>4802500</v>
      </c>
      <c r="L48" s="175">
        <v>9500</v>
      </c>
      <c r="M48" s="176" t="s">
        <v>382</v>
      </c>
      <c r="N48" s="176">
        <v>3855500</v>
      </c>
      <c r="O48" s="174">
        <v>3860500</v>
      </c>
      <c r="P48" s="174">
        <v>5000</v>
      </c>
      <c r="Q48" s="176" t="s">
        <v>382</v>
      </c>
      <c r="R48" s="176">
        <v>3948500</v>
      </c>
      <c r="S48" s="174">
        <v>3953500</v>
      </c>
      <c r="T48" s="175">
        <v>5000</v>
      </c>
    </row>
    <row r="49" spans="1:20" x14ac:dyDescent="0.25">
      <c r="A49" s="176" t="s">
        <v>381</v>
      </c>
      <c r="B49" s="176">
        <v>3924500</v>
      </c>
      <c r="C49" s="174">
        <v>3929000</v>
      </c>
      <c r="D49" s="174">
        <v>4500</v>
      </c>
      <c r="E49" s="166" t="s">
        <v>45</v>
      </c>
      <c r="F49" s="176">
        <v>4868500</v>
      </c>
      <c r="G49" s="174">
        <v>4873000</v>
      </c>
      <c r="H49" s="174">
        <v>4500</v>
      </c>
      <c r="I49" s="175" t="s">
        <v>45</v>
      </c>
      <c r="J49" s="176">
        <v>4961000</v>
      </c>
      <c r="K49" s="174">
        <v>4976500</v>
      </c>
      <c r="L49" s="175">
        <v>15500</v>
      </c>
      <c r="M49" s="176" t="s">
        <v>382</v>
      </c>
      <c r="N49" s="176">
        <v>4669500</v>
      </c>
      <c r="O49" s="174">
        <v>4678500</v>
      </c>
      <c r="P49" s="174">
        <v>9000</v>
      </c>
      <c r="Q49" s="176" t="s">
        <v>382</v>
      </c>
      <c r="R49" s="176">
        <v>4764500</v>
      </c>
      <c r="S49" s="174">
        <v>4774000</v>
      </c>
      <c r="T49" s="175">
        <v>9500</v>
      </c>
    </row>
    <row r="50" spans="1:20" x14ac:dyDescent="0.25">
      <c r="A50" s="176" t="s">
        <v>381</v>
      </c>
      <c r="B50" s="176">
        <v>4768000</v>
      </c>
      <c r="C50" s="174">
        <v>4777500</v>
      </c>
      <c r="D50" s="174">
        <v>9500</v>
      </c>
      <c r="E50" s="166" t="s">
        <v>45</v>
      </c>
      <c r="F50" s="176">
        <v>5107500</v>
      </c>
      <c r="G50" s="174">
        <v>5117000</v>
      </c>
      <c r="H50" s="174">
        <v>9500</v>
      </c>
      <c r="I50" s="175"/>
      <c r="J50" s="176"/>
      <c r="K50" s="174"/>
      <c r="L50" s="175"/>
      <c r="M50" s="176" t="s">
        <v>382</v>
      </c>
      <c r="N50" s="176">
        <v>4685000</v>
      </c>
      <c r="O50" s="174">
        <v>4695500</v>
      </c>
      <c r="P50" s="174">
        <v>10500</v>
      </c>
      <c r="Q50" s="176" t="s">
        <v>382</v>
      </c>
      <c r="R50" s="176">
        <v>4780500</v>
      </c>
      <c r="S50" s="174">
        <v>4795500</v>
      </c>
      <c r="T50" s="175">
        <v>15000</v>
      </c>
    </row>
    <row r="51" spans="1:20" x14ac:dyDescent="0.25">
      <c r="A51" s="176" t="s">
        <v>381</v>
      </c>
      <c r="B51" s="176">
        <v>4787000</v>
      </c>
      <c r="C51" s="174">
        <v>4791500</v>
      </c>
      <c r="D51" s="174">
        <v>4500</v>
      </c>
      <c r="E51" s="166" t="s">
        <v>45</v>
      </c>
      <c r="F51" s="176">
        <v>5275500</v>
      </c>
      <c r="G51" s="174">
        <v>5291000</v>
      </c>
      <c r="H51" s="174">
        <v>15500</v>
      </c>
      <c r="I51" s="175"/>
      <c r="J51" s="176"/>
      <c r="K51" s="174"/>
      <c r="L51" s="175"/>
      <c r="M51" s="176" t="s">
        <v>382</v>
      </c>
      <c r="N51" s="176">
        <v>4936500</v>
      </c>
      <c r="O51" s="174">
        <v>4986000</v>
      </c>
      <c r="P51" s="174">
        <v>49500</v>
      </c>
      <c r="Q51" s="176" t="s">
        <v>382</v>
      </c>
      <c r="R51" s="176">
        <v>4820500</v>
      </c>
      <c r="S51" s="174">
        <v>4838500</v>
      </c>
      <c r="T51" s="175">
        <v>18000</v>
      </c>
    </row>
    <row r="52" spans="1:20" x14ac:dyDescent="0.25">
      <c r="A52" s="176" t="s">
        <v>381</v>
      </c>
      <c r="B52" s="176">
        <v>4796500</v>
      </c>
      <c r="C52" s="174">
        <v>4806500</v>
      </c>
      <c r="D52" s="174">
        <v>10000</v>
      </c>
      <c r="F52" s="176"/>
      <c r="G52" s="174"/>
      <c r="H52" s="174"/>
      <c r="I52" s="175"/>
      <c r="J52" s="176"/>
      <c r="K52" s="174"/>
      <c r="L52" s="175"/>
      <c r="M52" s="176" t="s">
        <v>382</v>
      </c>
      <c r="N52" s="176">
        <v>4986500</v>
      </c>
      <c r="O52" s="174">
        <v>5012500</v>
      </c>
      <c r="P52" s="174">
        <v>26000</v>
      </c>
      <c r="Q52" s="176" t="s">
        <v>382</v>
      </c>
      <c r="R52" s="176">
        <v>4847500</v>
      </c>
      <c r="S52" s="174">
        <v>4856000</v>
      </c>
      <c r="T52" s="175">
        <v>8500</v>
      </c>
    </row>
    <row r="53" spans="1:20" x14ac:dyDescent="0.25">
      <c r="A53" s="176" t="s">
        <v>381</v>
      </c>
      <c r="B53" s="176">
        <v>4995500</v>
      </c>
      <c r="C53" s="174">
        <v>5023500</v>
      </c>
      <c r="D53" s="174">
        <v>28000</v>
      </c>
      <c r="F53" s="176"/>
      <c r="G53" s="174"/>
      <c r="H53" s="174"/>
      <c r="I53" s="175"/>
      <c r="J53" s="176"/>
      <c r="K53" s="174"/>
      <c r="L53" s="175"/>
      <c r="M53" s="176"/>
      <c r="N53" s="176"/>
      <c r="O53" s="174"/>
      <c r="P53" s="174"/>
      <c r="Q53" s="176" t="s">
        <v>382</v>
      </c>
      <c r="R53" s="176">
        <v>4930000</v>
      </c>
      <c r="S53" s="174">
        <v>4954000</v>
      </c>
      <c r="T53" s="175">
        <v>24000</v>
      </c>
    </row>
    <row r="54" spans="1:20" x14ac:dyDescent="0.25">
      <c r="A54" s="166" t="s">
        <v>381</v>
      </c>
      <c r="B54" s="176">
        <v>5064500</v>
      </c>
      <c r="C54" s="174">
        <v>5075000</v>
      </c>
      <c r="D54" s="174">
        <v>10500</v>
      </c>
      <c r="F54" s="176"/>
      <c r="G54" s="174"/>
      <c r="H54" s="174"/>
      <c r="I54" s="175"/>
      <c r="J54" s="176"/>
      <c r="K54" s="174"/>
      <c r="L54" s="175"/>
      <c r="M54" s="176"/>
      <c r="N54" s="176"/>
      <c r="O54" s="174"/>
      <c r="P54" s="174"/>
      <c r="Q54" s="176" t="s">
        <v>382</v>
      </c>
      <c r="R54" s="176">
        <v>5066000</v>
      </c>
      <c r="S54" s="174">
        <v>5074500</v>
      </c>
      <c r="T54" s="175">
        <v>8500</v>
      </c>
    </row>
    <row r="55" spans="1:20" ht="14.4" thickBot="1" x14ac:dyDescent="0.3">
      <c r="A55" s="178"/>
      <c r="B55" s="178"/>
      <c r="C55" s="179"/>
      <c r="D55" s="179"/>
      <c r="E55" s="180"/>
      <c r="F55" s="178"/>
      <c r="G55" s="179"/>
      <c r="H55" s="179"/>
      <c r="I55" s="177"/>
      <c r="J55" s="178"/>
      <c r="K55" s="179"/>
      <c r="L55" s="177"/>
      <c r="M55" s="178"/>
      <c r="N55" s="178"/>
      <c r="O55" s="179"/>
      <c r="P55" s="179"/>
      <c r="Q55" s="178" t="s">
        <v>382</v>
      </c>
      <c r="R55" s="178">
        <v>5116000</v>
      </c>
      <c r="S55" s="179">
        <v>5127500</v>
      </c>
      <c r="T55" s="177">
        <v>11500</v>
      </c>
    </row>
    <row r="56" spans="1:20" x14ac:dyDescent="0.25">
      <c r="A56" s="172" t="s">
        <v>383</v>
      </c>
      <c r="B56" s="168">
        <v>0</v>
      </c>
      <c r="C56" s="173">
        <v>28000</v>
      </c>
      <c r="D56" s="173">
        <v>28000</v>
      </c>
      <c r="E56" s="168" t="s">
        <v>139</v>
      </c>
      <c r="F56" s="168">
        <v>12500</v>
      </c>
      <c r="G56" s="173">
        <v>26500</v>
      </c>
      <c r="H56" s="173">
        <v>14000</v>
      </c>
      <c r="I56" s="168" t="s">
        <v>139</v>
      </c>
      <c r="J56" s="168">
        <v>3000</v>
      </c>
      <c r="K56" s="173">
        <v>14500</v>
      </c>
      <c r="L56" s="173">
        <v>11500</v>
      </c>
      <c r="M56" s="168" t="s">
        <v>384</v>
      </c>
      <c r="N56" s="168">
        <v>0</v>
      </c>
      <c r="O56" s="173">
        <v>13000</v>
      </c>
      <c r="P56" s="173">
        <v>13000</v>
      </c>
      <c r="Q56" s="168" t="s">
        <v>384</v>
      </c>
      <c r="R56" s="168">
        <v>0</v>
      </c>
      <c r="S56" s="173">
        <v>26500</v>
      </c>
      <c r="T56" s="173">
        <v>26500</v>
      </c>
    </row>
    <row r="57" spans="1:20" x14ac:dyDescent="0.25">
      <c r="A57" s="175" t="s">
        <v>383</v>
      </c>
      <c r="B57" s="176">
        <v>254500</v>
      </c>
      <c r="C57" s="174">
        <v>271000</v>
      </c>
      <c r="D57" s="174">
        <v>16500</v>
      </c>
      <c r="E57" s="176" t="s">
        <v>139</v>
      </c>
      <c r="F57" s="176">
        <v>224000</v>
      </c>
      <c r="G57" s="174">
        <v>232500</v>
      </c>
      <c r="H57" s="174">
        <v>8500</v>
      </c>
      <c r="I57" s="176" t="s">
        <v>139</v>
      </c>
      <c r="J57" s="176">
        <v>271000</v>
      </c>
      <c r="K57" s="174">
        <v>287500</v>
      </c>
      <c r="L57" s="174">
        <v>16500</v>
      </c>
      <c r="M57" s="176" t="s">
        <v>384</v>
      </c>
      <c r="N57" s="176">
        <v>100500</v>
      </c>
      <c r="O57" s="174">
        <v>133500</v>
      </c>
      <c r="P57" s="174">
        <v>33000</v>
      </c>
      <c r="Q57" s="176" t="s">
        <v>384</v>
      </c>
      <c r="R57" s="176">
        <v>71000</v>
      </c>
      <c r="S57" s="174">
        <v>87000</v>
      </c>
      <c r="T57" s="174">
        <v>16000</v>
      </c>
    </row>
    <row r="58" spans="1:20" x14ac:dyDescent="0.25">
      <c r="A58" s="175" t="s">
        <v>383</v>
      </c>
      <c r="B58" s="176">
        <v>306500</v>
      </c>
      <c r="C58" s="174">
        <v>320000</v>
      </c>
      <c r="D58" s="174">
        <v>13500</v>
      </c>
      <c r="E58" s="176" t="s">
        <v>139</v>
      </c>
      <c r="F58" s="176">
        <v>487000</v>
      </c>
      <c r="G58" s="174">
        <v>503000</v>
      </c>
      <c r="H58" s="174">
        <v>16000</v>
      </c>
      <c r="I58" s="176" t="s">
        <v>139</v>
      </c>
      <c r="J58" s="176">
        <v>323000</v>
      </c>
      <c r="K58" s="174">
        <v>339500</v>
      </c>
      <c r="L58" s="174">
        <v>16500</v>
      </c>
      <c r="M58" s="176" t="s">
        <v>384</v>
      </c>
      <c r="N58" s="176">
        <v>1289000</v>
      </c>
      <c r="O58" s="174">
        <v>1295500</v>
      </c>
      <c r="P58" s="174">
        <v>6500</v>
      </c>
      <c r="Q58" s="176" t="s">
        <v>384</v>
      </c>
      <c r="R58" s="176">
        <v>306500</v>
      </c>
      <c r="S58" s="174">
        <v>332500</v>
      </c>
      <c r="T58" s="174">
        <v>26000</v>
      </c>
    </row>
    <row r="59" spans="1:20" x14ac:dyDescent="0.25">
      <c r="A59" s="175" t="s">
        <v>383</v>
      </c>
      <c r="B59" s="176">
        <v>1562000</v>
      </c>
      <c r="C59" s="174">
        <v>1568500</v>
      </c>
      <c r="D59" s="174">
        <v>6500</v>
      </c>
      <c r="E59" s="176" t="s">
        <v>139</v>
      </c>
      <c r="F59" s="176">
        <v>538500</v>
      </c>
      <c r="G59" s="174">
        <v>555000</v>
      </c>
      <c r="H59" s="174">
        <v>16500</v>
      </c>
      <c r="I59" s="176" t="s">
        <v>139</v>
      </c>
      <c r="J59" s="176">
        <v>405000</v>
      </c>
      <c r="K59" s="174">
        <v>420500</v>
      </c>
      <c r="L59" s="174">
        <v>15500</v>
      </c>
      <c r="M59" s="176" t="s">
        <v>384</v>
      </c>
      <c r="N59" s="176">
        <v>1907000</v>
      </c>
      <c r="O59" s="174">
        <v>1917000</v>
      </c>
      <c r="P59" s="174">
        <v>10000</v>
      </c>
      <c r="Q59" s="176" t="s">
        <v>384</v>
      </c>
      <c r="R59" s="176">
        <v>383000</v>
      </c>
      <c r="S59" s="174">
        <v>401000</v>
      </c>
      <c r="T59" s="174">
        <v>18000</v>
      </c>
    </row>
    <row r="60" spans="1:20" x14ac:dyDescent="0.25">
      <c r="A60" s="175" t="s">
        <v>383</v>
      </c>
      <c r="B60" s="176">
        <v>2180000</v>
      </c>
      <c r="C60" s="174">
        <v>2189500</v>
      </c>
      <c r="D60" s="174">
        <v>9500</v>
      </c>
      <c r="E60" s="176" t="s">
        <v>139</v>
      </c>
      <c r="F60" s="176">
        <v>621000</v>
      </c>
      <c r="G60" s="174">
        <v>636000</v>
      </c>
      <c r="H60" s="174">
        <v>15000</v>
      </c>
      <c r="I60" s="176" t="s">
        <v>139</v>
      </c>
      <c r="J60" s="176">
        <v>1588500</v>
      </c>
      <c r="K60" s="174">
        <v>1595000</v>
      </c>
      <c r="L60" s="174">
        <v>6500</v>
      </c>
      <c r="M60" s="176" t="s">
        <v>384</v>
      </c>
      <c r="N60" s="176">
        <v>1992500</v>
      </c>
      <c r="O60" s="174">
        <v>1997000</v>
      </c>
      <c r="P60" s="174">
        <v>4500</v>
      </c>
      <c r="Q60" s="176" t="s">
        <v>384</v>
      </c>
      <c r="R60" s="176">
        <v>1641500</v>
      </c>
      <c r="S60" s="174">
        <v>1648000</v>
      </c>
      <c r="T60" s="174">
        <v>6500</v>
      </c>
    </row>
    <row r="61" spans="1:20" x14ac:dyDescent="0.25">
      <c r="A61" s="175" t="s">
        <v>383</v>
      </c>
      <c r="B61" s="176">
        <v>2265000</v>
      </c>
      <c r="C61" s="174">
        <v>2269500</v>
      </c>
      <c r="D61" s="174">
        <v>4500</v>
      </c>
      <c r="E61" s="176" t="s">
        <v>139</v>
      </c>
      <c r="F61" s="176">
        <v>1804000</v>
      </c>
      <c r="G61" s="174">
        <v>1810500</v>
      </c>
      <c r="H61" s="174">
        <v>6500</v>
      </c>
      <c r="I61" s="176" t="s">
        <v>139</v>
      </c>
      <c r="J61" s="176">
        <v>2206500</v>
      </c>
      <c r="K61" s="174">
        <v>2216000</v>
      </c>
      <c r="L61" s="174">
        <v>9500</v>
      </c>
      <c r="M61" s="176" t="s">
        <v>384</v>
      </c>
      <c r="N61" s="176">
        <v>2145000</v>
      </c>
      <c r="O61" s="174">
        <v>2177500</v>
      </c>
      <c r="P61" s="174">
        <v>32500</v>
      </c>
      <c r="Q61" s="176" t="s">
        <v>384</v>
      </c>
      <c r="R61" s="176">
        <v>2259500</v>
      </c>
      <c r="S61" s="174">
        <v>2269500</v>
      </c>
      <c r="T61" s="174">
        <v>10000</v>
      </c>
    </row>
    <row r="62" spans="1:20" x14ac:dyDescent="0.25">
      <c r="A62" s="175" t="s">
        <v>383</v>
      </c>
      <c r="B62" s="176">
        <v>2417500</v>
      </c>
      <c r="C62" s="174">
        <v>2436500</v>
      </c>
      <c r="D62" s="174">
        <v>19000</v>
      </c>
      <c r="E62" s="176" t="s">
        <v>139</v>
      </c>
      <c r="F62" s="176">
        <v>2422000</v>
      </c>
      <c r="G62" s="174">
        <v>2432000</v>
      </c>
      <c r="H62" s="174">
        <v>10000</v>
      </c>
      <c r="I62" s="176" t="s">
        <v>139</v>
      </c>
      <c r="J62" s="176">
        <v>2292000</v>
      </c>
      <c r="K62" s="174">
        <v>2296500</v>
      </c>
      <c r="L62" s="174">
        <v>4500</v>
      </c>
      <c r="M62" s="176" t="s">
        <v>384</v>
      </c>
      <c r="N62" s="176">
        <v>2360500</v>
      </c>
      <c r="O62" s="174">
        <v>2380500</v>
      </c>
      <c r="P62" s="174">
        <v>20000</v>
      </c>
      <c r="Q62" s="176" t="s">
        <v>384</v>
      </c>
      <c r="R62" s="176">
        <v>2345000</v>
      </c>
      <c r="S62" s="174">
        <v>2349500</v>
      </c>
      <c r="T62" s="174">
        <v>4500</v>
      </c>
    </row>
    <row r="63" spans="1:20" x14ac:dyDescent="0.25">
      <c r="A63" s="175" t="s">
        <v>383</v>
      </c>
      <c r="B63" s="176">
        <v>2619500</v>
      </c>
      <c r="C63" s="174">
        <v>2632000</v>
      </c>
      <c r="D63" s="174">
        <v>12500</v>
      </c>
      <c r="E63" s="176" t="s">
        <v>139</v>
      </c>
      <c r="F63" s="176">
        <v>2660000</v>
      </c>
      <c r="G63" s="174">
        <v>2696000</v>
      </c>
      <c r="H63" s="174">
        <v>36000</v>
      </c>
      <c r="I63" s="176" t="s">
        <v>139</v>
      </c>
      <c r="J63" s="176">
        <v>2444500</v>
      </c>
      <c r="K63" s="174">
        <v>2470500</v>
      </c>
      <c r="L63" s="174">
        <v>26000</v>
      </c>
      <c r="M63" s="176" t="s">
        <v>384</v>
      </c>
      <c r="N63" s="176">
        <v>2652000</v>
      </c>
      <c r="O63" s="174">
        <v>2669500</v>
      </c>
      <c r="P63" s="174">
        <v>17500</v>
      </c>
      <c r="Q63" s="176" t="s">
        <v>384</v>
      </c>
      <c r="R63" s="176">
        <v>2497500</v>
      </c>
      <c r="S63" s="174">
        <v>2532000</v>
      </c>
      <c r="T63" s="174">
        <v>34500</v>
      </c>
    </row>
    <row r="64" spans="1:20" x14ac:dyDescent="0.25">
      <c r="A64" s="175" t="s">
        <v>383</v>
      </c>
      <c r="B64" s="176">
        <v>2905000</v>
      </c>
      <c r="C64" s="174">
        <v>2925000</v>
      </c>
      <c r="D64" s="174">
        <v>20000</v>
      </c>
      <c r="E64" s="176" t="s">
        <v>139</v>
      </c>
      <c r="F64" s="176">
        <v>2879000</v>
      </c>
      <c r="G64" s="174">
        <v>2891500</v>
      </c>
      <c r="H64" s="174">
        <v>12500</v>
      </c>
      <c r="I64" s="176" t="s">
        <v>139</v>
      </c>
      <c r="J64" s="176">
        <v>2653500</v>
      </c>
      <c r="K64" s="174">
        <v>2666000</v>
      </c>
      <c r="L64" s="174">
        <v>12500</v>
      </c>
      <c r="M64" s="176" t="s">
        <v>384</v>
      </c>
      <c r="N64" s="176">
        <v>3202500</v>
      </c>
      <c r="O64" s="174">
        <v>3217500</v>
      </c>
      <c r="P64" s="174">
        <v>15000</v>
      </c>
      <c r="Q64" s="176" t="s">
        <v>384</v>
      </c>
      <c r="R64" s="176">
        <v>2715000</v>
      </c>
      <c r="S64" s="174">
        <v>2727000</v>
      </c>
      <c r="T64" s="174">
        <v>12000</v>
      </c>
    </row>
    <row r="65" spans="1:20" x14ac:dyDescent="0.25">
      <c r="A65" s="175" t="s">
        <v>383</v>
      </c>
      <c r="B65" s="176">
        <v>2925000</v>
      </c>
      <c r="C65" s="174">
        <v>2931500</v>
      </c>
      <c r="D65" s="174">
        <v>6500</v>
      </c>
      <c r="E65" s="176" t="s">
        <v>139</v>
      </c>
      <c r="F65" s="176">
        <v>3165000</v>
      </c>
      <c r="G65" s="174">
        <v>3179000</v>
      </c>
      <c r="H65" s="174">
        <v>14000</v>
      </c>
      <c r="I65" s="176" t="s">
        <v>139</v>
      </c>
      <c r="J65" s="176">
        <v>2939000</v>
      </c>
      <c r="K65" s="174">
        <v>2953500</v>
      </c>
      <c r="L65" s="174">
        <v>14500</v>
      </c>
      <c r="M65" s="176" t="s">
        <v>384</v>
      </c>
      <c r="N65" s="176">
        <v>3468000</v>
      </c>
      <c r="O65" s="174">
        <v>3484500</v>
      </c>
      <c r="P65" s="174">
        <v>16500</v>
      </c>
      <c r="Q65" s="176" t="s">
        <v>384</v>
      </c>
      <c r="R65" s="176">
        <v>2999000</v>
      </c>
      <c r="S65" s="174">
        <v>3013000</v>
      </c>
      <c r="T65" s="174">
        <v>14000</v>
      </c>
    </row>
    <row r="66" spans="1:20" x14ac:dyDescent="0.25">
      <c r="A66" s="175" t="s">
        <v>383</v>
      </c>
      <c r="B66" s="176">
        <v>3430500</v>
      </c>
      <c r="C66" s="174">
        <v>3447000</v>
      </c>
      <c r="D66" s="174">
        <v>16500</v>
      </c>
      <c r="E66" s="176" t="s">
        <v>139</v>
      </c>
      <c r="F66" s="176">
        <v>3701500</v>
      </c>
      <c r="G66" s="174">
        <v>3716500</v>
      </c>
      <c r="H66" s="174">
        <v>15000</v>
      </c>
      <c r="I66" s="176" t="s">
        <v>139</v>
      </c>
      <c r="J66" s="176">
        <v>3476000</v>
      </c>
      <c r="K66" s="174">
        <v>3490500</v>
      </c>
      <c r="L66" s="174">
        <v>14500</v>
      </c>
      <c r="M66" s="176" t="s">
        <v>384</v>
      </c>
      <c r="N66" s="176">
        <v>3514500</v>
      </c>
      <c r="O66" s="174">
        <v>3523500</v>
      </c>
      <c r="P66" s="174">
        <v>9000</v>
      </c>
      <c r="Q66" s="176" t="s">
        <v>384</v>
      </c>
      <c r="R66" s="176">
        <v>3535500</v>
      </c>
      <c r="S66" s="174">
        <v>3550500</v>
      </c>
      <c r="T66" s="174">
        <v>15000</v>
      </c>
    </row>
    <row r="67" spans="1:20" x14ac:dyDescent="0.25">
      <c r="A67" s="175" t="s">
        <v>383</v>
      </c>
      <c r="B67" s="176">
        <v>3470000</v>
      </c>
      <c r="C67" s="174">
        <v>3486500</v>
      </c>
      <c r="D67" s="174">
        <v>16500</v>
      </c>
      <c r="E67" s="176" t="s">
        <v>139</v>
      </c>
      <c r="F67" s="176">
        <v>3890000</v>
      </c>
      <c r="G67" s="174">
        <v>3926500</v>
      </c>
      <c r="H67" s="174">
        <v>36500</v>
      </c>
      <c r="I67" s="176" t="s">
        <v>139</v>
      </c>
      <c r="J67" s="176">
        <v>3664000</v>
      </c>
      <c r="K67" s="174">
        <v>3700500</v>
      </c>
      <c r="L67" s="174">
        <v>36500</v>
      </c>
      <c r="M67" s="176" t="s">
        <v>384</v>
      </c>
      <c r="N67" s="176">
        <v>3591000</v>
      </c>
      <c r="O67" s="174">
        <v>3613000</v>
      </c>
      <c r="P67" s="174">
        <v>22000</v>
      </c>
      <c r="Q67" s="176" t="s">
        <v>384</v>
      </c>
      <c r="R67" s="176">
        <v>3900500</v>
      </c>
      <c r="S67" s="174">
        <v>3914000</v>
      </c>
      <c r="T67" s="174">
        <v>13500</v>
      </c>
    </row>
    <row r="68" spans="1:20" x14ac:dyDescent="0.25">
      <c r="A68" s="175" t="s">
        <v>383</v>
      </c>
      <c r="B68" s="176">
        <v>3737500</v>
      </c>
      <c r="C68" s="174">
        <v>3746500</v>
      </c>
      <c r="D68" s="174">
        <v>9000</v>
      </c>
      <c r="E68" s="176" t="s">
        <v>139</v>
      </c>
      <c r="F68" s="176">
        <v>4101500</v>
      </c>
      <c r="G68" s="174">
        <v>4116500</v>
      </c>
      <c r="H68" s="174">
        <v>15000</v>
      </c>
      <c r="I68" s="176" t="s">
        <v>139</v>
      </c>
      <c r="J68" s="176">
        <v>3875500</v>
      </c>
      <c r="K68" s="174">
        <v>3890500</v>
      </c>
      <c r="L68" s="174">
        <v>15000</v>
      </c>
      <c r="M68" s="176" t="s">
        <v>384</v>
      </c>
      <c r="N68" s="176">
        <v>3913500</v>
      </c>
      <c r="O68" s="174">
        <v>3930000</v>
      </c>
      <c r="P68" s="174">
        <v>16500</v>
      </c>
      <c r="Q68" s="176"/>
      <c r="R68" s="176"/>
      <c r="S68" s="174"/>
      <c r="T68" s="174"/>
    </row>
    <row r="69" spans="1:20" x14ac:dyDescent="0.25">
      <c r="A69" s="175" t="s">
        <v>383</v>
      </c>
      <c r="B69" s="176">
        <v>3930500</v>
      </c>
      <c r="C69" s="174">
        <v>3935500</v>
      </c>
      <c r="D69" s="174">
        <v>5000</v>
      </c>
      <c r="E69" s="176" t="s">
        <v>139</v>
      </c>
      <c r="F69" s="176">
        <v>4420000</v>
      </c>
      <c r="G69" s="174">
        <v>4433500</v>
      </c>
      <c r="H69" s="174">
        <v>13500</v>
      </c>
      <c r="I69" s="176" t="s">
        <v>139</v>
      </c>
      <c r="J69" s="176">
        <v>4194000</v>
      </c>
      <c r="K69" s="174">
        <v>4208500</v>
      </c>
      <c r="L69" s="174">
        <v>14500</v>
      </c>
      <c r="M69" s="176" t="s">
        <v>384</v>
      </c>
      <c r="N69" s="176">
        <v>4038500</v>
      </c>
      <c r="O69" s="174">
        <v>4055500</v>
      </c>
      <c r="P69" s="174">
        <v>17000</v>
      </c>
      <c r="Q69" s="176"/>
      <c r="R69" s="176"/>
      <c r="S69" s="174"/>
      <c r="T69" s="174"/>
    </row>
    <row r="70" spans="1:20" x14ac:dyDescent="0.25">
      <c r="A70" s="175" t="s">
        <v>383</v>
      </c>
      <c r="B70" s="176">
        <v>4062000</v>
      </c>
      <c r="C70" s="174">
        <v>4085000</v>
      </c>
      <c r="D70" s="174">
        <v>23000</v>
      </c>
      <c r="E70" s="176" t="s">
        <v>139</v>
      </c>
      <c r="F70" s="176">
        <v>4549000</v>
      </c>
      <c r="G70" s="174">
        <v>4558000</v>
      </c>
      <c r="H70" s="174">
        <v>9000</v>
      </c>
      <c r="I70" s="176" t="s">
        <v>139</v>
      </c>
      <c r="J70" s="176">
        <v>4324500</v>
      </c>
      <c r="K70" s="174">
        <v>4333500</v>
      </c>
      <c r="L70" s="174">
        <v>9000</v>
      </c>
      <c r="M70" s="176" t="s">
        <v>384</v>
      </c>
      <c r="N70" s="176">
        <v>4167500</v>
      </c>
      <c r="O70" s="174">
        <v>4177500</v>
      </c>
      <c r="P70" s="174">
        <v>10000</v>
      </c>
      <c r="Q70" s="176"/>
      <c r="R70" s="176"/>
      <c r="S70" s="174"/>
      <c r="T70" s="174"/>
    </row>
    <row r="71" spans="1:20" x14ac:dyDescent="0.25">
      <c r="A71" s="175" t="s">
        <v>383</v>
      </c>
      <c r="B71" s="176">
        <v>4295000</v>
      </c>
      <c r="C71" s="174">
        <v>4304000</v>
      </c>
      <c r="D71" s="174">
        <v>9000</v>
      </c>
      <c r="E71" s="176" t="s">
        <v>139</v>
      </c>
      <c r="F71" s="176">
        <v>4663000</v>
      </c>
      <c r="G71" s="174">
        <v>4667500</v>
      </c>
      <c r="H71" s="174">
        <v>4500</v>
      </c>
      <c r="I71" s="176" t="s">
        <v>139</v>
      </c>
      <c r="J71" s="176">
        <v>4477500</v>
      </c>
      <c r="K71" s="174">
        <v>4493500</v>
      </c>
      <c r="L71" s="174">
        <v>16000</v>
      </c>
      <c r="M71" s="176"/>
      <c r="N71" s="176"/>
      <c r="O71" s="174"/>
      <c r="P71" s="174"/>
      <c r="Q71" s="176"/>
      <c r="R71" s="176"/>
      <c r="S71" s="174"/>
      <c r="T71" s="174"/>
    </row>
    <row r="72" spans="1:20" x14ac:dyDescent="0.25">
      <c r="A72" s="175"/>
      <c r="B72" s="176"/>
      <c r="C72" s="174"/>
      <c r="D72" s="174"/>
      <c r="E72" s="176" t="s">
        <v>139</v>
      </c>
      <c r="F72" s="176">
        <v>4702500</v>
      </c>
      <c r="G72" s="174">
        <v>4726000</v>
      </c>
      <c r="H72" s="174">
        <v>23500</v>
      </c>
      <c r="I72" s="176" t="s">
        <v>139</v>
      </c>
      <c r="J72" s="176">
        <v>4493500</v>
      </c>
      <c r="K72" s="174">
        <v>4502000</v>
      </c>
      <c r="L72" s="174">
        <v>8500</v>
      </c>
      <c r="M72" s="176"/>
      <c r="N72" s="176"/>
      <c r="O72" s="174"/>
      <c r="P72" s="174"/>
      <c r="Q72" s="176"/>
      <c r="R72" s="176"/>
      <c r="S72" s="174"/>
      <c r="T72" s="174"/>
    </row>
    <row r="73" spans="1:20" ht="14.4" thickBot="1" x14ac:dyDescent="0.3">
      <c r="A73" s="177"/>
      <c r="B73" s="178"/>
      <c r="C73" s="179"/>
      <c r="D73" s="179"/>
      <c r="E73" s="178" t="s">
        <v>139</v>
      </c>
      <c r="F73" s="178">
        <v>4735000</v>
      </c>
      <c r="G73" s="179">
        <v>4740000</v>
      </c>
      <c r="H73" s="179">
        <v>5000</v>
      </c>
      <c r="I73" s="178" t="s">
        <v>139</v>
      </c>
      <c r="J73" s="178">
        <v>4511500</v>
      </c>
      <c r="K73" s="179">
        <v>4516000</v>
      </c>
      <c r="L73" s="179">
        <v>4500</v>
      </c>
      <c r="M73" s="178"/>
      <c r="N73" s="178"/>
      <c r="O73" s="179"/>
      <c r="P73" s="179"/>
      <c r="Q73" s="178"/>
      <c r="R73" s="178"/>
      <c r="S73" s="179"/>
      <c r="T73" s="179"/>
    </row>
    <row r="74" spans="1:20" x14ac:dyDescent="0.25">
      <c r="A74" s="172" t="s">
        <v>385</v>
      </c>
      <c r="B74" s="168">
        <v>593000</v>
      </c>
      <c r="C74" s="173">
        <v>599500</v>
      </c>
      <c r="D74" s="173">
        <v>6500</v>
      </c>
      <c r="E74" s="172" t="s">
        <v>43</v>
      </c>
      <c r="F74" s="181">
        <v>0</v>
      </c>
      <c r="G74" s="173">
        <v>12500</v>
      </c>
      <c r="H74" s="173">
        <v>12500</v>
      </c>
      <c r="I74" s="168" t="s">
        <v>43</v>
      </c>
      <c r="J74" s="168">
        <v>0</v>
      </c>
      <c r="K74" s="173">
        <v>7000</v>
      </c>
      <c r="L74" s="173">
        <v>7000</v>
      </c>
      <c r="M74" s="168" t="s">
        <v>386</v>
      </c>
      <c r="N74" s="168">
        <v>0</v>
      </c>
      <c r="O74" s="173">
        <v>16000</v>
      </c>
      <c r="P74" s="173">
        <v>16000</v>
      </c>
      <c r="Q74" s="168" t="s">
        <v>386</v>
      </c>
      <c r="R74" s="168">
        <v>0</v>
      </c>
      <c r="S74" s="173">
        <v>35500</v>
      </c>
      <c r="T74" s="173">
        <v>35500</v>
      </c>
    </row>
    <row r="75" spans="1:20" x14ac:dyDescent="0.25">
      <c r="A75" s="175" t="s">
        <v>385</v>
      </c>
      <c r="B75" s="176">
        <v>1764000</v>
      </c>
      <c r="C75" s="174">
        <v>1779000</v>
      </c>
      <c r="D75" s="174">
        <v>15000</v>
      </c>
      <c r="E75" s="175" t="s">
        <v>43</v>
      </c>
      <c r="F75" s="166">
        <v>14000</v>
      </c>
      <c r="G75" s="174">
        <v>40500</v>
      </c>
      <c r="H75" s="174">
        <v>26500</v>
      </c>
      <c r="I75" s="176" t="s">
        <v>43</v>
      </c>
      <c r="J75" s="176">
        <v>218000</v>
      </c>
      <c r="K75" s="174">
        <v>231000</v>
      </c>
      <c r="L75" s="174">
        <v>13000</v>
      </c>
      <c r="M75" s="176" t="s">
        <v>386</v>
      </c>
      <c r="N75" s="176">
        <v>16000</v>
      </c>
      <c r="O75" s="174">
        <v>35500</v>
      </c>
      <c r="P75" s="174">
        <v>19500</v>
      </c>
      <c r="Q75" s="176" t="s">
        <v>386</v>
      </c>
      <c r="R75" s="176">
        <v>281000</v>
      </c>
      <c r="S75" s="174">
        <v>297000</v>
      </c>
      <c r="T75" s="174">
        <v>16000</v>
      </c>
    </row>
    <row r="76" spans="1:20" x14ac:dyDescent="0.25">
      <c r="A76" s="175" t="s">
        <v>385</v>
      </c>
      <c r="B76" s="176">
        <v>1792000</v>
      </c>
      <c r="C76" s="174">
        <v>1806000</v>
      </c>
      <c r="D76" s="174">
        <v>14000</v>
      </c>
      <c r="E76" s="175" t="s">
        <v>43</v>
      </c>
      <c r="F76" s="166">
        <v>251500</v>
      </c>
      <c r="G76" s="174">
        <v>264500</v>
      </c>
      <c r="H76" s="174">
        <v>13000</v>
      </c>
      <c r="I76" s="176" t="s">
        <v>43</v>
      </c>
      <c r="J76" s="176">
        <v>559500</v>
      </c>
      <c r="K76" s="174">
        <v>566000</v>
      </c>
      <c r="L76" s="174">
        <v>6500</v>
      </c>
      <c r="M76" s="176" t="s">
        <v>386</v>
      </c>
      <c r="N76" s="176">
        <v>39000</v>
      </c>
      <c r="O76" s="174">
        <v>54500</v>
      </c>
      <c r="P76" s="174">
        <v>15500</v>
      </c>
      <c r="Q76" s="176" t="s">
        <v>386</v>
      </c>
      <c r="R76" s="176">
        <v>621000</v>
      </c>
      <c r="S76" s="174">
        <v>627500</v>
      </c>
      <c r="T76" s="174">
        <v>6500</v>
      </c>
    </row>
    <row r="77" spans="1:20" x14ac:dyDescent="0.25">
      <c r="A77" s="175" t="s">
        <v>385</v>
      </c>
      <c r="B77" s="176">
        <v>2203500</v>
      </c>
      <c r="C77" s="174">
        <v>2215500</v>
      </c>
      <c r="D77" s="174">
        <v>12000</v>
      </c>
      <c r="E77" s="175" t="s">
        <v>43</v>
      </c>
      <c r="F77" s="166">
        <v>593000</v>
      </c>
      <c r="G77" s="174">
        <v>602500</v>
      </c>
      <c r="H77" s="174">
        <v>9500</v>
      </c>
      <c r="I77" s="176" t="s">
        <v>43</v>
      </c>
      <c r="J77" s="176">
        <v>1731500</v>
      </c>
      <c r="K77" s="174">
        <v>1743500</v>
      </c>
      <c r="L77" s="174">
        <v>12000</v>
      </c>
      <c r="M77" s="176" t="s">
        <v>386</v>
      </c>
      <c r="N77" s="176">
        <v>54500</v>
      </c>
      <c r="O77" s="174">
        <v>76000</v>
      </c>
      <c r="P77" s="174">
        <v>21500</v>
      </c>
      <c r="Q77" s="176" t="s">
        <v>386</v>
      </c>
      <c r="R77" s="176">
        <v>1794000</v>
      </c>
      <c r="S77" s="174">
        <v>1808000</v>
      </c>
      <c r="T77" s="174">
        <v>14000</v>
      </c>
    </row>
    <row r="78" spans="1:20" x14ac:dyDescent="0.25">
      <c r="A78" s="175" t="s">
        <v>385</v>
      </c>
      <c r="B78" s="176">
        <v>2260000</v>
      </c>
      <c r="C78" s="174">
        <v>2270500</v>
      </c>
      <c r="D78" s="174">
        <v>10500</v>
      </c>
      <c r="E78" s="175" t="s">
        <v>43</v>
      </c>
      <c r="F78" s="166">
        <v>1768000</v>
      </c>
      <c r="G78" s="174">
        <v>1780000</v>
      </c>
      <c r="H78" s="174">
        <v>12000</v>
      </c>
      <c r="I78" s="176" t="s">
        <v>43</v>
      </c>
      <c r="J78" s="176">
        <v>1757000</v>
      </c>
      <c r="K78" s="174">
        <v>1772500</v>
      </c>
      <c r="L78" s="174">
        <v>15500</v>
      </c>
      <c r="M78" s="176" t="s">
        <v>386</v>
      </c>
      <c r="N78" s="176">
        <v>321500</v>
      </c>
      <c r="O78" s="174">
        <v>329500</v>
      </c>
      <c r="P78" s="174">
        <v>8000</v>
      </c>
      <c r="Q78" s="176" t="s">
        <v>386</v>
      </c>
      <c r="R78" s="176">
        <v>1821000</v>
      </c>
      <c r="S78" s="174">
        <v>1837000</v>
      </c>
      <c r="T78" s="174">
        <v>16000</v>
      </c>
    </row>
    <row r="79" spans="1:20" x14ac:dyDescent="0.25">
      <c r="A79" s="175" t="s">
        <v>385</v>
      </c>
      <c r="B79" s="176">
        <v>2733000</v>
      </c>
      <c r="C79" s="174">
        <v>2757500</v>
      </c>
      <c r="D79" s="174">
        <v>24500</v>
      </c>
      <c r="E79" s="175" t="s">
        <v>43</v>
      </c>
      <c r="F79" s="166">
        <v>1793500</v>
      </c>
      <c r="G79" s="174">
        <v>1809000</v>
      </c>
      <c r="H79" s="174">
        <v>15500</v>
      </c>
      <c r="I79" s="176" t="s">
        <v>43</v>
      </c>
      <c r="J79" s="176">
        <v>2170500</v>
      </c>
      <c r="K79" s="174">
        <v>2182000</v>
      </c>
      <c r="L79" s="174">
        <v>11500</v>
      </c>
      <c r="M79" s="176" t="s">
        <v>386</v>
      </c>
      <c r="N79" s="176">
        <v>636000</v>
      </c>
      <c r="O79" s="174">
        <v>642500</v>
      </c>
      <c r="P79" s="174">
        <v>6500</v>
      </c>
      <c r="Q79" s="176" t="s">
        <v>386</v>
      </c>
      <c r="R79" s="176">
        <v>2234500</v>
      </c>
      <c r="S79" s="174">
        <v>2246500</v>
      </c>
      <c r="T79" s="174">
        <v>12000</v>
      </c>
    </row>
    <row r="80" spans="1:20" x14ac:dyDescent="0.25">
      <c r="A80" s="175" t="s">
        <v>385</v>
      </c>
      <c r="B80" s="176">
        <v>4363000</v>
      </c>
      <c r="C80" s="174">
        <v>4425500</v>
      </c>
      <c r="D80" s="174">
        <v>62500</v>
      </c>
      <c r="E80" s="175" t="s">
        <v>43</v>
      </c>
      <c r="F80" s="166">
        <v>2207000</v>
      </c>
      <c r="G80" s="174">
        <v>2218500</v>
      </c>
      <c r="H80" s="174">
        <v>11500</v>
      </c>
      <c r="I80" s="176" t="s">
        <v>43</v>
      </c>
      <c r="J80" s="176">
        <v>2227000</v>
      </c>
      <c r="K80" s="174">
        <v>2237000</v>
      </c>
      <c r="L80" s="174">
        <v>10000</v>
      </c>
      <c r="M80" s="176" t="s">
        <v>386</v>
      </c>
      <c r="N80" s="176">
        <v>1807500</v>
      </c>
      <c r="O80" s="174">
        <v>1822500</v>
      </c>
      <c r="P80" s="174">
        <v>15000</v>
      </c>
      <c r="Q80" s="176" t="s">
        <v>386</v>
      </c>
      <c r="R80" s="176">
        <v>2291000</v>
      </c>
      <c r="S80" s="174">
        <v>2301500</v>
      </c>
      <c r="T80" s="174">
        <v>10500</v>
      </c>
    </row>
    <row r="81" spans="1:20" x14ac:dyDescent="0.25">
      <c r="A81" s="175"/>
      <c r="B81" s="176"/>
      <c r="C81" s="174"/>
      <c r="D81" s="174"/>
      <c r="E81" s="175" t="s">
        <v>43</v>
      </c>
      <c r="F81" s="166">
        <v>2263000</v>
      </c>
      <c r="G81" s="174">
        <v>2273500</v>
      </c>
      <c r="H81" s="174">
        <v>10500</v>
      </c>
      <c r="I81" s="176" t="s">
        <v>43</v>
      </c>
      <c r="J81" s="176">
        <v>2700000</v>
      </c>
      <c r="K81" s="174">
        <v>2723000</v>
      </c>
      <c r="L81" s="174">
        <v>23000</v>
      </c>
      <c r="M81" s="176" t="s">
        <v>386</v>
      </c>
      <c r="N81" s="176">
        <v>1835500</v>
      </c>
      <c r="O81" s="174">
        <v>1851500</v>
      </c>
      <c r="P81" s="174">
        <v>16000</v>
      </c>
      <c r="Q81" s="176" t="s">
        <v>386</v>
      </c>
      <c r="R81" s="176">
        <v>2593500</v>
      </c>
      <c r="S81" s="174">
        <v>2598000</v>
      </c>
      <c r="T81" s="174">
        <v>4500</v>
      </c>
    </row>
    <row r="82" spans="1:20" x14ac:dyDescent="0.25">
      <c r="A82" s="175"/>
      <c r="B82" s="176"/>
      <c r="C82" s="174"/>
      <c r="D82" s="174"/>
      <c r="E82" s="175" t="s">
        <v>43</v>
      </c>
      <c r="F82" s="166">
        <v>2736500</v>
      </c>
      <c r="G82" s="174">
        <v>2764500</v>
      </c>
      <c r="H82" s="174">
        <v>28000</v>
      </c>
      <c r="I82" s="176" t="s">
        <v>43</v>
      </c>
      <c r="J82" s="176">
        <v>3144500</v>
      </c>
      <c r="K82" s="174">
        <v>3161500</v>
      </c>
      <c r="L82" s="174">
        <v>17000</v>
      </c>
      <c r="M82" s="176" t="s">
        <v>386</v>
      </c>
      <c r="N82" s="176">
        <v>2249000</v>
      </c>
      <c r="O82" s="174">
        <v>2261000</v>
      </c>
      <c r="P82" s="174">
        <v>12000</v>
      </c>
      <c r="Q82" s="176" t="s">
        <v>386</v>
      </c>
      <c r="R82" s="176">
        <v>2764500</v>
      </c>
      <c r="S82" s="174">
        <v>2803500</v>
      </c>
      <c r="T82" s="174">
        <v>39000</v>
      </c>
    </row>
    <row r="83" spans="1:20" x14ac:dyDescent="0.25">
      <c r="A83" s="175"/>
      <c r="B83" s="176"/>
      <c r="C83" s="174"/>
      <c r="D83" s="174"/>
      <c r="E83" s="175" t="s">
        <v>43</v>
      </c>
      <c r="F83" s="166">
        <v>2770000</v>
      </c>
      <c r="G83" s="174">
        <v>2783000</v>
      </c>
      <c r="H83" s="174">
        <v>13000</v>
      </c>
      <c r="I83" s="176" t="s">
        <v>43</v>
      </c>
      <c r="J83" s="176">
        <v>4304000</v>
      </c>
      <c r="K83" s="174">
        <v>4316554</v>
      </c>
      <c r="L83" s="174">
        <v>12554</v>
      </c>
      <c r="M83" s="176" t="s">
        <v>386</v>
      </c>
      <c r="N83" s="176">
        <v>2305500</v>
      </c>
      <c r="O83" s="174">
        <v>2316000</v>
      </c>
      <c r="P83" s="174">
        <v>10500</v>
      </c>
      <c r="Q83" s="176" t="s">
        <v>386</v>
      </c>
      <c r="R83" s="176">
        <v>2920000</v>
      </c>
      <c r="S83" s="174">
        <v>2930000</v>
      </c>
      <c r="T83" s="174">
        <v>10000</v>
      </c>
    </row>
    <row r="84" spans="1:20" x14ac:dyDescent="0.25">
      <c r="A84" s="175"/>
      <c r="B84" s="176"/>
      <c r="C84" s="174"/>
      <c r="D84" s="174"/>
      <c r="E84" s="175" t="s">
        <v>43</v>
      </c>
      <c r="F84" s="166">
        <v>3204500</v>
      </c>
      <c r="G84" s="174">
        <v>3221500</v>
      </c>
      <c r="H84" s="174">
        <v>17000</v>
      </c>
      <c r="I84" s="176"/>
      <c r="J84" s="176"/>
      <c r="K84" s="174"/>
      <c r="L84" s="174"/>
      <c r="M84" s="176" t="s">
        <v>386</v>
      </c>
      <c r="N84" s="176">
        <v>2608000</v>
      </c>
      <c r="O84" s="174">
        <v>2612500</v>
      </c>
      <c r="P84" s="174">
        <v>4500</v>
      </c>
      <c r="Q84" s="176" t="s">
        <v>386</v>
      </c>
      <c r="R84" s="176">
        <v>3233500</v>
      </c>
      <c r="S84" s="174">
        <v>3250000</v>
      </c>
      <c r="T84" s="174">
        <v>16500</v>
      </c>
    </row>
    <row r="85" spans="1:20" x14ac:dyDescent="0.25">
      <c r="A85" s="175"/>
      <c r="B85" s="176"/>
      <c r="C85" s="174"/>
      <c r="D85" s="174"/>
      <c r="E85" s="175"/>
      <c r="G85" s="174"/>
      <c r="H85" s="174"/>
      <c r="I85" s="176"/>
      <c r="J85" s="176"/>
      <c r="K85" s="174"/>
      <c r="L85" s="174"/>
      <c r="M85" s="176" t="s">
        <v>386</v>
      </c>
      <c r="N85" s="176">
        <v>2779000</v>
      </c>
      <c r="O85" s="174">
        <v>2809500</v>
      </c>
      <c r="P85" s="174">
        <v>30500</v>
      </c>
      <c r="Q85" s="176" t="s">
        <v>386</v>
      </c>
      <c r="R85" s="176">
        <v>4409000</v>
      </c>
      <c r="S85" s="174">
        <v>4426500</v>
      </c>
      <c r="T85" s="174">
        <v>17500</v>
      </c>
    </row>
    <row r="86" spans="1:20" x14ac:dyDescent="0.25">
      <c r="A86" s="175"/>
      <c r="B86" s="176"/>
      <c r="C86" s="174"/>
      <c r="D86" s="174"/>
      <c r="E86" s="175"/>
      <c r="G86" s="174"/>
      <c r="H86" s="174"/>
      <c r="I86" s="176"/>
      <c r="J86" s="176"/>
      <c r="K86" s="174"/>
      <c r="L86" s="174"/>
      <c r="M86" s="176" t="s">
        <v>386</v>
      </c>
      <c r="N86" s="176">
        <v>3232000</v>
      </c>
      <c r="O86" s="174">
        <v>3242500</v>
      </c>
      <c r="P86" s="174">
        <v>10500</v>
      </c>
      <c r="Q86" s="176"/>
      <c r="R86" s="176"/>
      <c r="S86" s="174"/>
      <c r="T86" s="174"/>
    </row>
    <row r="87" spans="1:20" ht="14.4" thickBot="1" x14ac:dyDescent="0.3">
      <c r="A87" s="177"/>
      <c r="B87" s="178"/>
      <c r="C87" s="179"/>
      <c r="D87" s="179"/>
      <c r="E87" s="177"/>
      <c r="F87" s="180"/>
      <c r="G87" s="179"/>
      <c r="H87" s="179"/>
      <c r="I87" s="178"/>
      <c r="J87" s="178"/>
      <c r="K87" s="179"/>
      <c r="L87" s="179"/>
      <c r="M87" s="178" t="s">
        <v>386</v>
      </c>
      <c r="N87" s="178">
        <v>4401000</v>
      </c>
      <c r="O87" s="179">
        <v>4406000</v>
      </c>
      <c r="P87" s="179">
        <v>5000</v>
      </c>
      <c r="Q87" s="178"/>
      <c r="R87" s="178"/>
      <c r="S87" s="179"/>
      <c r="T87" s="179"/>
    </row>
    <row r="88" spans="1:20" x14ac:dyDescent="0.25">
      <c r="A88" s="172" t="s">
        <v>387</v>
      </c>
      <c r="B88" s="168">
        <v>0</v>
      </c>
      <c r="C88" s="173">
        <v>25500</v>
      </c>
      <c r="D88" s="173">
        <v>25500</v>
      </c>
      <c r="E88" s="172" t="s">
        <v>15</v>
      </c>
      <c r="F88" s="168">
        <v>0</v>
      </c>
      <c r="G88" s="173">
        <v>7000</v>
      </c>
      <c r="H88" s="173">
        <v>7000</v>
      </c>
      <c r="I88" s="168" t="s">
        <v>15</v>
      </c>
      <c r="J88" s="168">
        <v>40500</v>
      </c>
      <c r="K88" s="173">
        <v>74000</v>
      </c>
      <c r="L88" s="173">
        <v>33500</v>
      </c>
      <c r="M88" s="168" t="s">
        <v>388</v>
      </c>
      <c r="N88" s="168">
        <v>7000</v>
      </c>
      <c r="O88" s="173">
        <v>18500</v>
      </c>
      <c r="P88" s="173">
        <v>11500</v>
      </c>
      <c r="Q88" s="168" t="s">
        <v>388</v>
      </c>
      <c r="R88" s="168">
        <v>0</v>
      </c>
      <c r="S88" s="173">
        <v>24000</v>
      </c>
      <c r="T88" s="173">
        <v>24000</v>
      </c>
    </row>
    <row r="89" spans="1:20" x14ac:dyDescent="0.25">
      <c r="A89" s="175" t="s">
        <v>387</v>
      </c>
      <c r="B89" s="176">
        <v>25500</v>
      </c>
      <c r="C89" s="174">
        <v>30000</v>
      </c>
      <c r="D89" s="174">
        <v>4500</v>
      </c>
      <c r="E89" s="175" t="s">
        <v>15</v>
      </c>
      <c r="F89" s="176">
        <v>197000</v>
      </c>
      <c r="G89" s="174">
        <v>214500</v>
      </c>
      <c r="H89" s="174">
        <v>17500</v>
      </c>
      <c r="I89" s="176" t="s">
        <v>15</v>
      </c>
      <c r="J89" s="176">
        <v>77000</v>
      </c>
      <c r="K89" s="174">
        <v>90000</v>
      </c>
      <c r="L89" s="174">
        <v>13000</v>
      </c>
      <c r="M89" s="176" t="s">
        <v>388</v>
      </c>
      <c r="N89" s="176">
        <v>127500</v>
      </c>
      <c r="O89" s="174">
        <v>136500</v>
      </c>
      <c r="P89" s="174">
        <v>9000</v>
      </c>
      <c r="Q89" s="176" t="s">
        <v>388</v>
      </c>
      <c r="R89" s="176">
        <v>206500</v>
      </c>
      <c r="S89" s="174">
        <v>216500</v>
      </c>
      <c r="T89" s="174">
        <v>10000</v>
      </c>
    </row>
    <row r="90" spans="1:20" x14ac:dyDescent="0.25">
      <c r="A90" s="175" t="s">
        <v>387</v>
      </c>
      <c r="B90" s="176">
        <v>34500</v>
      </c>
      <c r="C90" s="174">
        <v>47500</v>
      </c>
      <c r="D90" s="174">
        <v>13000</v>
      </c>
      <c r="E90" s="175" t="s">
        <v>15</v>
      </c>
      <c r="F90" s="176">
        <v>726000</v>
      </c>
      <c r="G90" s="174">
        <v>761000</v>
      </c>
      <c r="H90" s="174">
        <v>35000</v>
      </c>
      <c r="I90" s="176" t="s">
        <v>15</v>
      </c>
      <c r="J90" s="176">
        <v>196500</v>
      </c>
      <c r="K90" s="174">
        <v>205500</v>
      </c>
      <c r="L90" s="174">
        <v>9000</v>
      </c>
      <c r="M90" s="176" t="s">
        <v>388</v>
      </c>
      <c r="N90" s="176">
        <v>534500</v>
      </c>
      <c r="O90" s="174">
        <v>543000</v>
      </c>
      <c r="P90" s="174">
        <v>8500</v>
      </c>
      <c r="Q90" s="176" t="s">
        <v>388</v>
      </c>
      <c r="R90" s="176">
        <v>572500</v>
      </c>
      <c r="S90" s="174">
        <v>582000</v>
      </c>
      <c r="T90" s="174">
        <v>9500</v>
      </c>
    </row>
    <row r="91" spans="1:20" x14ac:dyDescent="0.25">
      <c r="A91" s="175" t="s">
        <v>387</v>
      </c>
      <c r="B91" s="176">
        <v>753000</v>
      </c>
      <c r="C91" s="174">
        <v>787000</v>
      </c>
      <c r="D91" s="174">
        <v>34000</v>
      </c>
      <c r="E91" s="175" t="s">
        <v>15</v>
      </c>
      <c r="F91" s="176">
        <v>1932000</v>
      </c>
      <c r="G91" s="174">
        <v>1938500</v>
      </c>
      <c r="H91" s="174">
        <v>6500</v>
      </c>
      <c r="I91" s="176" t="s">
        <v>15</v>
      </c>
      <c r="J91" s="176">
        <v>280000</v>
      </c>
      <c r="K91" s="174">
        <v>297500</v>
      </c>
      <c r="L91" s="174">
        <v>17500</v>
      </c>
      <c r="M91" s="176" t="s">
        <v>388</v>
      </c>
      <c r="N91" s="176">
        <v>737500</v>
      </c>
      <c r="O91" s="174">
        <v>772500</v>
      </c>
      <c r="P91" s="174">
        <v>35000</v>
      </c>
      <c r="Q91" s="176" t="s">
        <v>388</v>
      </c>
      <c r="R91" s="176">
        <v>735000</v>
      </c>
      <c r="S91" s="174">
        <v>762500</v>
      </c>
      <c r="T91" s="174">
        <v>27500</v>
      </c>
    </row>
    <row r="92" spans="1:20" x14ac:dyDescent="0.25">
      <c r="A92" s="175" t="s">
        <v>387</v>
      </c>
      <c r="B92" s="176">
        <v>1958000</v>
      </c>
      <c r="C92" s="174">
        <v>1964000</v>
      </c>
      <c r="D92" s="174">
        <v>6000</v>
      </c>
      <c r="E92" s="175" t="s">
        <v>15</v>
      </c>
      <c r="F92" s="176">
        <v>2809000</v>
      </c>
      <c r="G92" s="174">
        <v>2818500</v>
      </c>
      <c r="H92" s="174">
        <v>9500</v>
      </c>
      <c r="I92" s="176" t="s">
        <v>15</v>
      </c>
      <c r="J92" s="176">
        <v>809000</v>
      </c>
      <c r="K92" s="174">
        <v>844500</v>
      </c>
      <c r="L92" s="174">
        <v>35500</v>
      </c>
      <c r="M92" s="176" t="s">
        <v>388</v>
      </c>
      <c r="N92" s="176">
        <v>2017500</v>
      </c>
      <c r="O92" s="174">
        <v>2024000</v>
      </c>
      <c r="P92" s="174">
        <v>6500</v>
      </c>
      <c r="Q92" s="176" t="s">
        <v>388</v>
      </c>
      <c r="R92" s="176">
        <v>2807000</v>
      </c>
      <c r="S92" s="174">
        <v>2816500</v>
      </c>
      <c r="T92" s="174">
        <v>9500</v>
      </c>
    </row>
    <row r="93" spans="1:20" x14ac:dyDescent="0.25">
      <c r="A93" s="175" t="s">
        <v>387</v>
      </c>
      <c r="B93" s="176">
        <v>2244000</v>
      </c>
      <c r="C93" s="174">
        <v>2248500</v>
      </c>
      <c r="D93" s="174">
        <v>4500</v>
      </c>
      <c r="E93" s="175" t="s">
        <v>15</v>
      </c>
      <c r="F93" s="176">
        <v>3439000</v>
      </c>
      <c r="G93" s="174">
        <v>3452500</v>
      </c>
      <c r="H93" s="174">
        <v>13500</v>
      </c>
      <c r="I93" s="176" t="s">
        <v>15</v>
      </c>
      <c r="J93" s="176">
        <v>2015500</v>
      </c>
      <c r="K93" s="174">
        <v>2021500</v>
      </c>
      <c r="L93" s="174">
        <v>6000</v>
      </c>
      <c r="M93" s="176" t="s">
        <v>388</v>
      </c>
      <c r="N93" s="176">
        <v>2894000</v>
      </c>
      <c r="O93" s="174">
        <v>2903500</v>
      </c>
      <c r="P93" s="174">
        <v>9500</v>
      </c>
      <c r="Q93" s="176" t="s">
        <v>388</v>
      </c>
      <c r="R93" s="176">
        <v>3242000</v>
      </c>
      <c r="S93" s="174">
        <v>3250500</v>
      </c>
      <c r="T93" s="174">
        <v>8500</v>
      </c>
    </row>
    <row r="94" spans="1:20" x14ac:dyDescent="0.25">
      <c r="A94" s="175" t="s">
        <v>387</v>
      </c>
      <c r="B94" s="176">
        <v>2834500</v>
      </c>
      <c r="C94" s="174">
        <v>2844500</v>
      </c>
      <c r="D94" s="174">
        <v>10000</v>
      </c>
      <c r="E94" s="175" t="s">
        <v>15</v>
      </c>
      <c r="F94" s="176">
        <v>3631500</v>
      </c>
      <c r="G94" s="174">
        <v>3642000</v>
      </c>
      <c r="H94" s="174">
        <v>10500</v>
      </c>
      <c r="I94" s="176" t="s">
        <v>15</v>
      </c>
      <c r="J94" s="176">
        <v>2892000</v>
      </c>
      <c r="K94" s="174">
        <v>2901500</v>
      </c>
      <c r="L94" s="174">
        <v>9500</v>
      </c>
      <c r="M94" s="176" t="s">
        <v>388</v>
      </c>
      <c r="N94" s="176">
        <v>3329000</v>
      </c>
      <c r="O94" s="174">
        <v>3338000</v>
      </c>
      <c r="P94" s="174">
        <v>9000</v>
      </c>
      <c r="Q94" s="176" t="s">
        <v>388</v>
      </c>
      <c r="R94" s="176">
        <v>3533000</v>
      </c>
      <c r="S94" s="174">
        <v>3559500</v>
      </c>
      <c r="T94" s="174">
        <v>26500</v>
      </c>
    </row>
    <row r="95" spans="1:20" x14ac:dyDescent="0.25">
      <c r="A95" s="175" t="s">
        <v>387</v>
      </c>
      <c r="B95" s="176">
        <v>3504000</v>
      </c>
      <c r="C95" s="174">
        <v>3512500</v>
      </c>
      <c r="D95" s="174">
        <v>8500</v>
      </c>
      <c r="E95" s="175" t="s">
        <v>15</v>
      </c>
      <c r="F95" s="176">
        <v>3864000</v>
      </c>
      <c r="G95" s="174">
        <v>3879500</v>
      </c>
      <c r="H95" s="174">
        <v>15500</v>
      </c>
      <c r="I95" s="176" t="s">
        <v>15</v>
      </c>
      <c r="J95" s="176">
        <v>3522000</v>
      </c>
      <c r="K95" s="174">
        <v>3536000</v>
      </c>
      <c r="L95" s="174">
        <v>14000</v>
      </c>
      <c r="M95" s="176" t="s">
        <v>388</v>
      </c>
      <c r="N95" s="176">
        <v>3840500</v>
      </c>
      <c r="O95" s="174">
        <v>3858500</v>
      </c>
      <c r="P95" s="174">
        <v>18000</v>
      </c>
      <c r="Q95" s="176" t="s">
        <v>388</v>
      </c>
      <c r="R95" s="176">
        <v>3676500</v>
      </c>
      <c r="S95" s="174">
        <v>3686000</v>
      </c>
      <c r="T95" s="174">
        <v>9500</v>
      </c>
    </row>
    <row r="96" spans="1:20" x14ac:dyDescent="0.25">
      <c r="A96" s="175" t="s">
        <v>387</v>
      </c>
      <c r="B96" s="176">
        <v>3611000</v>
      </c>
      <c r="C96" s="174">
        <v>3616000</v>
      </c>
      <c r="D96" s="174">
        <v>5000</v>
      </c>
      <c r="E96" s="175" t="s">
        <v>15</v>
      </c>
      <c r="F96" s="176">
        <v>3881000</v>
      </c>
      <c r="G96" s="174">
        <v>3891000</v>
      </c>
      <c r="H96" s="174">
        <v>10000</v>
      </c>
      <c r="I96" s="176" t="s">
        <v>15</v>
      </c>
      <c r="J96" s="176">
        <v>3714500</v>
      </c>
      <c r="K96" s="174">
        <v>3725000</v>
      </c>
      <c r="L96" s="174">
        <v>10500</v>
      </c>
      <c r="M96" s="176" t="s">
        <v>388</v>
      </c>
      <c r="N96" s="176">
        <v>3861000</v>
      </c>
      <c r="O96" s="174">
        <v>3867500</v>
      </c>
      <c r="P96" s="174">
        <v>6500</v>
      </c>
      <c r="Q96" s="176" t="s">
        <v>388</v>
      </c>
      <c r="R96" s="176">
        <v>3880000</v>
      </c>
      <c r="S96" s="174">
        <v>3902000</v>
      </c>
      <c r="T96" s="174">
        <v>22000</v>
      </c>
    </row>
    <row r="97" spans="1:20" x14ac:dyDescent="0.25">
      <c r="A97" s="175" t="s">
        <v>387</v>
      </c>
      <c r="B97" s="176">
        <v>3617500</v>
      </c>
      <c r="C97" s="174">
        <v>3628000</v>
      </c>
      <c r="D97" s="174">
        <v>10500</v>
      </c>
      <c r="E97" s="175" t="s">
        <v>15</v>
      </c>
      <c r="F97" s="176">
        <v>3895000</v>
      </c>
      <c r="G97" s="174">
        <v>3917000</v>
      </c>
      <c r="H97" s="174">
        <v>22000</v>
      </c>
      <c r="I97" s="176" t="s">
        <v>15</v>
      </c>
      <c r="J97" s="176">
        <v>3947000</v>
      </c>
      <c r="K97" s="174">
        <v>3962500</v>
      </c>
      <c r="L97" s="174">
        <v>15500</v>
      </c>
      <c r="M97" s="176" t="s">
        <v>388</v>
      </c>
      <c r="N97" s="176">
        <v>3948000</v>
      </c>
      <c r="O97" s="174">
        <v>3965500</v>
      </c>
      <c r="P97" s="174">
        <v>17500</v>
      </c>
      <c r="Q97" s="176" t="s">
        <v>388</v>
      </c>
      <c r="R97" s="176">
        <v>3903500</v>
      </c>
      <c r="S97" s="174">
        <v>3913000</v>
      </c>
      <c r="T97" s="174">
        <v>9500</v>
      </c>
    </row>
    <row r="98" spans="1:20" x14ac:dyDescent="0.25">
      <c r="A98" s="175" t="s">
        <v>387</v>
      </c>
      <c r="B98" s="176">
        <v>3628000</v>
      </c>
      <c r="C98" s="174">
        <v>3642500</v>
      </c>
      <c r="D98" s="174">
        <v>14500</v>
      </c>
      <c r="E98" s="175" t="s">
        <v>15</v>
      </c>
      <c r="F98" s="176">
        <v>3988000</v>
      </c>
      <c r="G98" s="174">
        <v>4018000</v>
      </c>
      <c r="H98" s="174">
        <v>30000</v>
      </c>
      <c r="I98" s="176" t="s">
        <v>15</v>
      </c>
      <c r="J98" s="176">
        <v>3964000</v>
      </c>
      <c r="K98" s="174">
        <v>3974000</v>
      </c>
      <c r="L98" s="174">
        <v>10000</v>
      </c>
      <c r="M98" s="176" t="s">
        <v>388</v>
      </c>
      <c r="N98" s="176">
        <v>4036500</v>
      </c>
      <c r="O98" s="174">
        <v>4059000</v>
      </c>
      <c r="P98" s="174">
        <v>22500</v>
      </c>
      <c r="Q98" s="176" t="s">
        <v>388</v>
      </c>
      <c r="R98" s="176">
        <v>3921000</v>
      </c>
      <c r="S98" s="174">
        <v>3933500</v>
      </c>
      <c r="T98" s="174">
        <v>12500</v>
      </c>
    </row>
    <row r="99" spans="1:20" x14ac:dyDescent="0.25">
      <c r="A99" s="175" t="s">
        <v>387</v>
      </c>
      <c r="B99" s="176">
        <v>3733000</v>
      </c>
      <c r="C99" s="174">
        <v>3742500</v>
      </c>
      <c r="D99" s="174">
        <v>9500</v>
      </c>
      <c r="E99" s="175" t="s">
        <v>15</v>
      </c>
      <c r="F99" s="176">
        <v>4018000</v>
      </c>
      <c r="G99" s="174">
        <v>4028000</v>
      </c>
      <c r="H99" s="174">
        <v>10000</v>
      </c>
      <c r="I99" s="176" t="s">
        <v>15</v>
      </c>
      <c r="J99" s="176">
        <v>3978000</v>
      </c>
      <c r="K99" s="174">
        <v>3992500</v>
      </c>
      <c r="L99" s="174">
        <v>14500</v>
      </c>
      <c r="M99" s="176" t="s">
        <v>388</v>
      </c>
      <c r="N99" s="176">
        <v>4059000</v>
      </c>
      <c r="O99" s="174">
        <v>4069000</v>
      </c>
      <c r="P99" s="174">
        <v>10000</v>
      </c>
      <c r="Q99" s="176" t="s">
        <v>388</v>
      </c>
      <c r="R99" s="176">
        <v>3959000</v>
      </c>
      <c r="S99" s="174">
        <v>3990500</v>
      </c>
      <c r="T99" s="174">
        <v>31500</v>
      </c>
    </row>
    <row r="100" spans="1:20" x14ac:dyDescent="0.25">
      <c r="A100" s="175" t="s">
        <v>387</v>
      </c>
      <c r="B100" s="176">
        <v>3968000</v>
      </c>
      <c r="C100" s="174">
        <v>3987000</v>
      </c>
      <c r="D100" s="174">
        <v>19000</v>
      </c>
      <c r="E100" s="175" t="s">
        <v>15</v>
      </c>
      <c r="F100" s="176">
        <v>4035000</v>
      </c>
      <c r="G100" s="174">
        <v>4061500</v>
      </c>
      <c r="H100" s="174">
        <v>26500</v>
      </c>
      <c r="I100" s="176" t="s">
        <v>15</v>
      </c>
      <c r="J100" s="176">
        <v>4039000</v>
      </c>
      <c r="K100" s="174">
        <v>4051500</v>
      </c>
      <c r="L100" s="174">
        <v>12500</v>
      </c>
      <c r="M100" s="176" t="s">
        <v>388</v>
      </c>
      <c r="N100" s="176">
        <v>4076000</v>
      </c>
      <c r="O100" s="174">
        <v>4102500</v>
      </c>
      <c r="P100" s="174">
        <v>26500</v>
      </c>
      <c r="Q100" s="176" t="s">
        <v>388</v>
      </c>
      <c r="R100" s="176">
        <v>3990500</v>
      </c>
      <c r="S100" s="174">
        <v>4001000</v>
      </c>
      <c r="T100" s="174">
        <v>10500</v>
      </c>
    </row>
    <row r="101" spans="1:20" x14ac:dyDescent="0.25">
      <c r="A101" s="175" t="s">
        <v>387</v>
      </c>
      <c r="B101" s="176">
        <v>4009500</v>
      </c>
      <c r="C101" s="174">
        <v>4035500</v>
      </c>
      <c r="D101" s="174">
        <v>26000</v>
      </c>
      <c r="E101" s="175" t="s">
        <v>15</v>
      </c>
      <c r="F101" s="176">
        <v>4065000</v>
      </c>
      <c r="G101" s="174">
        <v>4077000</v>
      </c>
      <c r="H101" s="174">
        <v>12000</v>
      </c>
      <c r="I101" s="176" t="s">
        <v>15</v>
      </c>
      <c r="J101" s="176">
        <v>4192500</v>
      </c>
      <c r="K101" s="174">
        <v>4204500</v>
      </c>
      <c r="L101" s="174">
        <v>12000</v>
      </c>
      <c r="M101" s="176" t="s">
        <v>388</v>
      </c>
      <c r="N101" s="176">
        <v>4106000</v>
      </c>
      <c r="O101" s="174">
        <v>4125000</v>
      </c>
      <c r="P101" s="174">
        <v>19000</v>
      </c>
      <c r="Q101" s="176" t="s">
        <v>388</v>
      </c>
      <c r="R101" s="176">
        <v>4003000</v>
      </c>
      <c r="S101" s="174">
        <v>4007500</v>
      </c>
      <c r="T101" s="174">
        <v>4500</v>
      </c>
    </row>
    <row r="102" spans="1:20" x14ac:dyDescent="0.25">
      <c r="A102" s="175" t="s">
        <v>387</v>
      </c>
      <c r="B102" s="176">
        <v>4106500</v>
      </c>
      <c r="C102" s="174">
        <v>4145000</v>
      </c>
      <c r="D102" s="174">
        <v>38500</v>
      </c>
      <c r="E102" s="175" t="s">
        <v>15</v>
      </c>
      <c r="F102" s="176">
        <v>4218000</v>
      </c>
      <c r="G102" s="174">
        <v>4230000</v>
      </c>
      <c r="H102" s="174">
        <v>12000</v>
      </c>
      <c r="I102" s="176" t="s">
        <v>15</v>
      </c>
      <c r="J102" s="176">
        <v>4208000</v>
      </c>
      <c r="K102" s="174">
        <v>4234500</v>
      </c>
      <c r="L102" s="174">
        <v>26500</v>
      </c>
      <c r="M102" s="176" t="s">
        <v>388</v>
      </c>
      <c r="N102" s="176">
        <v>4266500</v>
      </c>
      <c r="O102" s="174">
        <v>4271500</v>
      </c>
      <c r="P102" s="174">
        <v>5000</v>
      </c>
      <c r="Q102" s="176" t="s">
        <v>388</v>
      </c>
      <c r="R102" s="176">
        <v>4143000</v>
      </c>
      <c r="S102" s="174">
        <v>4169000</v>
      </c>
      <c r="T102" s="174">
        <v>26000</v>
      </c>
    </row>
    <row r="103" spans="1:20" x14ac:dyDescent="0.25">
      <c r="A103" s="175" t="s">
        <v>387</v>
      </c>
      <c r="B103" s="176">
        <v>4156500</v>
      </c>
      <c r="C103" s="174">
        <v>4191500</v>
      </c>
      <c r="D103" s="174">
        <v>35000</v>
      </c>
      <c r="E103" s="175" t="s">
        <v>15</v>
      </c>
      <c r="F103" s="176">
        <v>4277000</v>
      </c>
      <c r="G103" s="174">
        <v>4292000</v>
      </c>
      <c r="H103" s="174">
        <v>15000</v>
      </c>
      <c r="I103" s="176" t="s">
        <v>15</v>
      </c>
      <c r="J103" s="176">
        <v>4241500</v>
      </c>
      <c r="K103" s="174">
        <v>4251500</v>
      </c>
      <c r="L103" s="174">
        <v>10000</v>
      </c>
      <c r="M103" s="176" t="s">
        <v>388</v>
      </c>
      <c r="N103" s="176">
        <v>4273000</v>
      </c>
      <c r="O103" s="174">
        <v>4283500</v>
      </c>
      <c r="P103" s="174">
        <v>10500</v>
      </c>
      <c r="Q103" s="176" t="s">
        <v>388</v>
      </c>
      <c r="R103" s="176">
        <v>4172500</v>
      </c>
      <c r="S103" s="174">
        <v>4192500</v>
      </c>
      <c r="T103" s="174">
        <v>20000</v>
      </c>
    </row>
    <row r="104" spans="1:20" ht="14.4" thickBot="1" x14ac:dyDescent="0.3">
      <c r="A104" s="177" t="s">
        <v>387</v>
      </c>
      <c r="B104" s="178">
        <v>4195500</v>
      </c>
      <c r="C104" s="179">
        <v>4206000</v>
      </c>
      <c r="D104" s="179">
        <v>10500</v>
      </c>
      <c r="E104" s="177" t="s">
        <v>15</v>
      </c>
      <c r="F104" s="178">
        <v>4296000</v>
      </c>
      <c r="G104" s="179">
        <v>4306000</v>
      </c>
      <c r="H104" s="179">
        <v>10000</v>
      </c>
      <c r="I104" s="178" t="s">
        <v>15</v>
      </c>
      <c r="J104" s="178">
        <v>4251500</v>
      </c>
      <c r="K104" s="179">
        <v>4281500</v>
      </c>
      <c r="L104" s="179">
        <v>30000</v>
      </c>
      <c r="M104" s="178" t="s">
        <v>388</v>
      </c>
      <c r="N104" s="178">
        <v>4283500</v>
      </c>
      <c r="O104" s="179">
        <v>4308000</v>
      </c>
      <c r="P104" s="179">
        <v>24500</v>
      </c>
      <c r="Q104" s="178" t="s">
        <v>388</v>
      </c>
      <c r="R104" s="178">
        <v>4264000</v>
      </c>
      <c r="S104" s="179">
        <v>4277500</v>
      </c>
      <c r="T104" s="179">
        <v>13500</v>
      </c>
    </row>
    <row r="105" spans="1:20" ht="14.4" thickBot="1" x14ac:dyDescent="0.3">
      <c r="A105" s="172" t="s">
        <v>389</v>
      </c>
      <c r="B105" s="168">
        <v>11500</v>
      </c>
      <c r="C105" s="173">
        <v>20000</v>
      </c>
      <c r="D105" s="173">
        <v>8500</v>
      </c>
      <c r="E105" s="181" t="s">
        <v>24</v>
      </c>
      <c r="F105" s="168">
        <v>9500</v>
      </c>
      <c r="G105" s="173">
        <v>19000</v>
      </c>
      <c r="H105" s="173">
        <v>9500</v>
      </c>
      <c r="I105" s="168" t="s">
        <v>24</v>
      </c>
      <c r="J105" s="168">
        <v>0</v>
      </c>
      <c r="K105" s="173">
        <v>10000</v>
      </c>
      <c r="L105" s="173">
        <v>10000</v>
      </c>
      <c r="M105" s="168" t="s">
        <v>390</v>
      </c>
      <c r="N105" s="168">
        <v>8500</v>
      </c>
      <c r="O105" s="173">
        <v>18000</v>
      </c>
      <c r="P105" s="173">
        <v>9500</v>
      </c>
      <c r="Q105" s="168" t="s">
        <v>390</v>
      </c>
      <c r="R105" s="181">
        <v>8500</v>
      </c>
      <c r="S105" s="181">
        <v>24000</v>
      </c>
      <c r="T105" s="173">
        <v>15500</v>
      </c>
    </row>
    <row r="106" spans="1:20" x14ac:dyDescent="0.25">
      <c r="A106" s="175" t="s">
        <v>389</v>
      </c>
      <c r="B106" s="176">
        <v>23000</v>
      </c>
      <c r="C106" s="174">
        <v>40500</v>
      </c>
      <c r="D106" s="174">
        <v>17500</v>
      </c>
      <c r="E106" s="166" t="s">
        <v>24</v>
      </c>
      <c r="F106" s="176">
        <v>24000</v>
      </c>
      <c r="G106" s="174">
        <v>33500</v>
      </c>
      <c r="H106" s="174">
        <v>9500</v>
      </c>
      <c r="I106" s="176" t="s">
        <v>24</v>
      </c>
      <c r="J106" s="176">
        <v>15500</v>
      </c>
      <c r="K106" s="174">
        <v>25000</v>
      </c>
      <c r="L106" s="174">
        <v>9500</v>
      </c>
      <c r="M106" s="176" t="s">
        <v>390</v>
      </c>
      <c r="N106" s="176">
        <v>55500</v>
      </c>
      <c r="O106" s="174">
        <v>63000</v>
      </c>
      <c r="P106" s="174">
        <v>7500</v>
      </c>
      <c r="Q106" s="176" t="s">
        <v>390</v>
      </c>
      <c r="R106" s="168">
        <v>28000</v>
      </c>
      <c r="S106" s="173">
        <v>37500</v>
      </c>
      <c r="T106" s="174">
        <v>9500</v>
      </c>
    </row>
    <row r="107" spans="1:20" x14ac:dyDescent="0.25">
      <c r="A107" s="175" t="s">
        <v>389</v>
      </c>
      <c r="B107" s="176">
        <v>223000</v>
      </c>
      <c r="C107" s="174">
        <v>236500</v>
      </c>
      <c r="D107" s="174">
        <v>13500</v>
      </c>
      <c r="E107" s="166" t="s">
        <v>24</v>
      </c>
      <c r="F107" s="176">
        <v>216000</v>
      </c>
      <c r="G107" s="174">
        <v>237000</v>
      </c>
      <c r="H107" s="174">
        <v>21000</v>
      </c>
      <c r="I107" s="176" t="s">
        <v>24</v>
      </c>
      <c r="J107" s="176">
        <v>207000</v>
      </c>
      <c r="K107" s="174">
        <v>231000</v>
      </c>
      <c r="L107" s="174">
        <v>24000</v>
      </c>
      <c r="M107" s="176" t="s">
        <v>390</v>
      </c>
      <c r="N107" s="176">
        <v>206500</v>
      </c>
      <c r="O107" s="174">
        <v>212000</v>
      </c>
      <c r="P107" s="174">
        <v>5500</v>
      </c>
      <c r="Q107" s="176" t="s">
        <v>390</v>
      </c>
      <c r="R107" s="176">
        <v>220000</v>
      </c>
      <c r="S107" s="174">
        <v>230500</v>
      </c>
      <c r="T107" s="174">
        <v>10500</v>
      </c>
    </row>
    <row r="108" spans="1:20" x14ac:dyDescent="0.25">
      <c r="A108" s="175" t="s">
        <v>389</v>
      </c>
      <c r="B108" s="176">
        <v>301000</v>
      </c>
      <c r="C108" s="174">
        <v>306500</v>
      </c>
      <c r="D108" s="174">
        <v>5500</v>
      </c>
      <c r="E108" s="166" t="s">
        <v>24</v>
      </c>
      <c r="F108" s="176">
        <v>248000</v>
      </c>
      <c r="G108" s="174">
        <v>274000</v>
      </c>
      <c r="H108" s="174">
        <v>26000</v>
      </c>
      <c r="I108" s="176" t="s">
        <v>24</v>
      </c>
      <c r="J108" s="176">
        <v>242500</v>
      </c>
      <c r="K108" s="174">
        <v>268000</v>
      </c>
      <c r="L108" s="174">
        <v>25500</v>
      </c>
      <c r="M108" s="176" t="s">
        <v>390</v>
      </c>
      <c r="N108" s="176">
        <v>275500</v>
      </c>
      <c r="O108" s="174">
        <v>281500</v>
      </c>
      <c r="P108" s="174">
        <v>6000</v>
      </c>
      <c r="Q108" s="176" t="s">
        <v>390</v>
      </c>
      <c r="R108" s="176">
        <v>292500</v>
      </c>
      <c r="S108" s="174">
        <v>298000</v>
      </c>
      <c r="T108" s="174">
        <v>5500</v>
      </c>
    </row>
    <row r="109" spans="1:20" x14ac:dyDescent="0.25">
      <c r="A109" s="175" t="s">
        <v>389</v>
      </c>
      <c r="B109" s="176">
        <v>315500</v>
      </c>
      <c r="C109" s="174">
        <v>332000</v>
      </c>
      <c r="D109" s="174">
        <v>16500</v>
      </c>
      <c r="E109" s="166" t="s">
        <v>24</v>
      </c>
      <c r="F109" s="176">
        <v>326000</v>
      </c>
      <c r="G109" s="174">
        <v>331000</v>
      </c>
      <c r="H109" s="174">
        <v>5000</v>
      </c>
      <c r="I109" s="176" t="s">
        <v>24</v>
      </c>
      <c r="J109" s="176">
        <v>320000</v>
      </c>
      <c r="K109" s="174">
        <v>325000</v>
      </c>
      <c r="L109" s="174">
        <v>5000</v>
      </c>
      <c r="M109" s="176" t="s">
        <v>390</v>
      </c>
      <c r="N109" s="176">
        <v>290500</v>
      </c>
      <c r="O109" s="174">
        <v>301000</v>
      </c>
      <c r="P109" s="174">
        <v>10500</v>
      </c>
      <c r="Q109" s="176" t="s">
        <v>390</v>
      </c>
      <c r="R109" s="176">
        <v>307000</v>
      </c>
      <c r="S109" s="174">
        <v>325500</v>
      </c>
      <c r="T109" s="174">
        <v>18500</v>
      </c>
    </row>
    <row r="110" spans="1:20" x14ac:dyDescent="0.25">
      <c r="A110" s="175" t="s">
        <v>389</v>
      </c>
      <c r="B110" s="176">
        <v>372500</v>
      </c>
      <c r="C110" s="174">
        <v>378500</v>
      </c>
      <c r="D110" s="174">
        <v>6000</v>
      </c>
      <c r="E110" s="166" t="s">
        <v>24</v>
      </c>
      <c r="F110" s="176">
        <v>340000</v>
      </c>
      <c r="G110" s="174">
        <v>358000</v>
      </c>
      <c r="H110" s="174">
        <v>18000</v>
      </c>
      <c r="I110" s="176" t="s">
        <v>24</v>
      </c>
      <c r="J110" s="176">
        <v>334000</v>
      </c>
      <c r="K110" s="174">
        <v>352000</v>
      </c>
      <c r="L110" s="174">
        <v>18000</v>
      </c>
      <c r="M110" s="176" t="s">
        <v>390</v>
      </c>
      <c r="N110" s="176">
        <v>512500</v>
      </c>
      <c r="O110" s="174">
        <v>522000</v>
      </c>
      <c r="P110" s="174">
        <v>9500</v>
      </c>
      <c r="Q110" s="176" t="s">
        <v>390</v>
      </c>
      <c r="R110" s="176">
        <v>536000</v>
      </c>
      <c r="S110" s="174">
        <v>545000</v>
      </c>
      <c r="T110" s="174">
        <v>9000</v>
      </c>
    </row>
    <row r="111" spans="1:20" x14ac:dyDescent="0.25">
      <c r="A111" s="175" t="s">
        <v>389</v>
      </c>
      <c r="B111" s="176">
        <v>549000</v>
      </c>
      <c r="C111" s="174">
        <v>558500</v>
      </c>
      <c r="D111" s="174">
        <v>9500</v>
      </c>
      <c r="E111" s="166" t="s">
        <v>24</v>
      </c>
      <c r="F111" s="176">
        <v>570500</v>
      </c>
      <c r="G111" s="174">
        <v>580000</v>
      </c>
      <c r="H111" s="174">
        <v>9500</v>
      </c>
      <c r="I111" s="176" t="s">
        <v>24</v>
      </c>
      <c r="J111" s="176">
        <v>565000</v>
      </c>
      <c r="K111" s="174">
        <v>574000</v>
      </c>
      <c r="L111" s="174">
        <v>9000</v>
      </c>
      <c r="M111" s="176" t="s">
        <v>390</v>
      </c>
      <c r="N111" s="176">
        <v>660000</v>
      </c>
      <c r="O111" s="174">
        <v>694500</v>
      </c>
      <c r="P111" s="174">
        <v>34500</v>
      </c>
      <c r="Q111" s="176" t="s">
        <v>390</v>
      </c>
      <c r="R111" s="176">
        <v>683500</v>
      </c>
      <c r="S111" s="174">
        <v>718000</v>
      </c>
      <c r="T111" s="174">
        <v>34500</v>
      </c>
    </row>
    <row r="112" spans="1:20" x14ac:dyDescent="0.25">
      <c r="A112" s="175" t="s">
        <v>389</v>
      </c>
      <c r="B112" s="176">
        <v>696500</v>
      </c>
      <c r="C112" s="174">
        <v>731000</v>
      </c>
      <c r="D112" s="174">
        <v>34500</v>
      </c>
      <c r="E112" s="166" t="s">
        <v>24</v>
      </c>
      <c r="F112" s="176">
        <v>718500</v>
      </c>
      <c r="G112" s="174">
        <v>745500</v>
      </c>
      <c r="H112" s="174">
        <v>27000</v>
      </c>
      <c r="I112" s="176" t="s">
        <v>24</v>
      </c>
      <c r="J112" s="176">
        <v>712500</v>
      </c>
      <c r="K112" s="174">
        <v>739500</v>
      </c>
      <c r="L112" s="174">
        <v>27000</v>
      </c>
      <c r="M112" s="176" t="s">
        <v>390</v>
      </c>
      <c r="N112" s="176">
        <v>1606500</v>
      </c>
      <c r="O112" s="174">
        <v>1614000</v>
      </c>
      <c r="P112" s="174">
        <v>7500</v>
      </c>
      <c r="Q112" s="176" t="s">
        <v>390</v>
      </c>
      <c r="R112" s="176">
        <v>1628000</v>
      </c>
      <c r="S112" s="174">
        <v>1635500</v>
      </c>
      <c r="T112" s="174">
        <v>7500</v>
      </c>
    </row>
    <row r="113" spans="1:20" x14ac:dyDescent="0.25">
      <c r="A113" s="175" t="s">
        <v>389</v>
      </c>
      <c r="B113" s="176">
        <v>1643000</v>
      </c>
      <c r="C113" s="174">
        <v>1650500</v>
      </c>
      <c r="D113" s="174">
        <v>7500</v>
      </c>
      <c r="E113" s="166" t="s">
        <v>24</v>
      </c>
      <c r="F113" s="176">
        <v>1656000</v>
      </c>
      <c r="G113" s="174">
        <v>1663500</v>
      </c>
      <c r="H113" s="174">
        <v>7500</v>
      </c>
      <c r="I113" s="176" t="s">
        <v>24</v>
      </c>
      <c r="J113" s="176">
        <v>1650500</v>
      </c>
      <c r="K113" s="174">
        <v>1658000</v>
      </c>
      <c r="L113" s="174">
        <v>7500</v>
      </c>
      <c r="M113" s="176" t="s">
        <v>390</v>
      </c>
      <c r="N113" s="176">
        <v>2001000</v>
      </c>
      <c r="O113" s="174">
        <v>2037500</v>
      </c>
      <c r="P113" s="174">
        <v>36500</v>
      </c>
      <c r="Q113" s="176" t="s">
        <v>390</v>
      </c>
      <c r="R113" s="176">
        <v>1701500</v>
      </c>
      <c r="S113" s="174">
        <v>1710000</v>
      </c>
      <c r="T113" s="174">
        <v>8500</v>
      </c>
    </row>
    <row r="114" spans="1:20" x14ac:dyDescent="0.25">
      <c r="A114" s="175" t="s">
        <v>389</v>
      </c>
      <c r="B114" s="176">
        <v>2037500</v>
      </c>
      <c r="C114" s="174">
        <v>2061500</v>
      </c>
      <c r="D114" s="174">
        <v>24000</v>
      </c>
      <c r="E114" s="166" t="s">
        <v>24</v>
      </c>
      <c r="F114" s="176">
        <v>2051000</v>
      </c>
      <c r="G114" s="174">
        <v>2088000</v>
      </c>
      <c r="H114" s="174">
        <v>37000</v>
      </c>
      <c r="I114" s="176" t="s">
        <v>24</v>
      </c>
      <c r="J114" s="176">
        <v>2045500</v>
      </c>
      <c r="K114" s="174">
        <v>2074000</v>
      </c>
      <c r="L114" s="174">
        <v>28500</v>
      </c>
      <c r="M114" s="176" t="s">
        <v>390</v>
      </c>
      <c r="N114" s="176">
        <v>2141000</v>
      </c>
      <c r="O114" s="174">
        <v>2168500</v>
      </c>
      <c r="P114" s="174">
        <v>27500</v>
      </c>
      <c r="Q114" s="176" t="s">
        <v>390</v>
      </c>
      <c r="R114" s="176">
        <v>2043000</v>
      </c>
      <c r="S114" s="174">
        <v>2079500</v>
      </c>
      <c r="T114" s="174">
        <v>36500</v>
      </c>
    </row>
    <row r="115" spans="1:20" x14ac:dyDescent="0.25">
      <c r="A115" s="175" t="s">
        <v>389</v>
      </c>
      <c r="B115" s="176">
        <v>2165000</v>
      </c>
      <c r="C115" s="174">
        <v>2176000</v>
      </c>
      <c r="D115" s="174">
        <v>11000</v>
      </c>
      <c r="E115" s="166" t="s">
        <v>24</v>
      </c>
      <c r="F115" s="176">
        <v>2191500</v>
      </c>
      <c r="G115" s="174">
        <v>2218500</v>
      </c>
      <c r="H115" s="174">
        <v>27000</v>
      </c>
      <c r="I115" s="176" t="s">
        <v>24</v>
      </c>
      <c r="J115" s="176">
        <v>2177000</v>
      </c>
      <c r="K115" s="174">
        <v>2204500</v>
      </c>
      <c r="L115" s="174">
        <v>27500</v>
      </c>
      <c r="M115" s="176" t="s">
        <v>390</v>
      </c>
      <c r="N115" s="176">
        <v>2358500</v>
      </c>
      <c r="O115" s="174">
        <v>2367500</v>
      </c>
      <c r="P115" s="174">
        <v>9000</v>
      </c>
      <c r="Q115" s="176" t="s">
        <v>390</v>
      </c>
      <c r="R115" s="176">
        <v>2182500</v>
      </c>
      <c r="S115" s="174">
        <v>2210000</v>
      </c>
      <c r="T115" s="174">
        <v>27500</v>
      </c>
    </row>
    <row r="116" spans="1:20" x14ac:dyDescent="0.25">
      <c r="A116" s="175" t="s">
        <v>389</v>
      </c>
      <c r="B116" s="176">
        <v>2366000</v>
      </c>
      <c r="C116" s="174">
        <v>2375500</v>
      </c>
      <c r="D116" s="174">
        <v>9500</v>
      </c>
      <c r="E116" s="166" t="s">
        <v>24</v>
      </c>
      <c r="F116" s="176">
        <v>2408500</v>
      </c>
      <c r="G116" s="174">
        <v>2418000</v>
      </c>
      <c r="H116" s="174">
        <v>9500</v>
      </c>
      <c r="I116" s="176" t="s">
        <v>24</v>
      </c>
      <c r="J116" s="176">
        <v>2394500</v>
      </c>
      <c r="K116" s="174">
        <v>2404000</v>
      </c>
      <c r="L116" s="174">
        <v>9500</v>
      </c>
      <c r="M116" s="176" t="s">
        <v>390</v>
      </c>
      <c r="N116" s="176">
        <v>2496000</v>
      </c>
      <c r="O116" s="174">
        <v>2509000</v>
      </c>
      <c r="P116" s="174">
        <v>13000</v>
      </c>
      <c r="Q116" s="176" t="s">
        <v>390</v>
      </c>
      <c r="R116" s="176">
        <v>2400000</v>
      </c>
      <c r="S116" s="174">
        <v>2409000</v>
      </c>
      <c r="T116" s="174">
        <v>9000</v>
      </c>
    </row>
    <row r="117" spans="1:20" x14ac:dyDescent="0.25">
      <c r="A117" s="175" t="s">
        <v>389</v>
      </c>
      <c r="B117" s="176">
        <v>2503000</v>
      </c>
      <c r="C117" s="174">
        <v>2516000</v>
      </c>
      <c r="D117" s="174">
        <v>13000</v>
      </c>
      <c r="E117" s="166" t="s">
        <v>24</v>
      </c>
      <c r="F117" s="176">
        <v>2546000</v>
      </c>
      <c r="G117" s="174">
        <v>2559000</v>
      </c>
      <c r="H117" s="174">
        <v>13000</v>
      </c>
      <c r="I117" s="176" t="s">
        <v>24</v>
      </c>
      <c r="J117" s="176">
        <v>2532000</v>
      </c>
      <c r="K117" s="174">
        <v>2545000</v>
      </c>
      <c r="L117" s="174">
        <v>13000</v>
      </c>
      <c r="M117" s="176" t="s">
        <v>390</v>
      </c>
      <c r="N117" s="176">
        <v>2649000</v>
      </c>
      <c r="O117" s="174">
        <v>2671000</v>
      </c>
      <c r="P117" s="174">
        <v>22000</v>
      </c>
      <c r="Q117" s="176" t="s">
        <v>390</v>
      </c>
      <c r="R117" s="176">
        <v>2537500</v>
      </c>
      <c r="S117" s="174">
        <v>2550500</v>
      </c>
      <c r="T117" s="174">
        <v>13000</v>
      </c>
    </row>
    <row r="118" spans="1:20" x14ac:dyDescent="0.25">
      <c r="A118" s="175" t="s">
        <v>389</v>
      </c>
      <c r="B118" s="176">
        <v>2656000</v>
      </c>
      <c r="C118" s="174">
        <v>2671000</v>
      </c>
      <c r="D118" s="174">
        <v>15000</v>
      </c>
      <c r="E118" s="166" t="s">
        <v>24</v>
      </c>
      <c r="F118" s="176">
        <v>2699000</v>
      </c>
      <c r="G118" s="174">
        <v>2714000</v>
      </c>
      <c r="H118" s="174">
        <v>15000</v>
      </c>
      <c r="I118" s="176" t="s">
        <v>24</v>
      </c>
      <c r="J118" s="176">
        <v>2685000</v>
      </c>
      <c r="K118" s="174">
        <v>2700000</v>
      </c>
      <c r="L118" s="174">
        <v>15000</v>
      </c>
      <c r="M118" s="176" t="s">
        <v>390</v>
      </c>
      <c r="N118" s="176">
        <v>3108000</v>
      </c>
      <c r="O118" s="174">
        <v>3159500</v>
      </c>
      <c r="P118" s="174">
        <v>51500</v>
      </c>
      <c r="Q118" s="176" t="s">
        <v>390</v>
      </c>
      <c r="R118" s="176">
        <v>2690500</v>
      </c>
      <c r="S118" s="174">
        <v>2705500</v>
      </c>
      <c r="T118" s="174">
        <v>15000</v>
      </c>
    </row>
    <row r="119" spans="1:20" x14ac:dyDescent="0.25">
      <c r="A119" s="175" t="s">
        <v>389</v>
      </c>
      <c r="B119" s="176">
        <v>3099500</v>
      </c>
      <c r="C119" s="174">
        <v>3116000</v>
      </c>
      <c r="D119" s="174">
        <v>16500</v>
      </c>
      <c r="E119" s="166" t="s">
        <v>24</v>
      </c>
      <c r="F119" s="176">
        <v>2824000</v>
      </c>
      <c r="G119" s="174">
        <v>2831500</v>
      </c>
      <c r="H119" s="174">
        <v>7500</v>
      </c>
      <c r="I119" s="176" t="s">
        <v>24</v>
      </c>
      <c r="J119" s="176">
        <v>2960000</v>
      </c>
      <c r="K119" s="174">
        <v>2970500</v>
      </c>
      <c r="L119" s="174">
        <v>10500</v>
      </c>
      <c r="M119" s="176" t="s">
        <v>390</v>
      </c>
      <c r="N119" s="176">
        <v>3276000</v>
      </c>
      <c r="O119" s="174">
        <v>3288000</v>
      </c>
      <c r="P119" s="174">
        <v>12000</v>
      </c>
      <c r="Q119" s="176" t="s">
        <v>390</v>
      </c>
      <c r="R119" s="176">
        <v>2966000</v>
      </c>
      <c r="S119" s="174">
        <v>2984000</v>
      </c>
      <c r="T119" s="174">
        <v>18000</v>
      </c>
    </row>
    <row r="120" spans="1:20" x14ac:dyDescent="0.25">
      <c r="A120" s="175" t="s">
        <v>389</v>
      </c>
      <c r="B120" s="176">
        <v>3177500</v>
      </c>
      <c r="C120" s="174">
        <v>3188000</v>
      </c>
      <c r="D120" s="174">
        <v>10500</v>
      </c>
      <c r="E120" s="166" t="s">
        <v>24</v>
      </c>
      <c r="F120" s="176">
        <v>3134000</v>
      </c>
      <c r="G120" s="174">
        <v>3144500</v>
      </c>
      <c r="H120" s="174">
        <v>10500</v>
      </c>
      <c r="I120" s="176" t="s">
        <v>24</v>
      </c>
      <c r="J120" s="176">
        <v>3147500</v>
      </c>
      <c r="K120" s="174">
        <v>3169500</v>
      </c>
      <c r="L120" s="174">
        <v>22000</v>
      </c>
      <c r="M120" s="176" t="s">
        <v>390</v>
      </c>
      <c r="N120" s="176">
        <v>3386500</v>
      </c>
      <c r="O120" s="174">
        <v>3396000</v>
      </c>
      <c r="P120" s="174">
        <v>9500</v>
      </c>
      <c r="Q120" s="176" t="s">
        <v>390</v>
      </c>
      <c r="R120" s="176">
        <v>3149000</v>
      </c>
      <c r="S120" s="174">
        <v>3168500</v>
      </c>
      <c r="T120" s="174">
        <v>19500</v>
      </c>
    </row>
    <row r="121" spans="1:20" x14ac:dyDescent="0.25">
      <c r="A121" s="175" t="s">
        <v>389</v>
      </c>
      <c r="B121" s="176">
        <v>3247000</v>
      </c>
      <c r="C121" s="174">
        <v>3262000</v>
      </c>
      <c r="D121" s="174">
        <v>15000</v>
      </c>
      <c r="E121" s="166" t="s">
        <v>24</v>
      </c>
      <c r="F121" s="176">
        <v>3321500</v>
      </c>
      <c r="G121" s="174">
        <v>3343000</v>
      </c>
      <c r="H121" s="174">
        <v>21500</v>
      </c>
      <c r="I121" s="176" t="s">
        <v>24</v>
      </c>
      <c r="J121" s="176">
        <v>3244000</v>
      </c>
      <c r="K121" s="174">
        <v>3253000</v>
      </c>
      <c r="L121" s="174">
        <v>9000</v>
      </c>
      <c r="M121" s="176" t="s">
        <v>390</v>
      </c>
      <c r="N121" s="176">
        <v>3488000</v>
      </c>
      <c r="O121" s="174">
        <v>3502500</v>
      </c>
      <c r="P121" s="174">
        <v>14500</v>
      </c>
      <c r="Q121" s="176" t="s">
        <v>390</v>
      </c>
      <c r="R121" s="176">
        <v>3230500</v>
      </c>
      <c r="S121" s="174">
        <v>3241000</v>
      </c>
      <c r="T121" s="174">
        <v>10500</v>
      </c>
    </row>
    <row r="122" spans="1:20" x14ac:dyDescent="0.25">
      <c r="A122" s="175" t="s">
        <v>389</v>
      </c>
      <c r="B122" s="176">
        <v>3370000</v>
      </c>
      <c r="C122" s="174">
        <v>3386500</v>
      </c>
      <c r="D122" s="174">
        <v>16500</v>
      </c>
      <c r="E122" s="166" t="s">
        <v>24</v>
      </c>
      <c r="F122" s="176">
        <v>3417500</v>
      </c>
      <c r="G122" s="174">
        <v>3427000</v>
      </c>
      <c r="H122" s="174">
        <v>9500</v>
      </c>
      <c r="I122" s="176" t="s">
        <v>24</v>
      </c>
      <c r="J122" s="176">
        <v>3287500</v>
      </c>
      <c r="K122" s="174">
        <v>3300500</v>
      </c>
      <c r="L122" s="174">
        <v>13000</v>
      </c>
      <c r="M122" s="176"/>
      <c r="N122" s="176"/>
      <c r="O122" s="174"/>
      <c r="P122" s="174"/>
      <c r="Q122" s="176" t="s">
        <v>390</v>
      </c>
      <c r="R122" s="176">
        <v>3264000</v>
      </c>
      <c r="S122" s="174">
        <v>3273000</v>
      </c>
      <c r="T122" s="174">
        <v>9000</v>
      </c>
    </row>
    <row r="123" spans="1:20" x14ac:dyDescent="0.25">
      <c r="A123" s="175" t="s">
        <v>389</v>
      </c>
      <c r="B123" s="176">
        <v>3405500</v>
      </c>
      <c r="C123" s="174">
        <v>3414000</v>
      </c>
      <c r="D123" s="174">
        <v>8500</v>
      </c>
      <c r="E123" s="166" t="s">
        <v>24</v>
      </c>
      <c r="F123" s="176">
        <v>3461000</v>
      </c>
      <c r="G123" s="174">
        <v>3474000</v>
      </c>
      <c r="H123" s="174">
        <v>13000</v>
      </c>
      <c r="I123" s="176" t="s">
        <v>24</v>
      </c>
      <c r="J123" s="176">
        <v>3409500</v>
      </c>
      <c r="K123" s="174">
        <v>3426500</v>
      </c>
      <c r="L123" s="174">
        <v>17000</v>
      </c>
      <c r="M123" s="176"/>
      <c r="N123" s="176"/>
      <c r="O123" s="174"/>
      <c r="P123" s="174"/>
      <c r="Q123" s="176" t="s">
        <v>390</v>
      </c>
      <c r="R123" s="176">
        <v>3309500</v>
      </c>
      <c r="S123" s="174">
        <v>3322000</v>
      </c>
      <c r="T123" s="174">
        <v>12500</v>
      </c>
    </row>
    <row r="124" spans="1:20" x14ac:dyDescent="0.25">
      <c r="A124" s="175" t="s">
        <v>389</v>
      </c>
      <c r="B124" s="176">
        <v>3480000</v>
      </c>
      <c r="C124" s="174">
        <v>3487000</v>
      </c>
      <c r="D124" s="174">
        <v>7000</v>
      </c>
      <c r="E124" s="166" t="s">
        <v>24</v>
      </c>
      <c r="F124" s="176">
        <v>3583000</v>
      </c>
      <c r="G124" s="174">
        <v>3600000</v>
      </c>
      <c r="H124" s="174">
        <v>17000</v>
      </c>
      <c r="I124" s="176" t="s">
        <v>24</v>
      </c>
      <c r="J124" s="176">
        <v>3512000</v>
      </c>
      <c r="K124" s="174">
        <v>3547500</v>
      </c>
      <c r="L124" s="174">
        <v>35500</v>
      </c>
      <c r="M124" s="176"/>
      <c r="N124" s="176"/>
      <c r="O124" s="174"/>
      <c r="P124" s="174"/>
      <c r="Q124" s="176" t="s">
        <v>390</v>
      </c>
      <c r="R124" s="176">
        <v>3409500</v>
      </c>
      <c r="S124" s="174">
        <v>3419000</v>
      </c>
      <c r="T124" s="174">
        <v>9500</v>
      </c>
    </row>
    <row r="125" spans="1:20" x14ac:dyDescent="0.25">
      <c r="A125" s="175" t="s">
        <v>389</v>
      </c>
      <c r="B125" s="176">
        <v>3514500</v>
      </c>
      <c r="C125" s="174">
        <v>3529500</v>
      </c>
      <c r="D125" s="174">
        <v>15000</v>
      </c>
      <c r="E125" s="166" t="s">
        <v>24</v>
      </c>
      <c r="F125" s="176">
        <v>3685500</v>
      </c>
      <c r="G125" s="174">
        <v>3721500</v>
      </c>
      <c r="H125" s="174">
        <v>36000</v>
      </c>
      <c r="I125" s="176"/>
      <c r="J125" s="176"/>
      <c r="K125" s="174"/>
      <c r="L125" s="174"/>
      <c r="M125" s="176"/>
      <c r="N125" s="176"/>
      <c r="O125" s="174"/>
      <c r="P125" s="174"/>
      <c r="Q125" s="176" t="s">
        <v>390</v>
      </c>
      <c r="R125" s="176">
        <v>3511000</v>
      </c>
      <c r="S125" s="174">
        <v>3559000</v>
      </c>
      <c r="T125" s="174">
        <v>48000</v>
      </c>
    </row>
    <row r="126" spans="1:20" ht="14.4" thickBot="1" x14ac:dyDescent="0.3">
      <c r="A126" s="177"/>
      <c r="B126" s="178"/>
      <c r="C126" s="179"/>
      <c r="D126" s="179"/>
      <c r="E126" s="180" t="s">
        <v>24</v>
      </c>
      <c r="F126" s="178">
        <v>3766500</v>
      </c>
      <c r="G126" s="179">
        <v>3778000</v>
      </c>
      <c r="H126" s="179">
        <v>11500</v>
      </c>
      <c r="I126" s="178"/>
      <c r="J126" s="178"/>
      <c r="K126" s="179"/>
      <c r="L126" s="179"/>
      <c r="M126" s="178"/>
      <c r="N126" s="178"/>
      <c r="O126" s="179"/>
      <c r="P126" s="179"/>
      <c r="Q126" s="178"/>
      <c r="R126" s="178"/>
      <c r="S126" s="179"/>
      <c r="T126" s="179"/>
    </row>
    <row r="127" spans="1:20" x14ac:dyDescent="0.25">
      <c r="A127" s="172" t="s">
        <v>391</v>
      </c>
      <c r="B127" s="168">
        <v>23000</v>
      </c>
      <c r="C127" s="173">
        <v>47000</v>
      </c>
      <c r="D127" s="173">
        <v>24000</v>
      </c>
      <c r="E127" s="168" t="s">
        <v>130</v>
      </c>
      <c r="F127" s="168">
        <v>0</v>
      </c>
      <c r="G127" s="173">
        <v>9500</v>
      </c>
      <c r="H127" s="173">
        <v>9500</v>
      </c>
      <c r="I127" s="168" t="s">
        <v>130</v>
      </c>
      <c r="J127" s="168">
        <v>4000</v>
      </c>
      <c r="K127" s="173">
        <v>28500</v>
      </c>
      <c r="L127" s="173">
        <v>24500</v>
      </c>
      <c r="M127" s="168" t="s">
        <v>392</v>
      </c>
      <c r="N127" s="168">
        <v>0</v>
      </c>
      <c r="O127" s="173">
        <v>8000</v>
      </c>
      <c r="P127" s="173">
        <v>8000</v>
      </c>
      <c r="Q127" s="168" t="s">
        <v>392</v>
      </c>
      <c r="R127" s="168">
        <v>0</v>
      </c>
      <c r="S127" s="173">
        <v>15000</v>
      </c>
      <c r="T127" s="173">
        <v>15000</v>
      </c>
    </row>
    <row r="128" spans="1:20" x14ac:dyDescent="0.25">
      <c r="A128" s="175" t="s">
        <v>391</v>
      </c>
      <c r="B128" s="176">
        <v>47000</v>
      </c>
      <c r="C128" s="174">
        <v>74500</v>
      </c>
      <c r="D128" s="174">
        <v>27500</v>
      </c>
      <c r="E128" s="176" t="s">
        <v>130</v>
      </c>
      <c r="F128" s="176">
        <v>9500</v>
      </c>
      <c r="G128" s="174">
        <v>24000</v>
      </c>
      <c r="H128" s="174">
        <v>14500</v>
      </c>
      <c r="I128" s="176" t="s">
        <v>130</v>
      </c>
      <c r="J128" s="176">
        <v>378500</v>
      </c>
      <c r="K128" s="174">
        <v>396000</v>
      </c>
      <c r="L128" s="174">
        <v>17500</v>
      </c>
      <c r="M128" s="176" t="s">
        <v>392</v>
      </c>
      <c r="N128" s="176">
        <v>8000</v>
      </c>
      <c r="O128" s="174">
        <v>32000</v>
      </c>
      <c r="P128" s="174">
        <v>24000</v>
      </c>
      <c r="Q128" s="176" t="s">
        <v>392</v>
      </c>
      <c r="R128" s="176">
        <v>19000</v>
      </c>
      <c r="S128" s="174">
        <v>33000</v>
      </c>
      <c r="T128" s="174">
        <v>14000</v>
      </c>
    </row>
    <row r="129" spans="1:20" x14ac:dyDescent="0.25">
      <c r="A129" s="175" t="s">
        <v>391</v>
      </c>
      <c r="B129" s="176">
        <v>383000</v>
      </c>
      <c r="C129" s="174">
        <v>398500</v>
      </c>
      <c r="D129" s="174">
        <v>15500</v>
      </c>
      <c r="E129" s="176" t="s">
        <v>130</v>
      </c>
      <c r="F129" s="176">
        <v>374000</v>
      </c>
      <c r="G129" s="174">
        <v>382000</v>
      </c>
      <c r="H129" s="174">
        <v>8000</v>
      </c>
      <c r="I129" s="176" t="s">
        <v>130</v>
      </c>
      <c r="J129" s="176">
        <v>1656500</v>
      </c>
      <c r="K129" s="174">
        <v>1667000</v>
      </c>
      <c r="L129" s="174">
        <v>10500</v>
      </c>
      <c r="M129" s="176" t="s">
        <v>392</v>
      </c>
      <c r="N129" s="176">
        <v>141500</v>
      </c>
      <c r="O129" s="174">
        <v>151500</v>
      </c>
      <c r="P129" s="174">
        <v>10000</v>
      </c>
      <c r="Q129" s="176" t="s">
        <v>392</v>
      </c>
      <c r="R129" s="176">
        <v>284000</v>
      </c>
      <c r="S129" s="174">
        <v>302000</v>
      </c>
      <c r="T129" s="174">
        <v>18000</v>
      </c>
    </row>
    <row r="130" spans="1:20" x14ac:dyDescent="0.25">
      <c r="A130" s="175" t="s">
        <v>391</v>
      </c>
      <c r="B130" s="176">
        <v>456500</v>
      </c>
      <c r="C130" s="174">
        <v>467500</v>
      </c>
      <c r="D130" s="174">
        <v>11000</v>
      </c>
      <c r="E130" s="176" t="s">
        <v>130</v>
      </c>
      <c r="F130" s="176">
        <v>640000</v>
      </c>
      <c r="G130" s="174">
        <v>656500</v>
      </c>
      <c r="H130" s="174">
        <v>16500</v>
      </c>
      <c r="I130" s="176" t="s">
        <v>130</v>
      </c>
      <c r="J130" s="176">
        <v>1848000</v>
      </c>
      <c r="K130" s="174">
        <v>1863500</v>
      </c>
      <c r="L130" s="174">
        <v>15500</v>
      </c>
      <c r="M130" s="176" t="s">
        <v>392</v>
      </c>
      <c r="N130" s="176">
        <v>258000</v>
      </c>
      <c r="O130" s="174">
        <v>275000</v>
      </c>
      <c r="P130" s="174">
        <v>17000</v>
      </c>
      <c r="Q130" s="176" t="s">
        <v>392</v>
      </c>
      <c r="R130" s="176">
        <v>930500</v>
      </c>
      <c r="S130" s="174">
        <v>939000</v>
      </c>
      <c r="T130" s="174">
        <v>8500</v>
      </c>
    </row>
    <row r="131" spans="1:20" x14ac:dyDescent="0.25">
      <c r="A131" s="175" t="s">
        <v>391</v>
      </c>
      <c r="B131" s="176">
        <v>1920500</v>
      </c>
      <c r="C131" s="174">
        <v>1942500</v>
      </c>
      <c r="D131" s="174">
        <v>22000</v>
      </c>
      <c r="E131" s="176" t="s">
        <v>130</v>
      </c>
      <c r="F131" s="176">
        <v>1917500</v>
      </c>
      <c r="G131" s="174">
        <v>1927500</v>
      </c>
      <c r="H131" s="174">
        <v>10000</v>
      </c>
      <c r="I131" s="176" t="s">
        <v>130</v>
      </c>
      <c r="J131" s="176">
        <v>2088500</v>
      </c>
      <c r="K131" s="174">
        <v>2114500</v>
      </c>
      <c r="L131" s="174">
        <v>26000</v>
      </c>
      <c r="M131" s="176" t="s">
        <v>392</v>
      </c>
      <c r="N131" s="176">
        <v>843000</v>
      </c>
      <c r="O131" s="174">
        <v>860000</v>
      </c>
      <c r="P131" s="174">
        <v>17000</v>
      </c>
      <c r="Q131" s="176" t="s">
        <v>392</v>
      </c>
      <c r="R131" s="176">
        <v>1301500</v>
      </c>
      <c r="S131" s="174">
        <v>1310500</v>
      </c>
      <c r="T131" s="174">
        <v>9000</v>
      </c>
    </row>
    <row r="132" spans="1:20" x14ac:dyDescent="0.25">
      <c r="A132" s="175" t="s">
        <v>391</v>
      </c>
      <c r="B132" s="176">
        <v>2169500</v>
      </c>
      <c r="C132" s="174">
        <v>2191500</v>
      </c>
      <c r="D132" s="174">
        <v>22000</v>
      </c>
      <c r="E132" s="176" t="s">
        <v>130</v>
      </c>
      <c r="F132" s="176">
        <v>2108500</v>
      </c>
      <c r="G132" s="174">
        <v>2124000</v>
      </c>
      <c r="H132" s="174">
        <v>15500</v>
      </c>
      <c r="I132" s="176" t="s">
        <v>130</v>
      </c>
      <c r="J132" s="176">
        <v>2307000</v>
      </c>
      <c r="K132" s="174">
        <v>2349000</v>
      </c>
      <c r="L132" s="174">
        <v>42000</v>
      </c>
      <c r="M132" s="176" t="s">
        <v>392</v>
      </c>
      <c r="N132" s="176">
        <v>1034000</v>
      </c>
      <c r="O132" s="174">
        <v>1040500</v>
      </c>
      <c r="P132" s="174">
        <v>6500</v>
      </c>
      <c r="Q132" s="176" t="s">
        <v>392</v>
      </c>
      <c r="R132" s="176">
        <v>2142000</v>
      </c>
      <c r="S132" s="174">
        <v>2152000</v>
      </c>
      <c r="T132" s="174">
        <v>10000</v>
      </c>
    </row>
    <row r="133" spans="1:20" x14ac:dyDescent="0.25">
      <c r="A133" s="175" t="s">
        <v>391</v>
      </c>
      <c r="B133" s="176">
        <v>2352000</v>
      </c>
      <c r="C133" s="174">
        <v>2361000</v>
      </c>
      <c r="D133" s="174">
        <v>9000</v>
      </c>
      <c r="E133" s="176" t="s">
        <v>130</v>
      </c>
      <c r="F133" s="176">
        <v>2349000</v>
      </c>
      <c r="G133" s="174">
        <v>2365000</v>
      </c>
      <c r="H133" s="174">
        <v>16000</v>
      </c>
      <c r="I133" s="176" t="s">
        <v>130</v>
      </c>
      <c r="J133" s="176">
        <v>2385500</v>
      </c>
      <c r="K133" s="174">
        <v>2394500</v>
      </c>
      <c r="L133" s="174">
        <v>9000</v>
      </c>
      <c r="M133" s="176" t="s">
        <v>392</v>
      </c>
      <c r="N133" s="176">
        <v>1885000</v>
      </c>
      <c r="O133" s="174">
        <v>1903000</v>
      </c>
      <c r="P133" s="174">
        <v>18000</v>
      </c>
      <c r="Q133" s="176" t="s">
        <v>392</v>
      </c>
      <c r="R133" s="176">
        <v>2337000</v>
      </c>
      <c r="S133" s="174">
        <v>2352000</v>
      </c>
      <c r="T133" s="174">
        <v>15000</v>
      </c>
    </row>
    <row r="134" spans="1:20" x14ac:dyDescent="0.25">
      <c r="A134" s="175" t="s">
        <v>391</v>
      </c>
      <c r="B134" s="176">
        <v>2760500</v>
      </c>
      <c r="C134" s="174">
        <v>2770000</v>
      </c>
      <c r="D134" s="174">
        <v>9500</v>
      </c>
      <c r="E134" s="176" t="s">
        <v>130</v>
      </c>
      <c r="F134" s="176">
        <v>2367500</v>
      </c>
      <c r="G134" s="174">
        <v>2391500</v>
      </c>
      <c r="H134" s="174">
        <v>24000</v>
      </c>
      <c r="I134" s="176" t="s">
        <v>130</v>
      </c>
      <c r="J134" s="176">
        <v>2676000</v>
      </c>
      <c r="K134" s="174">
        <v>2685500</v>
      </c>
      <c r="L134" s="174">
        <v>9500</v>
      </c>
      <c r="M134" s="176" t="s">
        <v>392</v>
      </c>
      <c r="N134" s="176">
        <v>2129500</v>
      </c>
      <c r="O134" s="174">
        <v>2145000</v>
      </c>
      <c r="P134" s="174">
        <v>15500</v>
      </c>
      <c r="Q134" s="176" t="s">
        <v>392</v>
      </c>
      <c r="R134" s="176">
        <v>2490000</v>
      </c>
      <c r="S134" s="174">
        <v>2509000</v>
      </c>
      <c r="T134" s="174">
        <v>19000</v>
      </c>
    </row>
    <row r="135" spans="1:20" x14ac:dyDescent="0.25">
      <c r="A135" s="175" t="s">
        <v>391</v>
      </c>
      <c r="B135" s="176">
        <v>3052000</v>
      </c>
      <c r="C135" s="174">
        <v>3061000</v>
      </c>
      <c r="D135" s="174">
        <v>9000</v>
      </c>
      <c r="E135" s="176" t="s">
        <v>130</v>
      </c>
      <c r="F135" s="176">
        <v>2583500</v>
      </c>
      <c r="G135" s="174">
        <v>2626000</v>
      </c>
      <c r="H135" s="174">
        <v>42500</v>
      </c>
      <c r="I135" s="176" t="s">
        <v>130</v>
      </c>
      <c r="J135" s="176">
        <v>2932000</v>
      </c>
      <c r="K135" s="174">
        <v>2940500</v>
      </c>
      <c r="L135" s="174">
        <v>8500</v>
      </c>
      <c r="M135" s="176" t="s">
        <v>392</v>
      </c>
      <c r="N135" s="176">
        <v>2336500</v>
      </c>
      <c r="O135" s="174">
        <v>2383000</v>
      </c>
      <c r="P135" s="174">
        <v>46500</v>
      </c>
      <c r="Q135" s="176" t="s">
        <v>392</v>
      </c>
      <c r="R135" s="176">
        <v>2613000</v>
      </c>
      <c r="S135" s="174">
        <v>2624500</v>
      </c>
      <c r="T135" s="174">
        <v>11500</v>
      </c>
    </row>
    <row r="136" spans="1:20" x14ac:dyDescent="0.25">
      <c r="A136" s="175" t="s">
        <v>391</v>
      </c>
      <c r="B136" s="176">
        <v>3094500</v>
      </c>
      <c r="C136" s="174">
        <v>3136500</v>
      </c>
      <c r="D136" s="174">
        <v>42000</v>
      </c>
      <c r="E136" s="176" t="s">
        <v>130</v>
      </c>
      <c r="F136" s="176">
        <v>2662500</v>
      </c>
      <c r="G136" s="174">
        <v>2671000</v>
      </c>
      <c r="H136" s="174">
        <v>8500</v>
      </c>
      <c r="I136" s="176" t="s">
        <v>130</v>
      </c>
      <c r="J136" s="176">
        <v>2949500</v>
      </c>
      <c r="K136" s="174">
        <v>2955000</v>
      </c>
      <c r="L136" s="174">
        <v>5500</v>
      </c>
      <c r="M136" s="176" t="s">
        <v>392</v>
      </c>
      <c r="N136" s="176">
        <v>2400500</v>
      </c>
      <c r="O136" s="174">
        <v>2453000</v>
      </c>
      <c r="P136" s="174">
        <v>52500</v>
      </c>
      <c r="Q136" s="176" t="s">
        <v>392</v>
      </c>
      <c r="R136" s="176">
        <v>2816000</v>
      </c>
      <c r="S136" s="174">
        <v>2882000</v>
      </c>
      <c r="T136" s="174">
        <v>66000</v>
      </c>
    </row>
    <row r="137" spans="1:20" x14ac:dyDescent="0.25">
      <c r="A137" s="175" t="s">
        <v>391</v>
      </c>
      <c r="B137" s="176">
        <v>3166000</v>
      </c>
      <c r="C137" s="174">
        <v>3172515</v>
      </c>
      <c r="D137" s="174">
        <v>6515</v>
      </c>
      <c r="E137" s="176" t="s">
        <v>130</v>
      </c>
      <c r="F137" s="176">
        <v>2687500</v>
      </c>
      <c r="G137" s="174">
        <v>2696000</v>
      </c>
      <c r="H137" s="174">
        <v>8500</v>
      </c>
      <c r="I137" s="176" t="s">
        <v>130</v>
      </c>
      <c r="J137" s="176">
        <v>2988500</v>
      </c>
      <c r="K137" s="174">
        <v>2994000</v>
      </c>
      <c r="L137" s="174">
        <v>5500</v>
      </c>
      <c r="M137" s="176" t="s">
        <v>392</v>
      </c>
      <c r="N137" s="176">
        <v>2845500</v>
      </c>
      <c r="O137" s="174">
        <v>2865500</v>
      </c>
      <c r="P137" s="174">
        <v>20000</v>
      </c>
      <c r="Q137" s="176" t="s">
        <v>392</v>
      </c>
      <c r="R137" s="176">
        <v>2918500</v>
      </c>
      <c r="S137" s="174">
        <v>2937500</v>
      </c>
      <c r="T137" s="174">
        <v>19000</v>
      </c>
    </row>
    <row r="138" spans="1:20" x14ac:dyDescent="0.25">
      <c r="A138" s="175"/>
      <c r="B138" s="176"/>
      <c r="C138" s="174"/>
      <c r="D138" s="174"/>
      <c r="E138" s="176" t="s">
        <v>130</v>
      </c>
      <c r="F138" s="176">
        <v>2703000</v>
      </c>
      <c r="G138" s="174">
        <v>2728500</v>
      </c>
      <c r="H138" s="174">
        <v>25500</v>
      </c>
      <c r="I138" s="176" t="s">
        <v>130</v>
      </c>
      <c r="J138" s="176">
        <v>3125500</v>
      </c>
      <c r="K138" s="174">
        <v>3151500</v>
      </c>
      <c r="L138" s="174">
        <v>26000</v>
      </c>
      <c r="M138" s="176" t="s">
        <v>392</v>
      </c>
      <c r="N138" s="176">
        <v>3147500</v>
      </c>
      <c r="O138" s="174">
        <v>3156000</v>
      </c>
      <c r="P138" s="174">
        <v>8500</v>
      </c>
      <c r="Q138" s="176" t="s">
        <v>392</v>
      </c>
      <c r="R138" s="176">
        <v>3443000</v>
      </c>
      <c r="S138" s="174">
        <v>3474000</v>
      </c>
      <c r="T138" s="174">
        <v>31000</v>
      </c>
    </row>
    <row r="139" spans="1:20" x14ac:dyDescent="0.25">
      <c r="A139" s="175"/>
      <c r="B139" s="176"/>
      <c r="C139" s="174"/>
      <c r="D139" s="174"/>
      <c r="E139" s="176" t="s">
        <v>130</v>
      </c>
      <c r="F139" s="176">
        <v>2860500</v>
      </c>
      <c r="G139" s="174">
        <v>2866000</v>
      </c>
      <c r="H139" s="174">
        <v>5500</v>
      </c>
      <c r="I139" s="176" t="s">
        <v>130</v>
      </c>
      <c r="J139" s="176">
        <v>3158000</v>
      </c>
      <c r="K139" s="174">
        <v>3166500</v>
      </c>
      <c r="L139" s="174">
        <v>8500</v>
      </c>
      <c r="M139" s="176"/>
      <c r="N139" s="176"/>
      <c r="O139" s="174"/>
      <c r="P139" s="174"/>
      <c r="Q139" s="176" t="s">
        <v>392</v>
      </c>
      <c r="R139" s="176">
        <v>3634500</v>
      </c>
      <c r="S139" s="174">
        <v>3663500</v>
      </c>
      <c r="T139" s="174">
        <v>29000</v>
      </c>
    </row>
    <row r="140" spans="1:20" x14ac:dyDescent="0.25">
      <c r="A140" s="175"/>
      <c r="B140" s="176"/>
      <c r="C140" s="174"/>
      <c r="D140" s="174"/>
      <c r="E140" s="176" t="s">
        <v>130</v>
      </c>
      <c r="F140" s="176">
        <v>2899500</v>
      </c>
      <c r="G140" s="174">
        <v>2905000</v>
      </c>
      <c r="H140" s="174">
        <v>5500</v>
      </c>
      <c r="I140" s="176"/>
      <c r="J140" s="176"/>
      <c r="K140" s="174"/>
      <c r="L140" s="174"/>
      <c r="M140" s="176"/>
      <c r="N140" s="176"/>
      <c r="O140" s="174"/>
      <c r="P140" s="174"/>
      <c r="Q140" s="176" t="s">
        <v>392</v>
      </c>
      <c r="R140" s="176">
        <v>3695500</v>
      </c>
      <c r="S140" s="174">
        <v>3700500</v>
      </c>
      <c r="T140" s="174">
        <v>5000</v>
      </c>
    </row>
    <row r="141" spans="1:20" x14ac:dyDescent="0.25">
      <c r="A141" s="175"/>
      <c r="B141" s="176"/>
      <c r="C141" s="174"/>
      <c r="D141" s="174"/>
      <c r="E141" s="176" t="s">
        <v>130</v>
      </c>
      <c r="F141" s="176">
        <v>2913500</v>
      </c>
      <c r="G141" s="174">
        <v>2922000</v>
      </c>
      <c r="H141" s="174">
        <v>8500</v>
      </c>
      <c r="I141" s="176"/>
      <c r="J141" s="176"/>
      <c r="K141" s="174"/>
      <c r="L141" s="174"/>
      <c r="M141" s="176"/>
      <c r="N141" s="176"/>
      <c r="O141" s="174"/>
      <c r="P141" s="174"/>
      <c r="Q141" s="176"/>
      <c r="R141" s="176"/>
      <c r="S141" s="174"/>
      <c r="T141" s="174"/>
    </row>
    <row r="142" spans="1:20" ht="14.4" thickBot="1" x14ac:dyDescent="0.3">
      <c r="A142" s="177"/>
      <c r="B142" s="178"/>
      <c r="C142" s="179"/>
      <c r="D142" s="179"/>
      <c r="E142" s="178" t="s">
        <v>130</v>
      </c>
      <c r="F142" s="178">
        <v>3169000</v>
      </c>
      <c r="G142" s="179">
        <v>3178500</v>
      </c>
      <c r="H142" s="179">
        <v>9500</v>
      </c>
      <c r="I142" s="178"/>
      <c r="J142" s="178"/>
      <c r="K142" s="179"/>
      <c r="L142" s="179"/>
      <c r="M142" s="178"/>
      <c r="N142" s="178"/>
      <c r="O142" s="179"/>
      <c r="P142" s="179"/>
      <c r="Q142" s="178"/>
      <c r="R142" s="178"/>
      <c r="S142" s="179"/>
      <c r="T142" s="179"/>
    </row>
    <row r="143" spans="1:20" x14ac:dyDescent="0.25">
      <c r="A143" s="172" t="s">
        <v>393</v>
      </c>
      <c r="B143" s="168">
        <v>7500</v>
      </c>
      <c r="C143" s="173">
        <v>23000</v>
      </c>
      <c r="D143" s="173">
        <v>15500</v>
      </c>
      <c r="E143" s="181" t="s">
        <v>131</v>
      </c>
      <c r="F143" s="168">
        <v>0</v>
      </c>
      <c r="G143" s="173">
        <v>21500</v>
      </c>
      <c r="H143" s="181">
        <v>21500</v>
      </c>
      <c r="I143" s="172" t="s">
        <v>131</v>
      </c>
      <c r="J143" s="181">
        <v>0</v>
      </c>
      <c r="K143" s="181">
        <v>6500</v>
      </c>
      <c r="L143" s="172">
        <v>6500</v>
      </c>
      <c r="M143" s="168" t="s">
        <v>394</v>
      </c>
      <c r="N143" s="168">
        <v>0</v>
      </c>
      <c r="O143" s="173">
        <v>27500</v>
      </c>
      <c r="P143" s="173">
        <v>27500</v>
      </c>
      <c r="Q143" s="168" t="s">
        <v>394</v>
      </c>
      <c r="R143" s="168">
        <v>0</v>
      </c>
      <c r="S143" s="173">
        <v>11000</v>
      </c>
      <c r="T143" s="173">
        <v>11000</v>
      </c>
    </row>
    <row r="144" spans="1:20" x14ac:dyDescent="0.25">
      <c r="A144" s="175" t="s">
        <v>393</v>
      </c>
      <c r="B144" s="176">
        <v>49000</v>
      </c>
      <c r="C144" s="174">
        <v>67000</v>
      </c>
      <c r="D144" s="174">
        <v>18000</v>
      </c>
      <c r="E144" s="166" t="s">
        <v>131</v>
      </c>
      <c r="F144" s="176">
        <v>54000</v>
      </c>
      <c r="G144" s="174">
        <v>82000</v>
      </c>
      <c r="H144" s="166">
        <v>28000</v>
      </c>
      <c r="I144" s="175" t="s">
        <v>131</v>
      </c>
      <c r="J144" s="166">
        <v>1259500</v>
      </c>
      <c r="K144" s="166">
        <v>1304000</v>
      </c>
      <c r="L144" s="175">
        <v>44500</v>
      </c>
      <c r="M144" s="176" t="s">
        <v>394</v>
      </c>
      <c r="N144" s="176">
        <v>59500</v>
      </c>
      <c r="O144" s="174">
        <v>80500</v>
      </c>
      <c r="P144" s="174">
        <v>21000</v>
      </c>
      <c r="Q144" s="176" t="s">
        <v>394</v>
      </c>
      <c r="R144" s="176">
        <v>1259500</v>
      </c>
      <c r="S144" s="174">
        <v>1296000</v>
      </c>
      <c r="T144" s="174">
        <v>36500</v>
      </c>
    </row>
    <row r="145" spans="1:20" x14ac:dyDescent="0.25">
      <c r="A145" s="175" t="s">
        <v>393</v>
      </c>
      <c r="B145" s="176">
        <v>73500</v>
      </c>
      <c r="C145" s="174">
        <v>105500</v>
      </c>
      <c r="D145" s="174">
        <v>32000</v>
      </c>
      <c r="E145" s="166" t="s">
        <v>131</v>
      </c>
      <c r="F145" s="176">
        <v>1335000</v>
      </c>
      <c r="G145" s="174">
        <v>1379000</v>
      </c>
      <c r="H145" s="166">
        <v>44000</v>
      </c>
      <c r="I145" s="175" t="s">
        <v>131</v>
      </c>
      <c r="J145" s="166">
        <v>1378000</v>
      </c>
      <c r="K145" s="166">
        <v>1386000</v>
      </c>
      <c r="L145" s="175">
        <v>8000</v>
      </c>
      <c r="M145" s="176" t="s">
        <v>394</v>
      </c>
      <c r="N145" s="176">
        <v>1083500</v>
      </c>
      <c r="O145" s="174">
        <v>1092000</v>
      </c>
      <c r="P145" s="174">
        <v>8500</v>
      </c>
      <c r="Q145" s="176" t="s">
        <v>394</v>
      </c>
      <c r="R145" s="176">
        <v>2469500</v>
      </c>
      <c r="S145" s="174">
        <v>2476000</v>
      </c>
      <c r="T145" s="174">
        <v>6500</v>
      </c>
    </row>
    <row r="146" spans="1:20" x14ac:dyDescent="0.25">
      <c r="A146" s="175" t="s">
        <v>393</v>
      </c>
      <c r="B146" s="176">
        <v>1360000</v>
      </c>
      <c r="C146" s="174">
        <v>1404500</v>
      </c>
      <c r="D146" s="174">
        <v>44500</v>
      </c>
      <c r="E146" s="166" t="s">
        <v>131</v>
      </c>
      <c r="F146" s="176">
        <v>1453000</v>
      </c>
      <c r="G146" s="174">
        <v>1461000</v>
      </c>
      <c r="H146" s="166">
        <v>8000</v>
      </c>
      <c r="I146" s="175" t="s">
        <v>131</v>
      </c>
      <c r="J146" s="166">
        <v>2667500</v>
      </c>
      <c r="K146" s="166">
        <v>2682500</v>
      </c>
      <c r="L146" s="175">
        <v>15000</v>
      </c>
      <c r="M146" s="176" t="s">
        <v>394</v>
      </c>
      <c r="N146" s="176">
        <v>1335500</v>
      </c>
      <c r="O146" s="174">
        <v>1375000</v>
      </c>
      <c r="P146" s="174">
        <v>39500</v>
      </c>
      <c r="Q146" s="176"/>
      <c r="R146" s="176"/>
      <c r="S146" s="174"/>
      <c r="T146" s="174"/>
    </row>
    <row r="147" spans="1:20" x14ac:dyDescent="0.25">
      <c r="A147" s="175" t="s">
        <v>393</v>
      </c>
      <c r="B147" s="176">
        <v>1478500</v>
      </c>
      <c r="C147" s="174">
        <v>1486000</v>
      </c>
      <c r="D147" s="174">
        <v>7500</v>
      </c>
      <c r="E147" s="166" t="s">
        <v>131</v>
      </c>
      <c r="F147" s="176">
        <v>2742500</v>
      </c>
      <c r="G147" s="174">
        <v>2758000</v>
      </c>
      <c r="H147" s="166">
        <v>15500</v>
      </c>
      <c r="I147" s="175" t="s">
        <v>131</v>
      </c>
      <c r="J147" s="166">
        <v>2818500</v>
      </c>
      <c r="K147" s="166">
        <v>2830000</v>
      </c>
      <c r="L147" s="175">
        <v>11500</v>
      </c>
      <c r="M147" s="176" t="s">
        <v>394</v>
      </c>
      <c r="N147" s="176">
        <v>2747500</v>
      </c>
      <c r="O147" s="174">
        <v>2772000</v>
      </c>
      <c r="P147" s="174">
        <v>24500</v>
      </c>
      <c r="Q147" s="176"/>
      <c r="R147" s="176"/>
      <c r="S147" s="174"/>
      <c r="T147" s="174"/>
    </row>
    <row r="148" spans="1:20" x14ac:dyDescent="0.25">
      <c r="A148" s="175" t="s">
        <v>393</v>
      </c>
      <c r="B148" s="176">
        <v>2779000</v>
      </c>
      <c r="C148" s="174">
        <v>2788500</v>
      </c>
      <c r="D148" s="174">
        <v>9500</v>
      </c>
      <c r="E148" s="166" t="s">
        <v>131</v>
      </c>
      <c r="F148" s="176">
        <v>2894000</v>
      </c>
      <c r="G148" s="174">
        <v>2904500</v>
      </c>
      <c r="H148" s="166">
        <v>10500</v>
      </c>
      <c r="I148" s="175"/>
      <c r="L148" s="175"/>
      <c r="M148" s="176" t="s">
        <v>394</v>
      </c>
      <c r="N148" s="176">
        <v>2834000</v>
      </c>
      <c r="O148" s="174">
        <v>2846500</v>
      </c>
      <c r="P148" s="174">
        <v>12500</v>
      </c>
      <c r="Q148" s="176"/>
      <c r="R148" s="176"/>
      <c r="S148" s="174"/>
      <c r="T148" s="174"/>
    </row>
    <row r="149" spans="1:20" x14ac:dyDescent="0.25">
      <c r="A149" s="175" t="s">
        <v>393</v>
      </c>
      <c r="B149" s="176">
        <v>2850000</v>
      </c>
      <c r="C149" s="174">
        <v>2858500</v>
      </c>
      <c r="D149" s="174">
        <v>8500</v>
      </c>
      <c r="F149" s="176"/>
      <c r="G149" s="174"/>
      <c r="I149" s="175"/>
      <c r="L149" s="175"/>
      <c r="M149" s="176" t="s">
        <v>394</v>
      </c>
      <c r="N149" s="176">
        <v>2920000</v>
      </c>
      <c r="O149" s="174">
        <v>2952069</v>
      </c>
      <c r="P149" s="174">
        <v>32069</v>
      </c>
      <c r="Q149" s="176"/>
      <c r="R149" s="176"/>
      <c r="S149" s="174"/>
      <c r="T149" s="174"/>
    </row>
    <row r="150" spans="1:20" ht="14.4" thickBot="1" x14ac:dyDescent="0.3">
      <c r="A150" s="177" t="s">
        <v>393</v>
      </c>
      <c r="B150" s="178">
        <v>2932000</v>
      </c>
      <c r="C150" s="179">
        <v>2966000</v>
      </c>
      <c r="D150" s="179">
        <v>34000</v>
      </c>
      <c r="E150" s="180"/>
      <c r="F150" s="178"/>
      <c r="G150" s="179"/>
      <c r="H150" s="180"/>
      <c r="I150" s="177"/>
      <c r="J150" s="180"/>
      <c r="K150" s="180"/>
      <c r="L150" s="177"/>
      <c r="M150" s="178"/>
      <c r="N150" s="178"/>
      <c r="O150" s="179"/>
      <c r="P150" s="179"/>
      <c r="Q150" s="178"/>
      <c r="R150" s="178"/>
      <c r="S150" s="179"/>
      <c r="T150" s="179"/>
    </row>
    <row r="151" spans="1:20" x14ac:dyDescent="0.25">
      <c r="A151" s="172" t="s">
        <v>395</v>
      </c>
      <c r="B151" s="181">
        <v>7000</v>
      </c>
      <c r="C151" s="181">
        <v>12500</v>
      </c>
      <c r="D151" s="173">
        <v>5500</v>
      </c>
      <c r="E151" s="181" t="s">
        <v>129</v>
      </c>
      <c r="F151" s="168">
        <v>1500</v>
      </c>
      <c r="G151" s="173">
        <v>26000</v>
      </c>
      <c r="H151" s="173">
        <v>24500</v>
      </c>
      <c r="I151" s="168" t="s">
        <v>129</v>
      </c>
      <c r="J151" s="168">
        <v>500</v>
      </c>
      <c r="K151" s="173">
        <v>25000</v>
      </c>
      <c r="L151" s="173">
        <v>24500</v>
      </c>
      <c r="M151" s="181" t="s">
        <v>396</v>
      </c>
      <c r="N151" s="168">
        <v>4000</v>
      </c>
      <c r="O151" s="173">
        <v>13500</v>
      </c>
      <c r="P151" s="173">
        <v>9500</v>
      </c>
      <c r="Q151" s="168" t="s">
        <v>396</v>
      </c>
      <c r="R151" s="168">
        <v>3000</v>
      </c>
      <c r="S151" s="173">
        <v>8500</v>
      </c>
      <c r="T151" s="173">
        <v>5500</v>
      </c>
    </row>
    <row r="152" spans="1:20" x14ac:dyDescent="0.25">
      <c r="A152" s="175" t="s">
        <v>395</v>
      </c>
      <c r="B152" s="166">
        <v>14000</v>
      </c>
      <c r="C152" s="166">
        <v>32000</v>
      </c>
      <c r="D152" s="174">
        <v>18000</v>
      </c>
      <c r="E152" s="166" t="s">
        <v>129</v>
      </c>
      <c r="F152" s="176">
        <v>235000</v>
      </c>
      <c r="G152" s="174">
        <v>245500</v>
      </c>
      <c r="H152" s="174">
        <v>10500</v>
      </c>
      <c r="I152" s="176" t="s">
        <v>129</v>
      </c>
      <c r="J152" s="176">
        <v>234000</v>
      </c>
      <c r="K152" s="174">
        <v>244500</v>
      </c>
      <c r="L152" s="174">
        <v>10500</v>
      </c>
      <c r="M152" s="166" t="s">
        <v>396</v>
      </c>
      <c r="N152" s="176">
        <v>15000</v>
      </c>
      <c r="O152" s="174">
        <v>25500</v>
      </c>
      <c r="P152" s="174">
        <v>10500</v>
      </c>
      <c r="Q152" s="176" t="s">
        <v>396</v>
      </c>
      <c r="R152" s="176">
        <v>33000</v>
      </c>
      <c r="S152" s="174">
        <v>38500</v>
      </c>
      <c r="T152" s="174">
        <v>5500</v>
      </c>
    </row>
    <row r="153" spans="1:20" x14ac:dyDescent="0.25">
      <c r="A153" s="175" t="s">
        <v>395</v>
      </c>
      <c r="B153" s="166">
        <v>47000</v>
      </c>
      <c r="C153" s="166">
        <v>52500</v>
      </c>
      <c r="D153" s="174">
        <v>5500</v>
      </c>
      <c r="E153" s="166" t="s">
        <v>129</v>
      </c>
      <c r="F153" s="176">
        <v>497500</v>
      </c>
      <c r="G153" s="174">
        <v>508000</v>
      </c>
      <c r="H153" s="174">
        <v>10500</v>
      </c>
      <c r="I153" s="176" t="s">
        <v>129</v>
      </c>
      <c r="J153" s="176">
        <v>496000</v>
      </c>
      <c r="K153" s="174">
        <v>507000</v>
      </c>
      <c r="L153" s="174">
        <v>11000</v>
      </c>
      <c r="M153" s="166" t="s">
        <v>396</v>
      </c>
      <c r="N153" s="176">
        <v>41500</v>
      </c>
      <c r="O153" s="174">
        <v>55500</v>
      </c>
      <c r="P153" s="174">
        <v>14000</v>
      </c>
      <c r="Q153" s="176" t="s">
        <v>396</v>
      </c>
      <c r="R153" s="176">
        <v>54000</v>
      </c>
      <c r="S153" s="174">
        <v>62500</v>
      </c>
      <c r="T153" s="174">
        <v>8500</v>
      </c>
    </row>
    <row r="154" spans="1:20" x14ac:dyDescent="0.25">
      <c r="A154" s="175" t="s">
        <v>395</v>
      </c>
      <c r="B154" s="166">
        <v>73000</v>
      </c>
      <c r="C154" s="166">
        <v>92000</v>
      </c>
      <c r="D154" s="174">
        <v>19000</v>
      </c>
      <c r="E154" s="166" t="s">
        <v>129</v>
      </c>
      <c r="F154" s="176">
        <v>691500</v>
      </c>
      <c r="G154" s="174">
        <v>750000</v>
      </c>
      <c r="H154" s="174">
        <v>58500</v>
      </c>
      <c r="I154" s="176" t="s">
        <v>129</v>
      </c>
      <c r="J154" s="176">
        <v>690500</v>
      </c>
      <c r="K154" s="174">
        <v>748500</v>
      </c>
      <c r="L154" s="174">
        <v>58000</v>
      </c>
      <c r="M154" s="166" t="s">
        <v>396</v>
      </c>
      <c r="N154" s="176">
        <v>256000</v>
      </c>
      <c r="O154" s="174">
        <v>274500</v>
      </c>
      <c r="P154" s="174">
        <v>18500</v>
      </c>
      <c r="Q154" s="176" t="s">
        <v>396</v>
      </c>
      <c r="R154" s="176">
        <v>284500</v>
      </c>
      <c r="S154" s="174">
        <v>295000</v>
      </c>
      <c r="T154" s="174">
        <v>10500</v>
      </c>
    </row>
    <row r="155" spans="1:20" x14ac:dyDescent="0.25">
      <c r="A155" s="175" t="s">
        <v>395</v>
      </c>
      <c r="B155" s="166">
        <v>194500</v>
      </c>
      <c r="C155" s="166">
        <v>205000</v>
      </c>
      <c r="D155" s="174">
        <v>10500</v>
      </c>
      <c r="E155" s="166" t="s">
        <v>129</v>
      </c>
      <c r="F155" s="176">
        <v>947500</v>
      </c>
      <c r="G155" s="174">
        <v>956500</v>
      </c>
      <c r="H155" s="174">
        <v>9000</v>
      </c>
      <c r="I155" s="176" t="s">
        <v>129</v>
      </c>
      <c r="J155" s="176">
        <v>946500</v>
      </c>
      <c r="K155" s="174">
        <v>955500</v>
      </c>
      <c r="L155" s="174">
        <v>9000</v>
      </c>
      <c r="M155" s="166" t="s">
        <v>396</v>
      </c>
      <c r="N155" s="176">
        <v>529500</v>
      </c>
      <c r="O155" s="174">
        <v>547500</v>
      </c>
      <c r="P155" s="174">
        <v>18000</v>
      </c>
      <c r="Q155" s="176" t="s">
        <v>396</v>
      </c>
      <c r="R155" s="176">
        <v>551000</v>
      </c>
      <c r="S155" s="174">
        <v>569500</v>
      </c>
      <c r="T155" s="174">
        <v>18500</v>
      </c>
    </row>
    <row r="156" spans="1:20" x14ac:dyDescent="0.25">
      <c r="A156" s="175" t="s">
        <v>395</v>
      </c>
      <c r="B156" s="166">
        <v>216000</v>
      </c>
      <c r="C156" s="166">
        <v>225500</v>
      </c>
      <c r="D156" s="174">
        <v>9500</v>
      </c>
      <c r="E156" s="166" t="s">
        <v>129</v>
      </c>
      <c r="F156" s="176">
        <v>1008500</v>
      </c>
      <c r="G156" s="174">
        <v>1017000</v>
      </c>
      <c r="H156" s="174">
        <v>8500</v>
      </c>
      <c r="I156" s="176" t="s">
        <v>129</v>
      </c>
      <c r="J156" s="176">
        <v>1007500</v>
      </c>
      <c r="K156" s="174">
        <v>1016000</v>
      </c>
      <c r="L156" s="174">
        <v>8500</v>
      </c>
      <c r="M156" s="166" t="s">
        <v>396</v>
      </c>
      <c r="N156" s="176">
        <v>731500</v>
      </c>
      <c r="O156" s="174">
        <v>783000</v>
      </c>
      <c r="P156" s="174">
        <v>51500</v>
      </c>
      <c r="Q156" s="176" t="s">
        <v>396</v>
      </c>
      <c r="R156" s="176">
        <v>753500</v>
      </c>
      <c r="S156" s="174">
        <v>798500</v>
      </c>
      <c r="T156" s="174">
        <v>45000</v>
      </c>
    </row>
    <row r="157" spans="1:20" x14ac:dyDescent="0.25">
      <c r="A157" s="175" t="s">
        <v>395</v>
      </c>
      <c r="B157" s="166">
        <v>306500</v>
      </c>
      <c r="C157" s="166">
        <v>321000</v>
      </c>
      <c r="D157" s="174">
        <v>14500</v>
      </c>
      <c r="E157" s="166" t="s">
        <v>129</v>
      </c>
      <c r="F157" s="176">
        <v>1685000</v>
      </c>
      <c r="G157" s="174">
        <v>1694000</v>
      </c>
      <c r="H157" s="174">
        <v>9000</v>
      </c>
      <c r="I157" s="176" t="s">
        <v>129</v>
      </c>
      <c r="J157" s="176">
        <v>1683500</v>
      </c>
      <c r="K157" s="174">
        <v>1692500</v>
      </c>
      <c r="L157" s="174">
        <v>9000</v>
      </c>
      <c r="M157" s="166" t="s">
        <v>396</v>
      </c>
      <c r="N157" s="176">
        <v>1033500</v>
      </c>
      <c r="O157" s="174">
        <v>1049500</v>
      </c>
      <c r="P157" s="174">
        <v>16000</v>
      </c>
      <c r="Q157" s="176" t="s">
        <v>396</v>
      </c>
      <c r="R157" s="176">
        <v>1047000</v>
      </c>
      <c r="S157" s="174">
        <v>1070000</v>
      </c>
      <c r="T157" s="174">
        <v>23000</v>
      </c>
    </row>
    <row r="158" spans="1:20" x14ac:dyDescent="0.25">
      <c r="A158" s="175" t="s">
        <v>395</v>
      </c>
      <c r="B158" s="166">
        <v>334000</v>
      </c>
      <c r="C158" s="166">
        <v>357500</v>
      </c>
      <c r="D158" s="174">
        <v>23500</v>
      </c>
      <c r="E158" s="166" t="s">
        <v>129</v>
      </c>
      <c r="F158" s="176">
        <v>1771500</v>
      </c>
      <c r="G158" s="174">
        <v>1792000</v>
      </c>
      <c r="H158" s="174">
        <v>20500</v>
      </c>
      <c r="I158" s="176" t="s">
        <v>129</v>
      </c>
      <c r="J158" s="176">
        <v>1770000</v>
      </c>
      <c r="K158" s="174">
        <v>1790500</v>
      </c>
      <c r="L158" s="174">
        <v>20500</v>
      </c>
      <c r="M158" s="166" t="s">
        <v>396</v>
      </c>
      <c r="N158" s="176">
        <v>1760000</v>
      </c>
      <c r="O158" s="174">
        <v>1767000</v>
      </c>
      <c r="P158" s="174">
        <v>7000</v>
      </c>
      <c r="Q158" s="176" t="s">
        <v>396</v>
      </c>
      <c r="R158" s="176">
        <v>1785000</v>
      </c>
      <c r="S158" s="174">
        <v>1793000</v>
      </c>
      <c r="T158" s="174">
        <v>8000</v>
      </c>
    </row>
    <row r="159" spans="1:20" x14ac:dyDescent="0.25">
      <c r="A159" s="175" t="s">
        <v>395</v>
      </c>
      <c r="B159" s="166">
        <v>613000</v>
      </c>
      <c r="C159" s="166">
        <v>629500</v>
      </c>
      <c r="D159" s="174">
        <v>16500</v>
      </c>
      <c r="E159" s="166" t="s">
        <v>129</v>
      </c>
      <c r="F159" s="176">
        <v>2088000</v>
      </c>
      <c r="G159" s="174">
        <v>2098000</v>
      </c>
      <c r="H159" s="174">
        <v>10000</v>
      </c>
      <c r="I159" s="176" t="s">
        <v>129</v>
      </c>
      <c r="J159" s="176">
        <v>2087000</v>
      </c>
      <c r="K159" s="174">
        <v>2097000</v>
      </c>
      <c r="L159" s="174">
        <v>10000</v>
      </c>
      <c r="M159" s="166" t="s">
        <v>396</v>
      </c>
      <c r="N159" s="176">
        <v>1796500</v>
      </c>
      <c r="O159" s="174">
        <v>1815000</v>
      </c>
      <c r="P159" s="174">
        <v>18500</v>
      </c>
      <c r="Q159" s="176" t="s">
        <v>396</v>
      </c>
      <c r="R159" s="176">
        <v>1822000</v>
      </c>
      <c r="S159" s="174">
        <v>1845000</v>
      </c>
      <c r="T159" s="174">
        <v>23000</v>
      </c>
    </row>
    <row r="160" spans="1:20" x14ac:dyDescent="0.25">
      <c r="A160" s="175" t="s">
        <v>395</v>
      </c>
      <c r="B160" s="166">
        <v>813500</v>
      </c>
      <c r="C160" s="166">
        <v>858500</v>
      </c>
      <c r="D160" s="174">
        <v>45000</v>
      </c>
      <c r="E160" s="166" t="s">
        <v>129</v>
      </c>
      <c r="F160" s="176">
        <v>2475000</v>
      </c>
      <c r="G160" s="174">
        <v>2483500</v>
      </c>
      <c r="H160" s="174">
        <v>8500</v>
      </c>
      <c r="I160" s="176" t="s">
        <v>129</v>
      </c>
      <c r="J160" s="176">
        <v>2473500</v>
      </c>
      <c r="K160" s="174">
        <v>2482500</v>
      </c>
      <c r="L160" s="174">
        <v>9000</v>
      </c>
      <c r="M160" s="166" t="s">
        <v>396</v>
      </c>
      <c r="N160" s="176">
        <v>1990000</v>
      </c>
      <c r="O160" s="174">
        <v>2003000</v>
      </c>
      <c r="P160" s="174">
        <v>13000</v>
      </c>
      <c r="Q160" s="176" t="s">
        <v>396</v>
      </c>
      <c r="R160" s="176">
        <v>2051500</v>
      </c>
      <c r="S160" s="174">
        <v>2083500</v>
      </c>
      <c r="T160" s="174">
        <v>32000</v>
      </c>
    </row>
    <row r="161" spans="1:20" x14ac:dyDescent="0.25">
      <c r="A161" s="175" t="s">
        <v>395</v>
      </c>
      <c r="B161" s="166">
        <v>1103500</v>
      </c>
      <c r="C161" s="166">
        <v>1129500</v>
      </c>
      <c r="D161" s="174">
        <v>26000</v>
      </c>
      <c r="E161" s="166" t="s">
        <v>129</v>
      </c>
      <c r="F161" s="176">
        <v>2492000</v>
      </c>
      <c r="G161" s="174">
        <v>2500500</v>
      </c>
      <c r="H161" s="174">
        <v>8500</v>
      </c>
      <c r="I161" s="176" t="s">
        <v>129</v>
      </c>
      <c r="J161" s="176">
        <v>2490500</v>
      </c>
      <c r="K161" s="174">
        <v>2499500</v>
      </c>
      <c r="L161" s="174">
        <v>9000</v>
      </c>
      <c r="M161" s="166" t="s">
        <v>396</v>
      </c>
      <c r="N161" s="176">
        <v>2123500</v>
      </c>
      <c r="O161" s="174">
        <v>2136500</v>
      </c>
      <c r="P161" s="174">
        <v>13000</v>
      </c>
      <c r="Q161" s="176" t="s">
        <v>396</v>
      </c>
      <c r="R161" s="176">
        <v>2171000</v>
      </c>
      <c r="S161" s="174">
        <v>2195000</v>
      </c>
      <c r="T161" s="174">
        <v>24000</v>
      </c>
    </row>
    <row r="162" spans="1:20" x14ac:dyDescent="0.25">
      <c r="A162" s="175" t="s">
        <v>395</v>
      </c>
      <c r="B162" s="166">
        <v>1233000</v>
      </c>
      <c r="C162" s="166">
        <v>1239000</v>
      </c>
      <c r="D162" s="174">
        <v>6000</v>
      </c>
      <c r="E162" s="166" t="s">
        <v>129</v>
      </c>
      <c r="F162" s="176">
        <v>2534500</v>
      </c>
      <c r="G162" s="174">
        <v>2541000</v>
      </c>
      <c r="H162" s="174">
        <v>6500</v>
      </c>
      <c r="I162" s="176" t="s">
        <v>129</v>
      </c>
      <c r="J162" s="176">
        <v>2533000</v>
      </c>
      <c r="K162" s="174">
        <v>2539500</v>
      </c>
      <c r="L162" s="174">
        <v>6500</v>
      </c>
      <c r="M162" s="166" t="s">
        <v>396</v>
      </c>
      <c r="N162" s="176">
        <v>2506500</v>
      </c>
      <c r="O162" s="174">
        <v>2513500</v>
      </c>
      <c r="P162" s="174">
        <v>7000</v>
      </c>
      <c r="Q162" s="176" t="s">
        <v>396</v>
      </c>
      <c r="R162" s="176">
        <v>2564000</v>
      </c>
      <c r="S162" s="174">
        <v>2572500</v>
      </c>
      <c r="T162" s="174">
        <v>8500</v>
      </c>
    </row>
    <row r="163" spans="1:20" x14ac:dyDescent="0.25">
      <c r="A163" s="175" t="s">
        <v>395</v>
      </c>
      <c r="B163" s="166">
        <v>1790500</v>
      </c>
      <c r="C163" s="166">
        <v>1796000</v>
      </c>
      <c r="D163" s="174">
        <v>5500</v>
      </c>
      <c r="E163" s="166" t="s">
        <v>129</v>
      </c>
      <c r="F163" s="176">
        <v>2552500</v>
      </c>
      <c r="G163" s="174">
        <v>2558500</v>
      </c>
      <c r="H163" s="174">
        <v>6000</v>
      </c>
      <c r="I163" s="176"/>
      <c r="J163" s="176"/>
      <c r="K163" s="174"/>
      <c r="L163" s="174"/>
      <c r="N163" s="176"/>
      <c r="O163" s="174"/>
      <c r="P163" s="174"/>
      <c r="Q163" s="176" t="s">
        <v>396</v>
      </c>
      <c r="R163" s="176">
        <v>2581000</v>
      </c>
      <c r="S163" s="174">
        <v>2599000</v>
      </c>
      <c r="T163" s="174">
        <v>18000</v>
      </c>
    </row>
    <row r="164" spans="1:20" x14ac:dyDescent="0.25">
      <c r="A164" s="175" t="s">
        <v>395</v>
      </c>
      <c r="B164" s="166">
        <v>1873000</v>
      </c>
      <c r="C164" s="166">
        <v>1902000</v>
      </c>
      <c r="D164" s="174">
        <v>29000</v>
      </c>
      <c r="F164" s="176"/>
      <c r="G164" s="174"/>
      <c r="H164" s="174"/>
      <c r="I164" s="176"/>
      <c r="J164" s="176"/>
      <c r="K164" s="174"/>
      <c r="L164" s="174"/>
      <c r="N164" s="176"/>
      <c r="O164" s="174"/>
      <c r="P164" s="174"/>
      <c r="Q164" s="176" t="s">
        <v>396</v>
      </c>
      <c r="R164" s="176">
        <v>2632000</v>
      </c>
      <c r="S164" s="174">
        <v>2638000</v>
      </c>
      <c r="T164" s="174">
        <v>6000</v>
      </c>
    </row>
    <row r="165" spans="1:20" x14ac:dyDescent="0.25">
      <c r="A165" s="175" t="s">
        <v>395</v>
      </c>
      <c r="B165" s="166">
        <v>2077000</v>
      </c>
      <c r="C165" s="166">
        <v>2085500</v>
      </c>
      <c r="D165" s="174">
        <v>8500</v>
      </c>
      <c r="F165" s="176"/>
      <c r="G165" s="174"/>
      <c r="H165" s="174"/>
      <c r="I165" s="176"/>
      <c r="J165" s="176"/>
      <c r="K165" s="174"/>
      <c r="L165" s="174"/>
      <c r="N165" s="176"/>
      <c r="O165" s="174"/>
      <c r="P165" s="174"/>
      <c r="Q165" s="176"/>
      <c r="R165" s="176"/>
      <c r="S165" s="174"/>
      <c r="T165" s="174"/>
    </row>
    <row r="166" spans="1:20" x14ac:dyDescent="0.25">
      <c r="A166" s="175" t="s">
        <v>395</v>
      </c>
      <c r="B166" s="166">
        <v>2206500</v>
      </c>
      <c r="C166" s="166">
        <v>2230000</v>
      </c>
      <c r="D166" s="174">
        <v>23500</v>
      </c>
      <c r="F166" s="176"/>
      <c r="G166" s="174"/>
      <c r="H166" s="174"/>
      <c r="I166" s="176"/>
      <c r="J166" s="176"/>
      <c r="K166" s="174"/>
      <c r="L166" s="174"/>
      <c r="N166" s="176"/>
      <c r="O166" s="174"/>
      <c r="P166" s="174"/>
      <c r="Q166" s="176"/>
      <c r="R166" s="176"/>
      <c r="S166" s="174"/>
      <c r="T166" s="174"/>
    </row>
    <row r="167" spans="1:20" x14ac:dyDescent="0.25">
      <c r="A167" s="175" t="s">
        <v>395</v>
      </c>
      <c r="B167" s="166">
        <v>2609000</v>
      </c>
      <c r="C167" s="166">
        <v>2644000</v>
      </c>
      <c r="D167" s="174">
        <v>35000</v>
      </c>
      <c r="F167" s="176"/>
      <c r="G167" s="174"/>
      <c r="H167" s="174"/>
      <c r="I167" s="176"/>
      <c r="J167" s="176"/>
      <c r="K167" s="174"/>
      <c r="L167" s="174"/>
      <c r="N167" s="176"/>
      <c r="O167" s="174"/>
      <c r="P167" s="174"/>
      <c r="Q167" s="176"/>
      <c r="R167" s="176"/>
      <c r="S167" s="174"/>
      <c r="T167" s="174"/>
    </row>
    <row r="168" spans="1:20" ht="14.4" thickBot="1" x14ac:dyDescent="0.3">
      <c r="A168" s="177" t="s">
        <v>395</v>
      </c>
      <c r="B168" s="180">
        <v>2676500</v>
      </c>
      <c r="C168" s="180">
        <v>2693000</v>
      </c>
      <c r="D168" s="179">
        <v>16500</v>
      </c>
      <c r="E168" s="180"/>
      <c r="F168" s="178"/>
      <c r="G168" s="179"/>
      <c r="H168" s="179"/>
      <c r="I168" s="178"/>
      <c r="J168" s="178"/>
      <c r="K168" s="179"/>
      <c r="L168" s="179"/>
      <c r="M168" s="180"/>
      <c r="N168" s="178"/>
      <c r="O168" s="179"/>
      <c r="P168" s="179"/>
      <c r="Q168" s="178"/>
      <c r="R168" s="178"/>
      <c r="S168" s="179"/>
      <c r="T168" s="179"/>
    </row>
    <row r="169" spans="1:20" x14ac:dyDescent="0.25">
      <c r="A169" s="172" t="s">
        <v>397</v>
      </c>
      <c r="B169" s="181">
        <v>7000</v>
      </c>
      <c r="C169" s="181">
        <v>36500</v>
      </c>
      <c r="D169" s="173">
        <v>29500</v>
      </c>
      <c r="E169" s="168" t="s">
        <v>138</v>
      </c>
      <c r="F169" s="168">
        <v>13500</v>
      </c>
      <c r="G169" s="173">
        <v>21000</v>
      </c>
      <c r="H169" s="173">
        <v>7500</v>
      </c>
      <c r="I169" s="168" t="s">
        <v>138</v>
      </c>
      <c r="J169" s="168">
        <v>1500</v>
      </c>
      <c r="K169" s="173">
        <v>21500</v>
      </c>
      <c r="L169" s="173">
        <v>20000</v>
      </c>
      <c r="M169" s="168" t="s">
        <v>398</v>
      </c>
      <c r="N169" s="168">
        <v>0</v>
      </c>
      <c r="O169" s="173">
        <v>41500</v>
      </c>
      <c r="P169" s="173">
        <v>41500</v>
      </c>
      <c r="Q169" s="168" t="s">
        <v>398</v>
      </c>
      <c r="R169" s="168">
        <v>0</v>
      </c>
      <c r="S169" s="173">
        <v>9000</v>
      </c>
      <c r="T169" s="173">
        <v>9000</v>
      </c>
    </row>
    <row r="170" spans="1:20" x14ac:dyDescent="0.25">
      <c r="A170" s="175" t="s">
        <v>397</v>
      </c>
      <c r="B170" s="166">
        <v>54500</v>
      </c>
      <c r="C170" s="166">
        <v>59500</v>
      </c>
      <c r="D170" s="174">
        <v>5000</v>
      </c>
      <c r="E170" s="176" t="s">
        <v>138</v>
      </c>
      <c r="F170" s="176">
        <v>38500</v>
      </c>
      <c r="G170" s="174">
        <v>43500</v>
      </c>
      <c r="H170" s="174">
        <v>5000</v>
      </c>
      <c r="I170" s="176" t="s">
        <v>138</v>
      </c>
      <c r="J170" s="176">
        <v>53500</v>
      </c>
      <c r="K170" s="174">
        <v>76000</v>
      </c>
      <c r="L170" s="174">
        <v>22500</v>
      </c>
      <c r="M170" s="176" t="s">
        <v>398</v>
      </c>
      <c r="N170" s="176">
        <v>57000</v>
      </c>
      <c r="O170" s="174">
        <v>67000</v>
      </c>
      <c r="P170" s="174">
        <v>10000</v>
      </c>
      <c r="Q170" s="176" t="s">
        <v>398</v>
      </c>
      <c r="R170" s="176">
        <v>13500</v>
      </c>
      <c r="S170" s="174">
        <v>23000</v>
      </c>
      <c r="T170" s="174">
        <v>9500</v>
      </c>
    </row>
    <row r="171" spans="1:20" x14ac:dyDescent="0.25">
      <c r="A171" s="175" t="s">
        <v>397</v>
      </c>
      <c r="B171" s="166">
        <v>313500</v>
      </c>
      <c r="C171" s="166">
        <v>333500</v>
      </c>
      <c r="D171" s="174">
        <v>20000</v>
      </c>
      <c r="E171" s="176" t="s">
        <v>138</v>
      </c>
      <c r="F171" s="176">
        <v>359500</v>
      </c>
      <c r="G171" s="174">
        <v>366500</v>
      </c>
      <c r="H171" s="174">
        <v>7000</v>
      </c>
      <c r="I171" s="176" t="s">
        <v>138</v>
      </c>
      <c r="J171" s="176">
        <v>78500</v>
      </c>
      <c r="K171" s="174">
        <v>87000</v>
      </c>
      <c r="L171" s="174">
        <v>8500</v>
      </c>
      <c r="M171" s="176" t="s">
        <v>398</v>
      </c>
      <c r="N171" s="176">
        <v>68500</v>
      </c>
      <c r="O171" s="174">
        <v>86000</v>
      </c>
      <c r="P171" s="174">
        <v>17500</v>
      </c>
      <c r="Q171" s="176" t="s">
        <v>398</v>
      </c>
      <c r="R171" s="176">
        <v>34000</v>
      </c>
      <c r="S171" s="174">
        <v>39000</v>
      </c>
      <c r="T171" s="174">
        <v>5000</v>
      </c>
    </row>
    <row r="172" spans="1:20" x14ac:dyDescent="0.25">
      <c r="A172" s="175" t="s">
        <v>397</v>
      </c>
      <c r="B172" s="166">
        <v>754500</v>
      </c>
      <c r="C172" s="166">
        <v>807500</v>
      </c>
      <c r="D172" s="174">
        <v>53000</v>
      </c>
      <c r="E172" s="176" t="s">
        <v>138</v>
      </c>
      <c r="F172" s="176">
        <v>723000</v>
      </c>
      <c r="G172" s="174">
        <v>765500</v>
      </c>
      <c r="H172" s="174">
        <v>42500</v>
      </c>
      <c r="I172" s="176" t="s">
        <v>138</v>
      </c>
      <c r="J172" s="176">
        <v>105000</v>
      </c>
      <c r="K172" s="174">
        <v>110000</v>
      </c>
      <c r="L172" s="174">
        <v>5000</v>
      </c>
      <c r="M172" s="176" t="s">
        <v>398</v>
      </c>
      <c r="N172" s="176">
        <v>341500</v>
      </c>
      <c r="O172" s="174">
        <v>356000</v>
      </c>
      <c r="P172" s="174">
        <v>14500</v>
      </c>
      <c r="Q172" s="176" t="s">
        <v>398</v>
      </c>
      <c r="R172" s="176">
        <v>297500</v>
      </c>
      <c r="S172" s="174">
        <v>328000</v>
      </c>
      <c r="T172" s="174">
        <v>30500</v>
      </c>
    </row>
    <row r="173" spans="1:20" x14ac:dyDescent="0.25">
      <c r="A173" s="175" t="s">
        <v>397</v>
      </c>
      <c r="B173" s="166">
        <v>926000</v>
      </c>
      <c r="C173" s="166">
        <v>945000</v>
      </c>
      <c r="D173" s="174">
        <v>19000</v>
      </c>
      <c r="E173" s="176" t="s">
        <v>138</v>
      </c>
      <c r="F173" s="176">
        <v>772500</v>
      </c>
      <c r="G173" s="174">
        <v>787500</v>
      </c>
      <c r="H173" s="174">
        <v>15000</v>
      </c>
      <c r="I173" s="176" t="s">
        <v>138</v>
      </c>
      <c r="J173" s="176">
        <v>425500</v>
      </c>
      <c r="K173" s="174">
        <v>433000</v>
      </c>
      <c r="L173" s="174">
        <v>7500</v>
      </c>
      <c r="M173" s="176" t="s">
        <v>398</v>
      </c>
      <c r="N173" s="176">
        <v>793000</v>
      </c>
      <c r="O173" s="174">
        <v>829000</v>
      </c>
      <c r="P173" s="174">
        <v>36000</v>
      </c>
      <c r="Q173" s="176" t="s">
        <v>398</v>
      </c>
      <c r="R173" s="176">
        <v>756500</v>
      </c>
      <c r="S173" s="174">
        <v>797500</v>
      </c>
      <c r="T173" s="174">
        <v>41000</v>
      </c>
    </row>
    <row r="174" spans="1:20" x14ac:dyDescent="0.25">
      <c r="A174" s="175" t="s">
        <v>397</v>
      </c>
      <c r="B174" s="166">
        <v>1120500</v>
      </c>
      <c r="C174" s="166">
        <v>1127000</v>
      </c>
      <c r="D174" s="174">
        <v>6500</v>
      </c>
      <c r="E174" s="176" t="s">
        <v>138</v>
      </c>
      <c r="F174" s="176">
        <v>788000</v>
      </c>
      <c r="G174" s="174">
        <v>804000</v>
      </c>
      <c r="H174" s="174">
        <v>16000</v>
      </c>
      <c r="I174" s="176" t="s">
        <v>138</v>
      </c>
      <c r="J174" s="176">
        <v>789500</v>
      </c>
      <c r="K174" s="174">
        <v>831500</v>
      </c>
      <c r="L174" s="174">
        <v>42000</v>
      </c>
      <c r="M174" s="176" t="s">
        <v>398</v>
      </c>
      <c r="N174" s="176">
        <v>836500</v>
      </c>
      <c r="O174" s="174">
        <v>860000</v>
      </c>
      <c r="P174" s="174">
        <v>23500</v>
      </c>
      <c r="Q174" s="176" t="s">
        <v>398</v>
      </c>
      <c r="R174" s="176">
        <v>805000</v>
      </c>
      <c r="S174" s="174">
        <v>823000</v>
      </c>
      <c r="T174" s="174">
        <v>18000</v>
      </c>
    </row>
    <row r="175" spans="1:20" x14ac:dyDescent="0.25">
      <c r="A175" s="175" t="s">
        <v>397</v>
      </c>
      <c r="B175" s="166">
        <v>1399000</v>
      </c>
      <c r="C175" s="166">
        <v>1403500</v>
      </c>
      <c r="D175" s="174">
        <v>4500</v>
      </c>
      <c r="E175" s="176" t="s">
        <v>138</v>
      </c>
      <c r="F175" s="176">
        <v>1357500</v>
      </c>
      <c r="G175" s="174">
        <v>1393500</v>
      </c>
      <c r="H175" s="174">
        <v>36000</v>
      </c>
      <c r="I175" s="176" t="s">
        <v>138</v>
      </c>
      <c r="J175" s="176">
        <v>839000</v>
      </c>
      <c r="K175" s="174">
        <v>871500</v>
      </c>
      <c r="L175" s="174">
        <v>32500</v>
      </c>
      <c r="M175" s="176" t="s">
        <v>398</v>
      </c>
      <c r="N175" s="176">
        <v>1397000</v>
      </c>
      <c r="O175" s="174">
        <v>1428500</v>
      </c>
      <c r="P175" s="174">
        <v>31500</v>
      </c>
      <c r="Q175" s="176" t="s">
        <v>398</v>
      </c>
      <c r="R175" s="176">
        <v>1088000</v>
      </c>
      <c r="S175" s="174">
        <v>1111500</v>
      </c>
      <c r="T175" s="174">
        <v>23500</v>
      </c>
    </row>
    <row r="176" spans="1:20" x14ac:dyDescent="0.25">
      <c r="A176" s="175" t="s">
        <v>397</v>
      </c>
      <c r="B176" s="166">
        <v>1403500</v>
      </c>
      <c r="C176" s="166">
        <v>1419500</v>
      </c>
      <c r="D176" s="174">
        <v>16000</v>
      </c>
      <c r="E176" s="176" t="s">
        <v>138</v>
      </c>
      <c r="F176" s="176">
        <v>1914500</v>
      </c>
      <c r="G176" s="174">
        <v>1923000</v>
      </c>
      <c r="H176" s="174">
        <v>8500</v>
      </c>
      <c r="I176" s="176" t="s">
        <v>138</v>
      </c>
      <c r="J176" s="176">
        <v>1425000</v>
      </c>
      <c r="K176" s="174">
        <v>1461000</v>
      </c>
      <c r="L176" s="174">
        <v>36000</v>
      </c>
      <c r="M176" s="176"/>
      <c r="N176" s="176"/>
      <c r="O176" s="174"/>
      <c r="P176" s="174"/>
      <c r="Q176" s="176" t="s">
        <v>398</v>
      </c>
      <c r="R176" s="176">
        <v>1119500</v>
      </c>
      <c r="S176" s="174">
        <v>1140000</v>
      </c>
      <c r="T176" s="174">
        <v>20500</v>
      </c>
    </row>
    <row r="177" spans="1:20" x14ac:dyDescent="0.25">
      <c r="A177" s="175" t="s">
        <v>397</v>
      </c>
      <c r="B177" s="166">
        <v>2195000</v>
      </c>
      <c r="C177" s="166">
        <v>2200500</v>
      </c>
      <c r="D177" s="174">
        <v>5500</v>
      </c>
      <c r="E177" s="176" t="s">
        <v>138</v>
      </c>
      <c r="F177" s="176">
        <v>2172500</v>
      </c>
      <c r="G177" s="174">
        <v>2187500</v>
      </c>
      <c r="H177" s="174">
        <v>15000</v>
      </c>
      <c r="I177" s="176" t="s">
        <v>138</v>
      </c>
      <c r="J177" s="176">
        <v>1982000</v>
      </c>
      <c r="K177" s="174">
        <v>1990500</v>
      </c>
      <c r="L177" s="174">
        <v>8500</v>
      </c>
      <c r="M177" s="176"/>
      <c r="N177" s="176"/>
      <c r="O177" s="174"/>
      <c r="P177" s="174"/>
      <c r="Q177" s="176" t="s">
        <v>398</v>
      </c>
      <c r="R177" s="176">
        <v>1416000</v>
      </c>
      <c r="S177" s="174">
        <v>1425500</v>
      </c>
      <c r="T177" s="174">
        <v>9500</v>
      </c>
    </row>
    <row r="178" spans="1:20" x14ac:dyDescent="0.25">
      <c r="A178" s="175" t="s">
        <v>397</v>
      </c>
      <c r="B178" s="166">
        <v>2206500</v>
      </c>
      <c r="C178" s="166">
        <v>2215500</v>
      </c>
      <c r="D178" s="174">
        <v>9000</v>
      </c>
      <c r="E178" s="176" t="s">
        <v>138</v>
      </c>
      <c r="F178" s="176">
        <v>2187500</v>
      </c>
      <c r="G178" s="174">
        <v>2195500</v>
      </c>
      <c r="H178" s="174">
        <v>8000</v>
      </c>
      <c r="I178" s="176" t="s">
        <v>138</v>
      </c>
      <c r="J178" s="176">
        <v>2240000</v>
      </c>
      <c r="K178" s="174">
        <v>2254000</v>
      </c>
      <c r="L178" s="174">
        <v>14000</v>
      </c>
      <c r="M178" s="176"/>
      <c r="N178" s="176"/>
      <c r="O178" s="174"/>
      <c r="P178" s="174"/>
      <c r="Q178" s="176" t="s">
        <v>398</v>
      </c>
      <c r="R178" s="176">
        <v>1713500</v>
      </c>
      <c r="S178" s="174">
        <v>1741500</v>
      </c>
      <c r="T178" s="174">
        <v>28000</v>
      </c>
    </row>
    <row r="179" spans="1:20" ht="14.4" thickBot="1" x14ac:dyDescent="0.3">
      <c r="A179" s="177" t="s">
        <v>397</v>
      </c>
      <c r="B179" s="180">
        <v>2217500</v>
      </c>
      <c r="C179" s="180">
        <v>2223000</v>
      </c>
      <c r="D179" s="179">
        <v>5500</v>
      </c>
      <c r="E179" s="178"/>
      <c r="F179" s="178"/>
      <c r="G179" s="179"/>
      <c r="H179" s="179"/>
      <c r="I179" s="178" t="s">
        <v>138</v>
      </c>
      <c r="J179" s="178">
        <v>2254000</v>
      </c>
      <c r="K179" s="179">
        <v>2262000</v>
      </c>
      <c r="L179" s="179">
        <v>8000</v>
      </c>
      <c r="M179" s="178"/>
      <c r="N179" s="178"/>
      <c r="O179" s="179"/>
      <c r="P179" s="179"/>
      <c r="Q179" s="178"/>
      <c r="R179" s="178"/>
      <c r="S179" s="179"/>
      <c r="T179" s="179"/>
    </row>
    <row r="180" spans="1:20" x14ac:dyDescent="0.25">
      <c r="A180" s="172" t="s">
        <v>399</v>
      </c>
      <c r="B180" s="181">
        <v>0</v>
      </c>
      <c r="C180" s="181">
        <v>10000</v>
      </c>
      <c r="D180" s="173">
        <v>10000</v>
      </c>
      <c r="E180" s="168" t="s">
        <v>400</v>
      </c>
      <c r="F180" s="168">
        <v>28500</v>
      </c>
      <c r="G180" s="173">
        <v>52500</v>
      </c>
      <c r="H180" s="173">
        <v>24000</v>
      </c>
      <c r="I180" s="168" t="s">
        <v>400</v>
      </c>
      <c r="J180" s="168">
        <v>0</v>
      </c>
      <c r="K180" s="173">
        <v>5500</v>
      </c>
      <c r="L180" s="173">
        <v>5500</v>
      </c>
      <c r="M180" s="168" t="s">
        <v>401</v>
      </c>
      <c r="N180" s="168">
        <v>0</v>
      </c>
      <c r="O180" s="173">
        <v>53500</v>
      </c>
      <c r="P180" s="173">
        <v>53500</v>
      </c>
      <c r="Q180" s="168" t="s">
        <v>401</v>
      </c>
      <c r="R180" s="168">
        <v>0</v>
      </c>
      <c r="S180" s="173">
        <v>28000</v>
      </c>
      <c r="T180" s="173">
        <v>28000</v>
      </c>
    </row>
    <row r="181" spans="1:20" x14ac:dyDescent="0.25">
      <c r="A181" s="175"/>
      <c r="D181" s="174"/>
      <c r="E181" s="176" t="s">
        <v>400</v>
      </c>
      <c r="F181" s="176">
        <v>85500</v>
      </c>
      <c r="G181" s="174">
        <v>127500</v>
      </c>
      <c r="H181" s="174">
        <v>42000</v>
      </c>
      <c r="I181" s="176" t="s">
        <v>400</v>
      </c>
      <c r="J181" s="176">
        <v>26500</v>
      </c>
      <c r="K181" s="174">
        <v>50500</v>
      </c>
      <c r="L181" s="174">
        <v>24000</v>
      </c>
      <c r="M181" s="176" t="s">
        <v>401</v>
      </c>
      <c r="N181" s="176">
        <v>76000</v>
      </c>
      <c r="O181" s="174">
        <v>100500</v>
      </c>
      <c r="P181" s="174">
        <v>24500</v>
      </c>
      <c r="Q181" s="176" t="s">
        <v>401</v>
      </c>
      <c r="R181" s="176">
        <v>33500</v>
      </c>
      <c r="S181" s="174">
        <v>50000</v>
      </c>
      <c r="T181" s="174">
        <v>16500</v>
      </c>
    </row>
    <row r="182" spans="1:20" x14ac:dyDescent="0.25">
      <c r="A182" s="175"/>
      <c r="D182" s="174"/>
      <c r="E182" s="176" t="s">
        <v>400</v>
      </c>
      <c r="F182" s="176">
        <v>174000</v>
      </c>
      <c r="G182" s="174">
        <v>181000</v>
      </c>
      <c r="H182" s="174">
        <v>7000</v>
      </c>
      <c r="I182" s="176" t="s">
        <v>400</v>
      </c>
      <c r="J182" s="176">
        <v>83500</v>
      </c>
      <c r="K182" s="174">
        <v>94500</v>
      </c>
      <c r="L182" s="174">
        <v>11000</v>
      </c>
      <c r="M182" s="176" t="s">
        <v>401</v>
      </c>
      <c r="N182" s="176">
        <v>122000</v>
      </c>
      <c r="O182" s="174">
        <v>140000</v>
      </c>
      <c r="P182" s="174">
        <v>18000</v>
      </c>
      <c r="Q182" s="176" t="s">
        <v>401</v>
      </c>
      <c r="R182" s="176">
        <v>258500</v>
      </c>
      <c r="S182" s="174">
        <v>315000</v>
      </c>
      <c r="T182" s="174">
        <v>56500</v>
      </c>
    </row>
    <row r="183" spans="1:20" x14ac:dyDescent="0.25">
      <c r="A183" s="175"/>
      <c r="D183" s="174"/>
      <c r="E183" s="176" t="s">
        <v>400</v>
      </c>
      <c r="F183" s="176">
        <v>334000</v>
      </c>
      <c r="G183" s="174">
        <v>342500</v>
      </c>
      <c r="H183" s="174">
        <v>8500</v>
      </c>
      <c r="I183" s="176" t="s">
        <v>400</v>
      </c>
      <c r="J183" s="176">
        <v>118000</v>
      </c>
      <c r="K183" s="174">
        <v>125500</v>
      </c>
      <c r="L183" s="174">
        <v>7500</v>
      </c>
      <c r="M183" s="176" t="s">
        <v>401</v>
      </c>
      <c r="N183" s="176">
        <v>150000</v>
      </c>
      <c r="O183" s="174">
        <v>192000</v>
      </c>
      <c r="P183" s="174">
        <v>42000</v>
      </c>
      <c r="Q183" s="176" t="s">
        <v>401</v>
      </c>
      <c r="R183" s="176">
        <v>581500</v>
      </c>
      <c r="S183" s="174">
        <v>597000</v>
      </c>
      <c r="T183" s="174">
        <v>15500</v>
      </c>
    </row>
    <row r="184" spans="1:20" x14ac:dyDescent="0.25">
      <c r="A184" s="175"/>
      <c r="D184" s="174"/>
      <c r="E184" s="176" t="s">
        <v>400</v>
      </c>
      <c r="F184" s="176">
        <v>555500</v>
      </c>
      <c r="G184" s="174">
        <v>565000</v>
      </c>
      <c r="H184" s="174">
        <v>9500</v>
      </c>
      <c r="I184" s="176" t="s">
        <v>400</v>
      </c>
      <c r="J184" s="176">
        <v>172000</v>
      </c>
      <c r="K184" s="174">
        <v>179000</v>
      </c>
      <c r="L184" s="174">
        <v>7000</v>
      </c>
      <c r="M184" s="176" t="s">
        <v>401</v>
      </c>
      <c r="N184" s="176">
        <v>367000</v>
      </c>
      <c r="O184" s="174">
        <v>375500</v>
      </c>
      <c r="P184" s="174">
        <v>8500</v>
      </c>
      <c r="Q184" s="176" t="s">
        <v>401</v>
      </c>
      <c r="R184" s="176">
        <v>721000</v>
      </c>
      <c r="S184" s="174">
        <v>738500</v>
      </c>
      <c r="T184" s="174">
        <v>17500</v>
      </c>
    </row>
    <row r="185" spans="1:20" x14ac:dyDescent="0.25">
      <c r="A185" s="175"/>
      <c r="D185" s="174"/>
      <c r="E185" s="176" t="s">
        <v>400</v>
      </c>
      <c r="F185" s="176">
        <v>781000</v>
      </c>
      <c r="G185" s="174">
        <v>786000</v>
      </c>
      <c r="H185" s="174">
        <v>5000</v>
      </c>
      <c r="I185" s="176" t="s">
        <v>400</v>
      </c>
      <c r="J185" s="176">
        <v>332000</v>
      </c>
      <c r="K185" s="174">
        <v>340500</v>
      </c>
      <c r="L185" s="174">
        <v>8500</v>
      </c>
      <c r="M185" s="176" t="s">
        <v>401</v>
      </c>
      <c r="N185" s="176">
        <v>428000</v>
      </c>
      <c r="O185" s="174">
        <v>439500</v>
      </c>
      <c r="P185" s="174">
        <v>11500</v>
      </c>
      <c r="Q185" s="176" t="s">
        <v>401</v>
      </c>
      <c r="R185" s="176">
        <v>830500</v>
      </c>
      <c r="S185" s="174">
        <v>836000</v>
      </c>
      <c r="T185" s="174">
        <v>5500</v>
      </c>
    </row>
    <row r="186" spans="1:20" x14ac:dyDescent="0.25">
      <c r="A186" s="175"/>
      <c r="D186" s="174"/>
      <c r="E186" s="176" t="s">
        <v>400</v>
      </c>
      <c r="F186" s="176">
        <v>791500</v>
      </c>
      <c r="G186" s="174">
        <v>802000</v>
      </c>
      <c r="H186" s="174">
        <v>10500</v>
      </c>
      <c r="I186" s="176" t="s">
        <v>400</v>
      </c>
      <c r="J186" s="176">
        <v>553500</v>
      </c>
      <c r="K186" s="174">
        <v>562500</v>
      </c>
      <c r="L186" s="174">
        <v>9000</v>
      </c>
      <c r="M186" s="176" t="s">
        <v>401</v>
      </c>
      <c r="N186" s="176">
        <v>456500</v>
      </c>
      <c r="O186" s="174">
        <v>466000</v>
      </c>
      <c r="P186" s="174">
        <v>9500</v>
      </c>
      <c r="Q186" s="176"/>
      <c r="R186" s="176"/>
      <c r="S186" s="174"/>
      <c r="T186" s="174"/>
    </row>
    <row r="187" spans="1:20" x14ac:dyDescent="0.25">
      <c r="A187" s="175"/>
      <c r="D187" s="174"/>
      <c r="E187" s="176"/>
      <c r="F187" s="176"/>
      <c r="G187" s="174"/>
      <c r="H187" s="174"/>
      <c r="I187" s="176" t="s">
        <v>400</v>
      </c>
      <c r="J187" s="176">
        <v>778500</v>
      </c>
      <c r="K187" s="174">
        <v>784000</v>
      </c>
      <c r="L187" s="174">
        <v>5500</v>
      </c>
      <c r="M187" s="176" t="s">
        <v>401</v>
      </c>
      <c r="N187" s="176">
        <v>732500</v>
      </c>
      <c r="O187" s="174">
        <v>741500</v>
      </c>
      <c r="P187" s="174">
        <v>9000</v>
      </c>
      <c r="Q187" s="176"/>
      <c r="R187" s="176"/>
      <c r="S187" s="174"/>
      <c r="T187" s="174"/>
    </row>
    <row r="188" spans="1:20" x14ac:dyDescent="0.25">
      <c r="A188" s="175"/>
      <c r="D188" s="174"/>
      <c r="E188" s="176"/>
      <c r="F188" s="176"/>
      <c r="G188" s="174"/>
      <c r="H188" s="174"/>
      <c r="I188" s="176" t="s">
        <v>400</v>
      </c>
      <c r="J188" s="176">
        <v>789500</v>
      </c>
      <c r="K188" s="174">
        <v>800000</v>
      </c>
      <c r="L188" s="174">
        <v>10500</v>
      </c>
      <c r="M188" s="176" t="s">
        <v>401</v>
      </c>
      <c r="N188" s="176">
        <v>868000</v>
      </c>
      <c r="O188" s="174">
        <v>877000</v>
      </c>
      <c r="P188" s="174">
        <v>9000</v>
      </c>
      <c r="Q188" s="176"/>
      <c r="R188" s="176"/>
      <c r="S188" s="174"/>
      <c r="T188" s="174"/>
    </row>
    <row r="189" spans="1:20" x14ac:dyDescent="0.25">
      <c r="A189" s="175"/>
      <c r="D189" s="174"/>
      <c r="E189" s="176"/>
      <c r="F189" s="176"/>
      <c r="G189" s="174"/>
      <c r="H189" s="174"/>
      <c r="I189" s="176"/>
      <c r="J189" s="176"/>
      <c r="K189" s="174"/>
      <c r="L189" s="174"/>
      <c r="M189" s="176" t="s">
        <v>401</v>
      </c>
      <c r="N189" s="176">
        <v>897500</v>
      </c>
      <c r="O189" s="174">
        <v>910500</v>
      </c>
      <c r="P189" s="174">
        <v>13000</v>
      </c>
      <c r="Q189" s="176"/>
      <c r="R189" s="176"/>
      <c r="S189" s="174"/>
      <c r="T189" s="174"/>
    </row>
    <row r="190" spans="1:20" ht="14.4" thickBot="1" x14ac:dyDescent="0.3">
      <c r="A190" s="177"/>
      <c r="B190" s="180"/>
      <c r="C190" s="180"/>
      <c r="D190" s="179"/>
      <c r="E190" s="178"/>
      <c r="F190" s="178"/>
      <c r="G190" s="179"/>
      <c r="H190" s="179"/>
      <c r="I190" s="178"/>
      <c r="J190" s="178"/>
      <c r="K190" s="179"/>
      <c r="L190" s="179"/>
      <c r="M190" s="178" t="s">
        <v>401</v>
      </c>
      <c r="N190" s="178">
        <v>928000</v>
      </c>
      <c r="O190" s="179">
        <v>978035</v>
      </c>
      <c r="P190" s="179">
        <v>50035</v>
      </c>
      <c r="Q190" s="178"/>
      <c r="R190" s="178"/>
      <c r="S190" s="179"/>
      <c r="T190" s="179"/>
    </row>
    <row r="191" spans="1:20" x14ac:dyDescent="0.25">
      <c r="A191" s="175" t="s">
        <v>402</v>
      </c>
      <c r="B191" s="166">
        <v>0</v>
      </c>
      <c r="C191" s="166">
        <v>20500</v>
      </c>
      <c r="D191" s="174">
        <v>20500</v>
      </c>
      <c r="E191" s="166" t="s">
        <v>403</v>
      </c>
      <c r="F191" s="168">
        <v>264500</v>
      </c>
      <c r="G191" s="173">
        <v>292500</v>
      </c>
      <c r="H191" s="166">
        <v>28000</v>
      </c>
      <c r="I191" s="168" t="s">
        <v>404</v>
      </c>
      <c r="J191" s="168">
        <v>0</v>
      </c>
      <c r="K191" s="173">
        <v>5509</v>
      </c>
      <c r="L191" s="173">
        <v>5509</v>
      </c>
      <c r="M191" s="166" t="s">
        <v>405</v>
      </c>
      <c r="N191" s="168">
        <v>0</v>
      </c>
      <c r="O191" s="173">
        <v>11000</v>
      </c>
      <c r="P191" s="166">
        <v>11000</v>
      </c>
      <c r="Q191" s="168" t="s">
        <v>770</v>
      </c>
      <c r="R191" s="168">
        <v>0</v>
      </c>
      <c r="S191" s="173">
        <v>11000</v>
      </c>
      <c r="T191" s="173">
        <v>11000</v>
      </c>
    </row>
    <row r="192" spans="1:20" x14ac:dyDescent="0.25">
      <c r="A192" s="175" t="s">
        <v>402</v>
      </c>
      <c r="B192" s="166">
        <v>29500</v>
      </c>
      <c r="C192" s="166">
        <v>43500</v>
      </c>
      <c r="D192" s="174">
        <v>14000</v>
      </c>
      <c r="E192" s="176"/>
      <c r="F192" s="176"/>
      <c r="G192" s="174"/>
      <c r="I192" s="176"/>
      <c r="J192" s="176"/>
      <c r="K192" s="174"/>
      <c r="L192" s="174"/>
      <c r="M192" s="166" t="s">
        <v>406</v>
      </c>
      <c r="N192" s="176">
        <v>0</v>
      </c>
      <c r="O192" s="174">
        <v>6500</v>
      </c>
      <c r="P192" s="166">
        <v>6500</v>
      </c>
      <c r="Q192" s="176" t="s">
        <v>771</v>
      </c>
      <c r="R192" s="176">
        <v>0</v>
      </c>
      <c r="S192" s="174">
        <v>15000</v>
      </c>
      <c r="T192" s="174">
        <v>15000</v>
      </c>
    </row>
    <row r="193" spans="1:20" x14ac:dyDescent="0.25">
      <c r="A193" s="175" t="s">
        <v>402</v>
      </c>
      <c r="B193" s="166">
        <v>50000</v>
      </c>
      <c r="C193" s="166">
        <v>55500</v>
      </c>
      <c r="D193" s="174">
        <v>5500</v>
      </c>
      <c r="E193" s="176"/>
      <c r="F193" s="176"/>
      <c r="G193" s="174"/>
      <c r="I193" s="176"/>
      <c r="J193" s="176"/>
      <c r="K193" s="174"/>
      <c r="L193" s="174"/>
      <c r="M193" s="166" t="s">
        <v>407</v>
      </c>
      <c r="N193" s="176">
        <v>0</v>
      </c>
      <c r="O193" s="174">
        <v>15003</v>
      </c>
      <c r="P193" s="166">
        <v>15003</v>
      </c>
      <c r="Q193" s="176" t="s">
        <v>772</v>
      </c>
      <c r="R193" s="176">
        <v>0</v>
      </c>
      <c r="S193" s="174">
        <v>15000</v>
      </c>
      <c r="T193" s="174">
        <v>15000</v>
      </c>
    </row>
    <row r="194" spans="1:20" x14ac:dyDescent="0.25">
      <c r="A194" s="175" t="s">
        <v>408</v>
      </c>
      <c r="B194" s="166">
        <v>0</v>
      </c>
      <c r="C194" s="166">
        <v>19000</v>
      </c>
      <c r="D194" s="174">
        <v>19000</v>
      </c>
      <c r="E194" s="176"/>
      <c r="F194" s="176"/>
      <c r="G194" s="174"/>
      <c r="I194" s="176"/>
      <c r="J194" s="176"/>
      <c r="K194" s="174"/>
      <c r="L194" s="174"/>
      <c r="M194" s="176"/>
      <c r="N194" s="176"/>
      <c r="O194" s="174"/>
      <c r="Q194" s="176" t="s">
        <v>772</v>
      </c>
      <c r="R194" s="176">
        <v>47000</v>
      </c>
      <c r="S194" s="174">
        <v>60000</v>
      </c>
      <c r="T194" s="174">
        <v>13000</v>
      </c>
    </row>
    <row r="195" spans="1:20" x14ac:dyDescent="0.25">
      <c r="A195" s="175" t="s">
        <v>409</v>
      </c>
      <c r="B195" s="166">
        <v>4000</v>
      </c>
      <c r="C195" s="166">
        <v>9500</v>
      </c>
      <c r="D195" s="174">
        <v>5500</v>
      </c>
      <c r="E195" s="176"/>
      <c r="F195" s="176"/>
      <c r="G195" s="174"/>
      <c r="I195" s="176"/>
      <c r="J195" s="176"/>
      <c r="K195" s="174"/>
      <c r="L195" s="174"/>
      <c r="M195" s="176"/>
      <c r="N195" s="176"/>
      <c r="O195" s="174"/>
      <c r="Q195" s="176" t="s">
        <v>773</v>
      </c>
      <c r="R195" s="176">
        <v>0</v>
      </c>
      <c r="S195" s="174">
        <v>5000</v>
      </c>
      <c r="T195" s="174">
        <v>5000</v>
      </c>
    </row>
    <row r="196" spans="1:20" ht="14.4" thickBot="1" x14ac:dyDescent="0.3">
      <c r="A196" s="177"/>
      <c r="B196" s="180"/>
      <c r="C196" s="180"/>
      <c r="D196" s="179"/>
      <c r="E196" s="178"/>
      <c r="F196" s="178"/>
      <c r="G196" s="179"/>
      <c r="H196" s="180"/>
      <c r="I196" s="178"/>
      <c r="J196" s="178"/>
      <c r="K196" s="179"/>
      <c r="L196" s="179"/>
      <c r="M196" s="178"/>
      <c r="N196" s="178"/>
      <c r="O196" s="179"/>
      <c r="P196" s="180"/>
      <c r="Q196" s="178" t="s">
        <v>773</v>
      </c>
      <c r="R196" s="178">
        <v>5500</v>
      </c>
      <c r="S196" s="179">
        <v>10051</v>
      </c>
      <c r="T196" s="179">
        <v>4551</v>
      </c>
    </row>
  </sheetData>
  <mergeCells count="6">
    <mergeCell ref="B3:T3"/>
    <mergeCell ref="B4:D4"/>
    <mergeCell ref="F4:H4"/>
    <mergeCell ref="J4:L4"/>
    <mergeCell ref="N4:P4"/>
    <mergeCell ref="R4:T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77A0D-5243-4E02-BB4A-30D05F5E67F0}">
  <dimension ref="A1:N56"/>
  <sheetViews>
    <sheetView topLeftCell="A6" workbookViewId="0">
      <selection activeCell="T52" sqref="T52"/>
    </sheetView>
  </sheetViews>
  <sheetFormatPr defaultColWidth="9.109375" defaultRowHeight="13.8" x14ac:dyDescent="0.25"/>
  <cols>
    <col min="1" max="1" width="9.109375" style="2"/>
    <col min="2" max="2" width="9.109375" style="9"/>
    <col min="3" max="3" width="17.109375" style="9" customWidth="1"/>
    <col min="4" max="4" width="15.6640625" style="151" customWidth="1"/>
    <col min="5" max="6" width="9.109375" style="151"/>
    <col min="7" max="10" width="9.109375" style="9"/>
    <col min="11" max="11" width="19.77734375" style="9" customWidth="1"/>
    <col min="12" max="16384" width="9.109375" style="2"/>
  </cols>
  <sheetData>
    <row r="1" spans="1:11" ht="16.8" x14ac:dyDescent="0.25">
      <c r="A1" s="2" t="s">
        <v>639</v>
      </c>
    </row>
    <row r="2" spans="1:11" ht="14.4" thickBot="1" x14ac:dyDescent="0.3"/>
    <row r="3" spans="1:11" ht="14.4" thickBot="1" x14ac:dyDescent="0.3">
      <c r="A3" s="133" t="s">
        <v>59</v>
      </c>
      <c r="B3" s="330" t="s">
        <v>625</v>
      </c>
      <c r="C3" s="328"/>
      <c r="D3" s="328"/>
      <c r="E3" s="328"/>
      <c r="F3" s="329"/>
      <c r="G3" s="327" t="s">
        <v>368</v>
      </c>
      <c r="H3" s="328"/>
      <c r="I3" s="328"/>
      <c r="J3" s="328"/>
      <c r="K3" s="329"/>
    </row>
    <row r="4" spans="1:11" ht="14.4" thickBot="1" x14ac:dyDescent="0.3">
      <c r="A4" s="148">
        <v>1</v>
      </c>
      <c r="B4" s="134" t="s">
        <v>369</v>
      </c>
      <c r="C4" s="134" t="s">
        <v>4</v>
      </c>
      <c r="D4" s="187" t="s">
        <v>97</v>
      </c>
      <c r="E4" s="187" t="s">
        <v>98</v>
      </c>
      <c r="F4" s="188" t="s">
        <v>66</v>
      </c>
      <c r="G4" s="135" t="s">
        <v>370</v>
      </c>
      <c r="H4" s="136" t="s">
        <v>371</v>
      </c>
      <c r="I4" s="136" t="s">
        <v>372</v>
      </c>
      <c r="J4" s="136" t="s">
        <v>373</v>
      </c>
      <c r="K4" s="137" t="s">
        <v>374</v>
      </c>
    </row>
    <row r="5" spans="1:11" x14ac:dyDescent="0.25">
      <c r="A5" s="229"/>
      <c r="B5" s="138" t="s">
        <v>0</v>
      </c>
      <c r="C5" s="138" t="s">
        <v>58</v>
      </c>
      <c r="D5" s="230">
        <v>1664918</v>
      </c>
      <c r="E5" s="230">
        <v>1709325</v>
      </c>
      <c r="F5" s="231">
        <f t="shared" ref="F5:F25" si="0">E5-D5</f>
        <v>44407</v>
      </c>
      <c r="G5" s="74"/>
      <c r="H5" s="232"/>
      <c r="I5" s="232"/>
      <c r="J5" s="232"/>
      <c r="K5" s="140" t="s">
        <v>112</v>
      </c>
    </row>
    <row r="6" spans="1:11" x14ac:dyDescent="0.25">
      <c r="A6" s="77"/>
      <c r="B6" s="45" t="s">
        <v>3</v>
      </c>
      <c r="C6" s="45" t="s">
        <v>58</v>
      </c>
      <c r="D6" s="64">
        <v>1641465</v>
      </c>
      <c r="E6" s="64">
        <v>1687974</v>
      </c>
      <c r="F6" s="189">
        <f t="shared" si="0"/>
        <v>46509</v>
      </c>
      <c r="G6" s="79">
        <v>37816</v>
      </c>
      <c r="H6" s="141">
        <v>0.99</v>
      </c>
      <c r="I6" s="45">
        <v>0</v>
      </c>
      <c r="J6" s="142">
        <v>0.98970000000000002</v>
      </c>
      <c r="K6" s="78"/>
    </row>
    <row r="7" spans="1:11" x14ac:dyDescent="0.25">
      <c r="A7" s="77"/>
      <c r="B7" s="45" t="s">
        <v>659</v>
      </c>
      <c r="C7" s="45" t="s">
        <v>58</v>
      </c>
      <c r="D7" s="64">
        <v>1601669</v>
      </c>
      <c r="E7" s="64">
        <v>1643467</v>
      </c>
      <c r="F7" s="189">
        <f t="shared" si="0"/>
        <v>41798</v>
      </c>
      <c r="G7" s="79">
        <v>76679</v>
      </c>
      <c r="H7" s="141">
        <v>0.93</v>
      </c>
      <c r="I7" s="45">
        <v>0</v>
      </c>
      <c r="J7" s="142">
        <v>0.99780000000000002</v>
      </c>
      <c r="K7" s="78"/>
    </row>
    <row r="8" spans="1:11" x14ac:dyDescent="0.25">
      <c r="A8" s="77"/>
      <c r="B8" s="45" t="s">
        <v>2</v>
      </c>
      <c r="C8" s="45" t="s">
        <v>58</v>
      </c>
      <c r="D8" s="64">
        <v>1644487</v>
      </c>
      <c r="E8" s="64">
        <v>1686961</v>
      </c>
      <c r="F8" s="189">
        <f t="shared" si="0"/>
        <v>42474</v>
      </c>
      <c r="G8" s="79">
        <v>58935</v>
      </c>
      <c r="H8" s="141">
        <v>1</v>
      </c>
      <c r="I8" s="45">
        <v>0</v>
      </c>
      <c r="J8" s="142">
        <v>0.99360000000000004</v>
      </c>
      <c r="K8" s="78"/>
    </row>
    <row r="9" spans="1:11" ht="14.4" thickBot="1" x14ac:dyDescent="0.3">
      <c r="A9" s="233"/>
      <c r="B9" s="143" t="s">
        <v>1</v>
      </c>
      <c r="C9" s="143" t="s">
        <v>58</v>
      </c>
      <c r="D9" s="164">
        <v>1651480</v>
      </c>
      <c r="E9" s="164">
        <v>1694271</v>
      </c>
      <c r="F9" s="190">
        <f t="shared" si="0"/>
        <v>42791</v>
      </c>
      <c r="G9" s="163">
        <v>60406</v>
      </c>
      <c r="H9" s="144">
        <v>1</v>
      </c>
      <c r="I9" s="143">
        <v>0</v>
      </c>
      <c r="J9" s="145">
        <v>0.99880000000000002</v>
      </c>
      <c r="K9" s="146"/>
    </row>
    <row r="10" spans="1:11" x14ac:dyDescent="0.25">
      <c r="A10" s="109">
        <v>2</v>
      </c>
      <c r="B10" s="232" t="s">
        <v>0</v>
      </c>
      <c r="C10" s="232" t="s">
        <v>53</v>
      </c>
      <c r="D10" s="75">
        <v>4465874</v>
      </c>
      <c r="E10" s="75">
        <v>4508014</v>
      </c>
      <c r="F10" s="234">
        <f t="shared" si="0"/>
        <v>42140</v>
      </c>
      <c r="G10" s="74"/>
      <c r="H10" s="232"/>
      <c r="I10" s="232"/>
      <c r="J10" s="232"/>
      <c r="K10" s="140" t="s">
        <v>113</v>
      </c>
    </row>
    <row r="11" spans="1:11" x14ac:dyDescent="0.25">
      <c r="A11" s="95"/>
      <c r="B11" s="45" t="s">
        <v>3</v>
      </c>
      <c r="C11" s="210" t="s">
        <v>53</v>
      </c>
      <c r="D11" s="64">
        <v>4351667</v>
      </c>
      <c r="E11" s="64">
        <v>4394546</v>
      </c>
      <c r="F11" s="189">
        <f t="shared" si="0"/>
        <v>42879</v>
      </c>
      <c r="G11" s="79">
        <v>62951</v>
      </c>
      <c r="H11" s="141">
        <v>0.71</v>
      </c>
      <c r="I11" s="45">
        <v>0</v>
      </c>
      <c r="J11" s="142">
        <v>0.995</v>
      </c>
      <c r="K11" s="78"/>
    </row>
    <row r="12" spans="1:11" x14ac:dyDescent="0.25">
      <c r="A12" s="95"/>
      <c r="B12" s="45" t="s">
        <v>659</v>
      </c>
      <c r="C12" s="45" t="s">
        <v>53</v>
      </c>
      <c r="D12" s="64">
        <v>4447810</v>
      </c>
      <c r="E12" s="64">
        <v>4482988</v>
      </c>
      <c r="F12" s="189">
        <f t="shared" si="0"/>
        <v>35178</v>
      </c>
      <c r="G12" s="79">
        <v>20857</v>
      </c>
      <c r="H12" s="141">
        <v>0.95</v>
      </c>
      <c r="I12" s="45">
        <v>0</v>
      </c>
      <c r="J12" s="142">
        <v>0.97650000000000003</v>
      </c>
      <c r="K12" s="78"/>
    </row>
    <row r="13" spans="1:11" x14ac:dyDescent="0.25">
      <c r="A13" s="95"/>
      <c r="B13" s="45" t="s">
        <v>2</v>
      </c>
      <c r="C13" s="45" t="s">
        <v>53</v>
      </c>
      <c r="D13" s="64">
        <v>4383540</v>
      </c>
      <c r="E13" s="64">
        <v>4424225</v>
      </c>
      <c r="F13" s="189">
        <f t="shared" si="0"/>
        <v>40685</v>
      </c>
      <c r="G13" s="79">
        <v>46773</v>
      </c>
      <c r="H13" s="141">
        <v>0.68</v>
      </c>
      <c r="I13" s="45">
        <v>0</v>
      </c>
      <c r="J13" s="142">
        <v>0.99360000000000004</v>
      </c>
      <c r="K13" s="78"/>
    </row>
    <row r="14" spans="1:11" ht="14.4" thickBot="1" x14ac:dyDescent="0.3">
      <c r="A14" s="99"/>
      <c r="B14" s="9" t="s">
        <v>1</v>
      </c>
      <c r="C14" s="138" t="s">
        <v>53</v>
      </c>
      <c r="D14" s="164">
        <v>5151280</v>
      </c>
      <c r="E14" s="164">
        <v>5208746</v>
      </c>
      <c r="F14" s="190">
        <f t="shared" si="0"/>
        <v>57466</v>
      </c>
      <c r="G14" s="163">
        <v>96527</v>
      </c>
      <c r="H14" s="144">
        <v>0.83</v>
      </c>
      <c r="I14" s="143">
        <v>0</v>
      </c>
      <c r="J14" s="145">
        <v>0.99729999999999996</v>
      </c>
      <c r="K14" s="146"/>
    </row>
    <row r="15" spans="1:11" x14ac:dyDescent="0.25">
      <c r="A15" s="109">
        <v>3</v>
      </c>
      <c r="B15" s="232" t="s">
        <v>0</v>
      </c>
      <c r="C15" s="232" t="s">
        <v>139</v>
      </c>
      <c r="D15" s="75">
        <v>1557000</v>
      </c>
      <c r="E15" s="75">
        <v>1573500</v>
      </c>
      <c r="F15" s="234">
        <f t="shared" si="0"/>
        <v>16500</v>
      </c>
      <c r="G15" s="74"/>
      <c r="H15" s="235"/>
      <c r="I15" s="232"/>
      <c r="J15" s="236"/>
      <c r="K15" s="140" t="s">
        <v>113</v>
      </c>
    </row>
    <row r="16" spans="1:11" x14ac:dyDescent="0.25">
      <c r="A16" s="95"/>
      <c r="B16" s="138" t="s">
        <v>0</v>
      </c>
      <c r="C16" s="45" t="s">
        <v>139</v>
      </c>
      <c r="D16" s="64">
        <v>1284289</v>
      </c>
      <c r="E16" s="64">
        <v>1300781</v>
      </c>
      <c r="F16" s="189">
        <f t="shared" si="0"/>
        <v>16492</v>
      </c>
      <c r="G16" s="79">
        <v>30179</v>
      </c>
      <c r="H16" s="141">
        <v>1</v>
      </c>
      <c r="I16" s="45">
        <v>0</v>
      </c>
      <c r="J16" s="142">
        <v>0.997</v>
      </c>
      <c r="K16" s="78"/>
    </row>
    <row r="17" spans="1:14" x14ac:dyDescent="0.25">
      <c r="A17" s="95"/>
      <c r="B17" s="45" t="s">
        <v>659</v>
      </c>
      <c r="C17" s="45" t="s">
        <v>139</v>
      </c>
      <c r="D17" s="64">
        <v>1636662</v>
      </c>
      <c r="E17" s="64">
        <v>1653147</v>
      </c>
      <c r="F17" s="189">
        <f t="shared" si="0"/>
        <v>16485</v>
      </c>
      <c r="G17" s="79">
        <v>30657</v>
      </c>
      <c r="H17" s="141">
        <v>1</v>
      </c>
      <c r="I17" s="45">
        <v>0</v>
      </c>
      <c r="J17" s="142">
        <v>1</v>
      </c>
      <c r="K17" s="78"/>
      <c r="M17" s="9"/>
      <c r="N17" s="9"/>
    </row>
    <row r="18" spans="1:14" x14ac:dyDescent="0.25">
      <c r="A18" s="95"/>
      <c r="B18" s="45" t="s">
        <v>2</v>
      </c>
      <c r="C18" s="45" t="s">
        <v>139</v>
      </c>
      <c r="D18" s="64">
        <v>1583573</v>
      </c>
      <c r="E18" s="64">
        <v>1600070</v>
      </c>
      <c r="F18" s="189">
        <f t="shared" si="0"/>
        <v>16497</v>
      </c>
      <c r="G18" s="79">
        <v>30391</v>
      </c>
      <c r="H18" s="141">
        <v>1</v>
      </c>
      <c r="I18" s="45">
        <v>0</v>
      </c>
      <c r="J18" s="142">
        <v>0.997</v>
      </c>
      <c r="K18" s="78"/>
    </row>
    <row r="19" spans="1:14" ht="14.4" thickBot="1" x14ac:dyDescent="0.3">
      <c r="A19" s="99"/>
      <c r="B19" s="143" t="s">
        <v>1</v>
      </c>
      <c r="C19" s="143" t="s">
        <v>139</v>
      </c>
      <c r="D19" s="164">
        <v>1799362</v>
      </c>
      <c r="E19" s="164">
        <v>1815859</v>
      </c>
      <c r="F19" s="190">
        <f t="shared" si="0"/>
        <v>16497</v>
      </c>
      <c r="G19" s="163">
        <v>30391</v>
      </c>
      <c r="H19" s="144">
        <v>1</v>
      </c>
      <c r="I19" s="143">
        <v>0</v>
      </c>
      <c r="J19" s="145">
        <v>0.997</v>
      </c>
      <c r="K19" s="146"/>
    </row>
    <row r="20" spans="1:14" x14ac:dyDescent="0.25">
      <c r="A20" s="109">
        <v>4</v>
      </c>
      <c r="B20" s="232" t="s">
        <v>0</v>
      </c>
      <c r="C20" s="232" t="s">
        <v>53</v>
      </c>
      <c r="D20" s="75">
        <v>3614500</v>
      </c>
      <c r="E20" s="75">
        <v>3648500</v>
      </c>
      <c r="F20" s="234">
        <f t="shared" si="0"/>
        <v>34000</v>
      </c>
      <c r="G20" s="74"/>
      <c r="H20" s="235"/>
      <c r="I20" s="232"/>
      <c r="J20" s="236"/>
      <c r="K20" s="140" t="s">
        <v>113</v>
      </c>
    </row>
    <row r="21" spans="1:14" x14ac:dyDescent="0.25">
      <c r="A21" s="95"/>
      <c r="B21" s="45" t="s">
        <v>3</v>
      </c>
      <c r="C21" s="45" t="s">
        <v>53</v>
      </c>
      <c r="D21" s="64">
        <v>3498915</v>
      </c>
      <c r="E21" s="64">
        <v>3534127</v>
      </c>
      <c r="F21" s="189">
        <f t="shared" si="0"/>
        <v>35212</v>
      </c>
      <c r="G21" s="79">
        <v>63993</v>
      </c>
      <c r="H21" s="141">
        <v>1</v>
      </c>
      <c r="I21" s="45">
        <v>0</v>
      </c>
      <c r="J21" s="142">
        <v>0.97819999999999996</v>
      </c>
      <c r="K21" s="78"/>
    </row>
    <row r="22" spans="1:14" x14ac:dyDescent="0.25">
      <c r="A22" s="95"/>
      <c r="B22" s="45" t="s">
        <v>659</v>
      </c>
      <c r="C22" s="45" t="s">
        <v>53</v>
      </c>
      <c r="D22" s="64">
        <v>3576581</v>
      </c>
      <c r="E22" s="64">
        <v>3611836</v>
      </c>
      <c r="F22" s="189">
        <f t="shared" si="0"/>
        <v>35255</v>
      </c>
      <c r="G22" s="79">
        <v>68022</v>
      </c>
      <c r="H22" s="141">
        <v>1</v>
      </c>
      <c r="I22" s="45">
        <v>0</v>
      </c>
      <c r="J22" s="142">
        <v>0.99660000000000004</v>
      </c>
      <c r="K22" s="78"/>
    </row>
    <row r="23" spans="1:14" x14ac:dyDescent="0.25">
      <c r="A23" s="95"/>
      <c r="B23" s="45" t="s">
        <v>2</v>
      </c>
      <c r="C23" s="45" t="s">
        <v>53</v>
      </c>
      <c r="D23" s="64">
        <v>3538326</v>
      </c>
      <c r="E23" s="64">
        <v>3573740</v>
      </c>
      <c r="F23" s="189">
        <f t="shared" si="0"/>
        <v>35414</v>
      </c>
      <c r="G23" s="79">
        <v>67008</v>
      </c>
      <c r="H23" s="141">
        <v>1</v>
      </c>
      <c r="I23" s="45">
        <v>0</v>
      </c>
      <c r="J23" s="142">
        <v>0.98819999999999997</v>
      </c>
      <c r="K23" s="78"/>
    </row>
    <row r="24" spans="1:14" ht="14.4" thickBot="1" x14ac:dyDescent="0.3">
      <c r="A24" s="99"/>
      <c r="B24" s="143" t="s">
        <v>1</v>
      </c>
      <c r="C24" s="143" t="s">
        <v>53</v>
      </c>
      <c r="D24" s="164">
        <v>4305953</v>
      </c>
      <c r="E24" s="164">
        <v>4341367</v>
      </c>
      <c r="F24" s="190">
        <f t="shared" si="0"/>
        <v>35414</v>
      </c>
      <c r="G24" s="163">
        <v>68963</v>
      </c>
      <c r="H24" s="144">
        <v>1</v>
      </c>
      <c r="I24" s="143">
        <v>0</v>
      </c>
      <c r="J24" s="145">
        <v>1</v>
      </c>
      <c r="K24" s="146"/>
    </row>
    <row r="25" spans="1:14" x14ac:dyDescent="0.25">
      <c r="A25" s="109">
        <v>5</v>
      </c>
      <c r="B25" s="232" t="s">
        <v>0</v>
      </c>
      <c r="C25" s="232" t="s">
        <v>24</v>
      </c>
      <c r="D25" s="75">
        <v>18000</v>
      </c>
      <c r="E25" s="75">
        <v>49527</v>
      </c>
      <c r="F25" s="234">
        <f t="shared" si="0"/>
        <v>31527</v>
      </c>
      <c r="G25" s="74"/>
      <c r="H25" s="232"/>
      <c r="I25" s="232"/>
      <c r="J25" s="232"/>
      <c r="K25" s="140" t="s">
        <v>112</v>
      </c>
    </row>
    <row r="26" spans="1:14" x14ac:dyDescent="0.25">
      <c r="A26" s="95"/>
      <c r="B26" s="45" t="s">
        <v>3</v>
      </c>
      <c r="C26" s="45" t="s">
        <v>24</v>
      </c>
      <c r="D26" s="64">
        <v>4939</v>
      </c>
      <c r="E26" s="64">
        <v>27303</v>
      </c>
      <c r="F26" s="189">
        <f>E25-D25</f>
        <v>31527</v>
      </c>
      <c r="G26" s="79">
        <v>38297</v>
      </c>
      <c r="H26" s="141">
        <v>0.81</v>
      </c>
      <c r="I26" s="45">
        <v>0</v>
      </c>
      <c r="J26" s="142">
        <v>0.99629999999999996</v>
      </c>
      <c r="K26" s="78"/>
    </row>
    <row r="27" spans="1:14" x14ac:dyDescent="0.25">
      <c r="A27" s="95"/>
      <c r="B27" s="45" t="s">
        <v>659</v>
      </c>
      <c r="C27" s="45" t="s">
        <v>24</v>
      </c>
      <c r="D27" s="64">
        <v>23740</v>
      </c>
      <c r="E27" s="64">
        <v>46909</v>
      </c>
      <c r="F27" s="189">
        <f>E26-D26</f>
        <v>22364</v>
      </c>
      <c r="G27" s="79">
        <v>43322</v>
      </c>
      <c r="H27" s="141">
        <v>0.97</v>
      </c>
      <c r="I27" s="45">
        <v>0</v>
      </c>
      <c r="J27" s="142">
        <v>0.99729999999999996</v>
      </c>
      <c r="K27" s="78"/>
    </row>
    <row r="28" spans="1:14" x14ac:dyDescent="0.25">
      <c r="A28" s="95"/>
      <c r="B28" s="45" t="s">
        <v>2</v>
      </c>
      <c r="C28" s="45" t="s">
        <v>24</v>
      </c>
      <c r="D28" s="64">
        <v>11132</v>
      </c>
      <c r="E28" s="64">
        <v>34994</v>
      </c>
      <c r="F28" s="189">
        <f>E27-D27</f>
        <v>23169</v>
      </c>
      <c r="G28" s="79">
        <v>42014</v>
      </c>
      <c r="H28" s="141">
        <v>1</v>
      </c>
      <c r="I28" s="45">
        <v>0</v>
      </c>
      <c r="J28" s="142">
        <v>0.98440000000000005</v>
      </c>
      <c r="K28" s="78"/>
    </row>
    <row r="29" spans="1:14" ht="14.4" thickBot="1" x14ac:dyDescent="0.3">
      <c r="A29" s="99"/>
      <c r="B29" s="143" t="s">
        <v>1</v>
      </c>
      <c r="C29" s="143" t="s">
        <v>24</v>
      </c>
      <c r="D29" s="164">
        <v>19485</v>
      </c>
      <c r="E29" s="164">
        <v>43692</v>
      </c>
      <c r="F29" s="190">
        <f>E28-D28</f>
        <v>23862</v>
      </c>
      <c r="G29" s="163">
        <v>45169</v>
      </c>
      <c r="H29" s="144">
        <v>1</v>
      </c>
      <c r="I29" s="143">
        <v>0</v>
      </c>
      <c r="J29" s="145">
        <v>1</v>
      </c>
      <c r="K29" s="146"/>
    </row>
    <row r="30" spans="1:14" x14ac:dyDescent="0.25">
      <c r="A30" s="109">
        <v>6</v>
      </c>
      <c r="B30" s="232" t="s">
        <v>0</v>
      </c>
      <c r="C30" s="232" t="s">
        <v>24</v>
      </c>
      <c r="D30" s="75">
        <v>3094500</v>
      </c>
      <c r="E30" s="75">
        <v>3121000</v>
      </c>
      <c r="F30" s="234">
        <f t="shared" ref="F30:F39" si="1">E30-D30</f>
        <v>26500</v>
      </c>
      <c r="G30" s="74"/>
      <c r="H30" s="232"/>
      <c r="I30" s="232"/>
      <c r="J30" s="232"/>
      <c r="K30" s="140" t="s">
        <v>112</v>
      </c>
    </row>
    <row r="31" spans="1:14" x14ac:dyDescent="0.25">
      <c r="A31" s="95"/>
      <c r="B31" s="45" t="s">
        <v>3</v>
      </c>
      <c r="C31" s="45" t="s">
        <v>24</v>
      </c>
      <c r="D31" s="64">
        <v>3103312</v>
      </c>
      <c r="E31" s="64">
        <v>3162980</v>
      </c>
      <c r="F31" s="189">
        <f t="shared" si="1"/>
        <v>59668</v>
      </c>
      <c r="G31" s="79">
        <v>62503</v>
      </c>
      <c r="H31" s="141">
        <v>0.93</v>
      </c>
      <c r="I31" s="45">
        <v>0</v>
      </c>
      <c r="J31" s="142">
        <v>0.96960000000000002</v>
      </c>
      <c r="K31" s="78"/>
    </row>
    <row r="32" spans="1:14" x14ac:dyDescent="0.25">
      <c r="A32" s="95"/>
      <c r="B32" s="45" t="s">
        <v>659</v>
      </c>
      <c r="C32" s="45" t="s">
        <v>24</v>
      </c>
      <c r="D32" s="64">
        <v>1</v>
      </c>
      <c r="E32" s="64">
        <v>59669</v>
      </c>
      <c r="F32" s="189">
        <f t="shared" si="1"/>
        <v>59668</v>
      </c>
      <c r="G32" s="79">
        <v>27616</v>
      </c>
      <c r="H32" s="141">
        <v>0.39</v>
      </c>
      <c r="I32" s="45">
        <v>0</v>
      </c>
      <c r="J32" s="142">
        <v>0.90349999999999997</v>
      </c>
      <c r="K32" s="78"/>
    </row>
    <row r="33" spans="1:11" x14ac:dyDescent="0.25">
      <c r="A33" s="95"/>
      <c r="B33" s="45" t="s">
        <v>2</v>
      </c>
      <c r="C33" s="45" t="s">
        <v>24</v>
      </c>
      <c r="D33" s="64">
        <v>3142867</v>
      </c>
      <c r="E33" s="64">
        <v>3172844</v>
      </c>
      <c r="F33" s="189">
        <f t="shared" si="1"/>
        <v>29977</v>
      </c>
      <c r="G33" s="79">
        <v>14642</v>
      </c>
      <c r="H33" s="141">
        <v>0.12</v>
      </c>
      <c r="I33" s="45">
        <v>0</v>
      </c>
      <c r="J33" s="142">
        <v>0.90990000000000004</v>
      </c>
      <c r="K33" s="78"/>
    </row>
    <row r="34" spans="1:11" ht="14.4" thickBot="1" x14ac:dyDescent="0.3">
      <c r="A34" s="99"/>
      <c r="B34" s="143" t="s">
        <v>1</v>
      </c>
      <c r="C34" s="143" t="s">
        <v>24</v>
      </c>
      <c r="D34" s="164">
        <v>1</v>
      </c>
      <c r="E34" s="164">
        <v>30042</v>
      </c>
      <c r="F34" s="190">
        <f t="shared" si="1"/>
        <v>30041</v>
      </c>
      <c r="G34" s="163">
        <v>53623</v>
      </c>
      <c r="H34" s="144">
        <v>0.96</v>
      </c>
      <c r="I34" s="143">
        <v>0</v>
      </c>
      <c r="J34" s="145">
        <v>1</v>
      </c>
      <c r="K34" s="146"/>
    </row>
    <row r="35" spans="1:11" x14ac:dyDescent="0.25">
      <c r="A35" s="109">
        <v>7</v>
      </c>
      <c r="B35" s="232" t="s">
        <v>0</v>
      </c>
      <c r="C35" s="232" t="s">
        <v>15</v>
      </c>
      <c r="D35" s="75">
        <v>3725894</v>
      </c>
      <c r="E35" s="75">
        <v>3751595</v>
      </c>
      <c r="F35" s="234">
        <f t="shared" si="1"/>
        <v>25701</v>
      </c>
      <c r="G35" s="74"/>
      <c r="H35" s="232"/>
      <c r="I35" s="232"/>
      <c r="J35" s="232"/>
      <c r="K35" s="140" t="s">
        <v>112</v>
      </c>
    </row>
    <row r="36" spans="1:11" x14ac:dyDescent="0.25">
      <c r="A36" s="95"/>
      <c r="B36" s="45" t="s">
        <v>3</v>
      </c>
      <c r="C36" s="45" t="s">
        <v>15</v>
      </c>
      <c r="D36" s="64">
        <v>3699772</v>
      </c>
      <c r="E36" s="64">
        <v>3702432</v>
      </c>
      <c r="F36" s="189">
        <f t="shared" si="1"/>
        <v>2660</v>
      </c>
      <c r="G36" s="79">
        <v>3730</v>
      </c>
      <c r="H36" s="141">
        <v>0.1</v>
      </c>
      <c r="I36" s="45">
        <v>0</v>
      </c>
      <c r="J36" s="142">
        <v>0.92369999999999997</v>
      </c>
      <c r="K36" s="78"/>
    </row>
    <row r="37" spans="1:11" x14ac:dyDescent="0.25">
      <c r="A37" s="95"/>
      <c r="B37" s="45" t="s">
        <v>659</v>
      </c>
      <c r="C37" s="45" t="s">
        <v>15</v>
      </c>
      <c r="D37" s="64">
        <v>3642539</v>
      </c>
      <c r="E37" s="64">
        <v>3651883</v>
      </c>
      <c r="F37" s="189">
        <f t="shared" si="1"/>
        <v>9344</v>
      </c>
      <c r="G37" s="79">
        <v>3139</v>
      </c>
      <c r="H37" s="141">
        <v>0.63</v>
      </c>
      <c r="I37" s="45">
        <v>0</v>
      </c>
      <c r="J37" s="142">
        <v>0.93030000000000002</v>
      </c>
      <c r="K37" s="78"/>
    </row>
    <row r="38" spans="1:11" x14ac:dyDescent="0.25">
      <c r="A38" s="95"/>
      <c r="B38" s="45" t="s">
        <v>2</v>
      </c>
      <c r="C38" s="45" t="s">
        <v>15</v>
      </c>
      <c r="D38" s="64">
        <v>3707761</v>
      </c>
      <c r="E38" s="64">
        <v>3734476</v>
      </c>
      <c r="F38" s="189">
        <f t="shared" si="1"/>
        <v>26715</v>
      </c>
      <c r="G38" s="79">
        <v>7798</v>
      </c>
      <c r="H38" s="141">
        <v>0.66</v>
      </c>
      <c r="I38" s="45">
        <v>0</v>
      </c>
      <c r="J38" s="142">
        <v>0.90469999999999995</v>
      </c>
      <c r="K38" s="78"/>
    </row>
    <row r="39" spans="1:11" ht="14.4" thickBot="1" x14ac:dyDescent="0.3">
      <c r="A39" s="99"/>
      <c r="B39" s="143" t="s">
        <v>1</v>
      </c>
      <c r="C39" s="143" t="s">
        <v>15</v>
      </c>
      <c r="D39" s="164">
        <v>3624713</v>
      </c>
      <c r="E39" s="164">
        <v>3651428</v>
      </c>
      <c r="F39" s="190">
        <f t="shared" si="1"/>
        <v>26715</v>
      </c>
      <c r="G39" s="163">
        <v>50549</v>
      </c>
      <c r="H39" s="144">
        <v>1</v>
      </c>
      <c r="I39" s="143">
        <v>0</v>
      </c>
      <c r="J39" s="145">
        <v>0.99990000000000001</v>
      </c>
      <c r="K39" s="146"/>
    </row>
    <row r="40" spans="1:11" x14ac:dyDescent="0.25">
      <c r="A40" s="109">
        <v>8</v>
      </c>
      <c r="B40" s="232" t="s">
        <v>0</v>
      </c>
      <c r="C40" s="232" t="s">
        <v>130</v>
      </c>
      <c r="D40" s="75">
        <v>451500</v>
      </c>
      <c r="E40" s="75">
        <v>472500</v>
      </c>
      <c r="F40" s="234">
        <v>21000</v>
      </c>
      <c r="G40" s="74"/>
      <c r="H40" s="232"/>
      <c r="I40" s="232"/>
      <c r="J40" s="232"/>
      <c r="K40" s="140" t="s">
        <v>112</v>
      </c>
    </row>
    <row r="41" spans="1:11" x14ac:dyDescent="0.25">
      <c r="A41" s="95"/>
      <c r="B41" s="45" t="s">
        <v>3</v>
      </c>
      <c r="C41" s="45" t="s">
        <v>130</v>
      </c>
      <c r="D41" s="64">
        <v>416675</v>
      </c>
      <c r="E41" s="64">
        <v>860935</v>
      </c>
      <c r="F41" s="189">
        <f t="shared" ref="F41:F44" si="2">E41-D41</f>
        <v>444260</v>
      </c>
      <c r="G41" s="79">
        <v>6038</v>
      </c>
      <c r="H41" s="141">
        <v>0.33</v>
      </c>
      <c r="I41" s="45">
        <v>0</v>
      </c>
      <c r="J41" s="142">
        <v>0.98160000000000003</v>
      </c>
      <c r="K41" s="78"/>
    </row>
    <row r="42" spans="1:11" x14ac:dyDescent="0.25">
      <c r="A42" s="95"/>
      <c r="B42" s="45" t="s">
        <v>659</v>
      </c>
      <c r="C42" s="45" t="s">
        <v>130</v>
      </c>
      <c r="D42" s="64">
        <v>858050</v>
      </c>
      <c r="E42" s="64">
        <v>867496</v>
      </c>
      <c r="F42" s="189">
        <f t="shared" si="2"/>
        <v>9446</v>
      </c>
      <c r="G42" s="79">
        <v>16927</v>
      </c>
      <c r="H42" s="141">
        <v>0.84</v>
      </c>
      <c r="I42" s="45">
        <v>0</v>
      </c>
      <c r="J42" s="142">
        <v>0.99319999999999997</v>
      </c>
      <c r="K42" s="78"/>
    </row>
    <row r="43" spans="1:11" x14ac:dyDescent="0.25">
      <c r="A43" s="95"/>
      <c r="B43" s="45" t="s">
        <v>2</v>
      </c>
      <c r="C43" s="45" t="s">
        <v>130</v>
      </c>
      <c r="D43" s="64">
        <v>395831</v>
      </c>
      <c r="E43" s="64">
        <v>405188</v>
      </c>
      <c r="F43" s="189">
        <f t="shared" si="2"/>
        <v>9357</v>
      </c>
      <c r="G43" s="79">
        <v>16840</v>
      </c>
      <c r="H43" s="141">
        <v>0.98</v>
      </c>
      <c r="I43" s="45">
        <v>0</v>
      </c>
      <c r="J43" s="142">
        <v>0.99709999999999999</v>
      </c>
      <c r="K43" s="78"/>
    </row>
    <row r="44" spans="1:11" ht="14.4" thickBot="1" x14ac:dyDescent="0.3">
      <c r="A44" s="99"/>
      <c r="B44" s="143" t="s">
        <v>1</v>
      </c>
      <c r="C44" s="143" t="s">
        <v>130</v>
      </c>
      <c r="D44" s="164">
        <v>656254</v>
      </c>
      <c r="E44" s="164">
        <v>665453</v>
      </c>
      <c r="F44" s="190">
        <f t="shared" si="2"/>
        <v>9199</v>
      </c>
      <c r="G44" s="163">
        <v>16990</v>
      </c>
      <c r="H44" s="144">
        <v>1</v>
      </c>
      <c r="I44" s="143">
        <v>0</v>
      </c>
      <c r="J44" s="145">
        <v>1</v>
      </c>
      <c r="K44" s="146"/>
    </row>
    <row r="45" spans="1:11" x14ac:dyDescent="0.25">
      <c r="A45" s="109">
        <v>9</v>
      </c>
      <c r="B45" s="232" t="s">
        <v>0</v>
      </c>
      <c r="C45" s="232" t="s">
        <v>130</v>
      </c>
      <c r="D45" s="75">
        <v>3047000</v>
      </c>
      <c r="E45" s="75">
        <v>3066000</v>
      </c>
      <c r="F45" s="234">
        <v>19000</v>
      </c>
      <c r="G45" s="74"/>
      <c r="H45" s="232"/>
      <c r="I45" s="232"/>
      <c r="J45" s="232"/>
      <c r="K45" s="140" t="s">
        <v>112</v>
      </c>
    </row>
    <row r="46" spans="1:11" x14ac:dyDescent="0.25">
      <c r="A46" s="95"/>
      <c r="B46" s="45" t="s">
        <v>3</v>
      </c>
      <c r="C46" s="45" t="s">
        <v>130</v>
      </c>
      <c r="D46" s="64">
        <v>3142241</v>
      </c>
      <c r="E46" s="64">
        <v>3160239</v>
      </c>
      <c r="F46" s="189">
        <f>E46-D46</f>
        <v>17998</v>
      </c>
      <c r="G46" s="79">
        <v>32206</v>
      </c>
      <c r="H46" s="141">
        <v>0.98</v>
      </c>
      <c r="I46" s="45">
        <v>0</v>
      </c>
      <c r="J46" s="142">
        <v>0.98970000000000002</v>
      </c>
      <c r="K46" s="78"/>
    </row>
    <row r="47" spans="1:11" x14ac:dyDescent="0.25">
      <c r="A47" s="95"/>
      <c r="B47" s="45" t="s">
        <v>659</v>
      </c>
      <c r="C47" s="45" t="s">
        <v>130</v>
      </c>
      <c r="D47" s="64">
        <v>2914420</v>
      </c>
      <c r="E47" s="64">
        <v>2942805</v>
      </c>
      <c r="F47" s="189">
        <f t="shared" ref="F47:F49" si="3">E47-D47</f>
        <v>28385</v>
      </c>
      <c r="G47" s="79">
        <v>29248</v>
      </c>
      <c r="H47" s="141">
        <v>0.87</v>
      </c>
      <c r="I47" s="45">
        <v>0</v>
      </c>
      <c r="J47" s="142">
        <v>0.99119999999999997</v>
      </c>
      <c r="K47" s="78"/>
    </row>
    <row r="48" spans="1:11" x14ac:dyDescent="0.25">
      <c r="A48" s="95"/>
      <c r="B48" s="45" t="s">
        <v>2</v>
      </c>
      <c r="C48" s="45" t="s">
        <v>130</v>
      </c>
      <c r="D48" s="64">
        <v>2381673</v>
      </c>
      <c r="E48" s="64">
        <v>2399632</v>
      </c>
      <c r="F48" s="189">
        <f t="shared" si="3"/>
        <v>17959</v>
      </c>
      <c r="G48" s="79">
        <v>33802</v>
      </c>
      <c r="H48" s="141">
        <v>0.75</v>
      </c>
      <c r="I48" s="45">
        <v>0</v>
      </c>
      <c r="J48" s="142">
        <v>0.99250000000000005</v>
      </c>
      <c r="K48" s="78"/>
    </row>
    <row r="49" spans="1:11" ht="14.4" thickBot="1" x14ac:dyDescent="0.3">
      <c r="A49" s="99"/>
      <c r="B49" s="143" t="s">
        <v>1</v>
      </c>
      <c r="C49" s="143" t="s">
        <v>130</v>
      </c>
      <c r="D49" s="164">
        <v>2658244</v>
      </c>
      <c r="E49" s="164">
        <v>2676218</v>
      </c>
      <c r="F49" s="190">
        <f t="shared" si="3"/>
        <v>17974</v>
      </c>
      <c r="G49" s="163">
        <v>33241</v>
      </c>
      <c r="H49" s="144">
        <v>1</v>
      </c>
      <c r="I49" s="143">
        <v>0</v>
      </c>
      <c r="J49" s="145">
        <v>1</v>
      </c>
      <c r="K49" s="146"/>
    </row>
    <row r="50" spans="1:11" x14ac:dyDescent="0.25">
      <c r="A50" s="109">
        <v>10</v>
      </c>
      <c r="B50" s="232" t="s">
        <v>0</v>
      </c>
      <c r="C50" s="232" t="s">
        <v>138</v>
      </c>
      <c r="D50" s="75">
        <v>50000</v>
      </c>
      <c r="E50" s="75">
        <v>64500</v>
      </c>
      <c r="F50" s="234">
        <v>14500</v>
      </c>
      <c r="G50" s="74"/>
      <c r="H50" s="232"/>
      <c r="I50" s="232"/>
      <c r="J50" s="232"/>
      <c r="K50" s="140" t="s">
        <v>112</v>
      </c>
    </row>
    <row r="51" spans="1:11" x14ac:dyDescent="0.25">
      <c r="A51" s="95"/>
      <c r="B51" s="45" t="s">
        <v>3</v>
      </c>
      <c r="C51" s="45" t="s">
        <v>138</v>
      </c>
      <c r="D51" s="64">
        <v>56234</v>
      </c>
      <c r="E51" s="64">
        <v>92274</v>
      </c>
      <c r="F51" s="189">
        <f>E51-D51</f>
        <v>36040</v>
      </c>
      <c r="G51" s="79">
        <v>25487</v>
      </c>
      <c r="H51" s="141">
        <v>1</v>
      </c>
      <c r="I51" s="45">
        <v>0</v>
      </c>
      <c r="J51" s="142">
        <v>0.99750000000000005</v>
      </c>
      <c r="K51" s="78"/>
    </row>
    <row r="52" spans="1:11" x14ac:dyDescent="0.25">
      <c r="A52" s="95"/>
      <c r="B52" s="45" t="s">
        <v>659</v>
      </c>
      <c r="C52" s="45" t="s">
        <v>138</v>
      </c>
      <c r="D52" s="331" t="s">
        <v>375</v>
      </c>
      <c r="E52" s="332"/>
      <c r="F52" s="332"/>
      <c r="G52" s="332"/>
      <c r="H52" s="332"/>
      <c r="I52" s="332"/>
      <c r="J52" s="332"/>
      <c r="K52" s="333"/>
    </row>
    <row r="53" spans="1:11" x14ac:dyDescent="0.25">
      <c r="A53" s="95"/>
      <c r="B53" s="45" t="s">
        <v>2</v>
      </c>
      <c r="C53" s="45" t="s">
        <v>138</v>
      </c>
      <c r="D53" s="64">
        <v>54782</v>
      </c>
      <c r="E53" s="64">
        <v>115043</v>
      </c>
      <c r="F53" s="189">
        <f>E53-D53</f>
        <v>60261</v>
      </c>
      <c r="G53" s="79">
        <v>56810</v>
      </c>
      <c r="H53" s="141">
        <v>0.79</v>
      </c>
      <c r="I53" s="45">
        <v>0</v>
      </c>
      <c r="J53" s="142">
        <v>0.99780000000000002</v>
      </c>
      <c r="K53" s="78"/>
    </row>
    <row r="54" spans="1:11" ht="14.4" thickBot="1" x14ac:dyDescent="0.3">
      <c r="A54" s="99"/>
      <c r="B54" s="143" t="s">
        <v>1</v>
      </c>
      <c r="C54" s="143" t="s">
        <v>138</v>
      </c>
      <c r="D54" s="164">
        <v>9240</v>
      </c>
      <c r="E54" s="164">
        <v>48787</v>
      </c>
      <c r="F54" s="190">
        <f>E54-D54</f>
        <v>39547</v>
      </c>
      <c r="G54" s="163">
        <v>73652</v>
      </c>
      <c r="H54" s="144">
        <v>0.66</v>
      </c>
      <c r="I54" s="143">
        <v>0</v>
      </c>
      <c r="J54" s="145">
        <v>1</v>
      </c>
      <c r="K54" s="146"/>
    </row>
    <row r="56" spans="1:11" ht="16.8" x14ac:dyDescent="0.25">
      <c r="A56" s="2" t="s">
        <v>482</v>
      </c>
    </row>
  </sheetData>
  <mergeCells count="3">
    <mergeCell ref="G3:K3"/>
    <mergeCell ref="B3:F3"/>
    <mergeCell ref="D52:K52"/>
  </mergeCells>
  <phoneticPr fontId="14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60988-723C-4EA3-9C1A-8088B1446560}">
  <dimension ref="A1:I25"/>
  <sheetViews>
    <sheetView workbookViewId="0">
      <selection activeCell="K18" sqref="K18"/>
    </sheetView>
  </sheetViews>
  <sheetFormatPr defaultColWidth="9.109375" defaultRowHeight="13.8" x14ac:dyDescent="0.25"/>
  <cols>
    <col min="1" max="1" width="12.44140625" style="7" customWidth="1"/>
    <col min="2" max="2" width="23.44140625" style="7" customWidth="1"/>
    <col min="3" max="4" width="9.109375" style="7"/>
    <col min="5" max="5" width="14" style="7" customWidth="1"/>
    <col min="6" max="6" width="14.109375" style="7" customWidth="1"/>
    <col min="7" max="7" width="17.6640625" style="7" customWidth="1"/>
    <col min="8" max="8" width="16.109375" style="7" customWidth="1"/>
    <col min="9" max="9" width="28.44140625" style="7" customWidth="1"/>
    <col min="10" max="16384" width="9.109375" style="7"/>
  </cols>
  <sheetData>
    <row r="1" spans="1:9" x14ac:dyDescent="0.25">
      <c r="A1" s="9" t="s">
        <v>640</v>
      </c>
    </row>
    <row r="3" spans="1:9" x14ac:dyDescent="0.25">
      <c r="A3" s="291" t="s">
        <v>626</v>
      </c>
      <c r="B3" s="291"/>
      <c r="C3" s="291"/>
      <c r="D3" s="291"/>
      <c r="E3" s="291"/>
      <c r="F3" s="291"/>
      <c r="G3" s="291"/>
      <c r="H3" s="291"/>
      <c r="I3" s="291"/>
    </row>
    <row r="4" spans="1:9" x14ac:dyDescent="0.25">
      <c r="B4" s="33" t="s">
        <v>116</v>
      </c>
      <c r="C4" s="33" t="s">
        <v>97</v>
      </c>
      <c r="D4" s="33" t="s">
        <v>98</v>
      </c>
      <c r="E4" s="33" t="s">
        <v>123</v>
      </c>
      <c r="F4" s="33" t="s">
        <v>124</v>
      </c>
      <c r="G4" s="33" t="s">
        <v>125</v>
      </c>
      <c r="H4" s="33" t="s">
        <v>63</v>
      </c>
      <c r="I4" s="33" t="s">
        <v>122</v>
      </c>
    </row>
    <row r="5" spans="1:9" x14ac:dyDescent="0.25">
      <c r="A5" s="32">
        <v>1</v>
      </c>
      <c r="B5" s="32" t="s">
        <v>58</v>
      </c>
      <c r="C5" s="40">
        <v>358500</v>
      </c>
      <c r="D5" s="40">
        <v>359500</v>
      </c>
      <c r="E5" s="32">
        <v>0.97</v>
      </c>
      <c r="F5" s="32">
        <v>1.1499999999999999</v>
      </c>
      <c r="G5" s="32">
        <v>-0.17</v>
      </c>
      <c r="H5" s="6">
        <v>45.1</v>
      </c>
      <c r="I5" s="6">
        <v>3.58</v>
      </c>
    </row>
    <row r="6" spans="1:9" x14ac:dyDescent="0.25">
      <c r="A6" s="32">
        <v>2</v>
      </c>
      <c r="B6" s="32" t="s">
        <v>58</v>
      </c>
      <c r="C6" s="40">
        <v>3168000</v>
      </c>
      <c r="D6" s="40">
        <v>3169000</v>
      </c>
      <c r="E6" s="32">
        <v>0.62</v>
      </c>
      <c r="F6" s="32">
        <v>1.33</v>
      </c>
      <c r="G6" s="32">
        <v>-0.71</v>
      </c>
      <c r="H6" s="6">
        <v>50.6</v>
      </c>
      <c r="I6" s="6">
        <v>3.9</v>
      </c>
    </row>
    <row r="7" spans="1:9" x14ac:dyDescent="0.25">
      <c r="A7" s="32">
        <v>3</v>
      </c>
      <c r="B7" s="32" t="s">
        <v>58</v>
      </c>
      <c r="C7" s="40">
        <v>3284500</v>
      </c>
      <c r="D7" s="40">
        <v>3285500</v>
      </c>
      <c r="E7" s="32">
        <v>0.73</v>
      </c>
      <c r="F7" s="32">
        <v>1.57</v>
      </c>
      <c r="G7" s="32">
        <v>-0.84</v>
      </c>
      <c r="H7" s="6">
        <v>43.6</v>
      </c>
      <c r="I7" s="6">
        <v>3.95</v>
      </c>
    </row>
    <row r="8" spans="1:9" x14ac:dyDescent="0.25">
      <c r="A8" s="32">
        <v>4</v>
      </c>
      <c r="B8" s="32" t="s">
        <v>53</v>
      </c>
      <c r="C8" s="40">
        <v>2487000</v>
      </c>
      <c r="D8" s="40">
        <v>2488000</v>
      </c>
      <c r="E8" s="32">
        <v>0.56000000000000005</v>
      </c>
      <c r="F8" s="32">
        <v>1.24</v>
      </c>
      <c r="G8" s="32">
        <v>-0.68</v>
      </c>
      <c r="H8" s="6">
        <v>51.8</v>
      </c>
      <c r="I8" s="6">
        <v>2.7</v>
      </c>
    </row>
    <row r="9" spans="1:9" x14ac:dyDescent="0.25">
      <c r="A9" s="32">
        <v>5</v>
      </c>
      <c r="B9" s="32" t="s">
        <v>53</v>
      </c>
      <c r="C9" s="40">
        <v>2578500</v>
      </c>
      <c r="D9" s="40">
        <v>2579500</v>
      </c>
      <c r="E9" s="32">
        <v>0.77</v>
      </c>
      <c r="F9" s="32">
        <v>1.22</v>
      </c>
      <c r="G9" s="32">
        <v>-0.45</v>
      </c>
      <c r="H9" s="6">
        <v>43.2</v>
      </c>
      <c r="I9" s="6">
        <v>3.9</v>
      </c>
    </row>
    <row r="10" spans="1:9" x14ac:dyDescent="0.25">
      <c r="A10" s="32">
        <v>6</v>
      </c>
      <c r="B10" s="32" t="s">
        <v>53</v>
      </c>
      <c r="C10" s="40">
        <v>2758000</v>
      </c>
      <c r="D10" s="40">
        <v>2759000</v>
      </c>
      <c r="E10" s="32">
        <v>0.53</v>
      </c>
      <c r="F10" s="32">
        <v>1.58</v>
      </c>
      <c r="G10" s="32">
        <v>-1.05</v>
      </c>
      <c r="H10" s="6">
        <v>53.6</v>
      </c>
      <c r="I10" s="6">
        <v>3.33</v>
      </c>
    </row>
    <row r="11" spans="1:9" x14ac:dyDescent="0.25">
      <c r="A11" s="32">
        <v>7</v>
      </c>
      <c r="B11" s="32" t="s">
        <v>45</v>
      </c>
      <c r="C11" s="40">
        <v>3698000</v>
      </c>
      <c r="D11" s="40">
        <v>3699000</v>
      </c>
      <c r="E11" s="32">
        <v>0.62</v>
      </c>
      <c r="F11" s="32">
        <v>1.38</v>
      </c>
      <c r="G11" s="32">
        <v>-0.75</v>
      </c>
      <c r="H11" s="6">
        <v>46.9</v>
      </c>
      <c r="I11" s="6">
        <v>3.56</v>
      </c>
    </row>
    <row r="12" spans="1:9" x14ac:dyDescent="0.25">
      <c r="A12" s="32">
        <v>8</v>
      </c>
      <c r="B12" s="32" t="s">
        <v>24</v>
      </c>
      <c r="C12" s="40">
        <v>1528000</v>
      </c>
      <c r="D12" s="40">
        <v>1529000</v>
      </c>
      <c r="E12" s="32">
        <v>0.42</v>
      </c>
      <c r="F12" s="32">
        <v>1.57</v>
      </c>
      <c r="G12" s="32">
        <v>-1.1499999999999999</v>
      </c>
      <c r="H12" s="6">
        <v>50.5</v>
      </c>
      <c r="I12" s="6">
        <v>3.42</v>
      </c>
    </row>
    <row r="13" spans="1:9" x14ac:dyDescent="0.25">
      <c r="A13" s="32">
        <v>9</v>
      </c>
      <c r="B13" s="32" t="s">
        <v>24</v>
      </c>
      <c r="C13" s="40">
        <v>1553500</v>
      </c>
      <c r="D13" s="40">
        <v>1554500</v>
      </c>
      <c r="E13" s="32">
        <v>0.62</v>
      </c>
      <c r="F13" s="32">
        <v>1.36</v>
      </c>
      <c r="G13" s="32">
        <v>-0.74</v>
      </c>
      <c r="H13" s="6">
        <v>50.8</v>
      </c>
      <c r="I13" s="6">
        <v>3.64</v>
      </c>
    </row>
    <row r="14" spans="1:9" x14ac:dyDescent="0.25">
      <c r="A14" s="32">
        <v>10</v>
      </c>
      <c r="B14" s="32" t="s">
        <v>129</v>
      </c>
      <c r="C14" s="40">
        <v>2294500</v>
      </c>
      <c r="D14" s="40">
        <v>2295500</v>
      </c>
      <c r="E14" s="32">
        <v>0.76</v>
      </c>
      <c r="F14" s="32">
        <v>1.18</v>
      </c>
      <c r="G14" s="32">
        <v>-0.42</v>
      </c>
      <c r="H14" s="6">
        <v>47.6</v>
      </c>
      <c r="I14" s="6">
        <v>3.27</v>
      </c>
    </row>
    <row r="15" spans="1:9" x14ac:dyDescent="0.25">
      <c r="A15" s="297" t="s">
        <v>627</v>
      </c>
      <c r="B15" s="297"/>
      <c r="C15" s="297"/>
      <c r="D15" s="297"/>
      <c r="E15" s="297"/>
      <c r="F15" s="297"/>
      <c r="G15" s="297"/>
      <c r="H15" s="297"/>
      <c r="I15" s="297"/>
    </row>
    <row r="16" spans="1:9" x14ac:dyDescent="0.25">
      <c r="A16" s="32">
        <v>1</v>
      </c>
      <c r="B16" s="32" t="s">
        <v>58</v>
      </c>
      <c r="C16" s="40">
        <v>23000</v>
      </c>
      <c r="D16" s="40">
        <v>24000</v>
      </c>
      <c r="E16" s="32">
        <v>1.79</v>
      </c>
      <c r="F16" s="32">
        <v>0.33</v>
      </c>
      <c r="G16" s="32">
        <v>1.46</v>
      </c>
      <c r="H16" s="6">
        <v>26.6</v>
      </c>
      <c r="I16" s="6">
        <v>4.09</v>
      </c>
    </row>
    <row r="17" spans="1:9" x14ac:dyDescent="0.25">
      <c r="A17" s="32">
        <v>2</v>
      </c>
      <c r="B17" s="32" t="s">
        <v>58</v>
      </c>
      <c r="C17" s="40">
        <v>33500</v>
      </c>
      <c r="D17" s="40">
        <v>34500</v>
      </c>
      <c r="E17" s="32">
        <v>1.85</v>
      </c>
      <c r="F17" s="32">
        <v>0.09</v>
      </c>
      <c r="G17" s="32">
        <v>1.76</v>
      </c>
      <c r="H17" s="6">
        <v>23</v>
      </c>
      <c r="I17" s="6">
        <v>4.59</v>
      </c>
    </row>
    <row r="18" spans="1:9" x14ac:dyDescent="0.25">
      <c r="A18" s="32">
        <v>3</v>
      </c>
      <c r="B18" s="32" t="s">
        <v>53</v>
      </c>
      <c r="C18" s="40">
        <v>1705500</v>
      </c>
      <c r="D18" s="40">
        <v>1706500</v>
      </c>
      <c r="E18" s="32">
        <v>1.25</v>
      </c>
      <c r="F18" s="32">
        <v>0.28000000000000003</v>
      </c>
      <c r="G18" s="32">
        <v>0.97</v>
      </c>
      <c r="H18" s="6">
        <v>15.2</v>
      </c>
      <c r="I18" s="6">
        <v>4.62</v>
      </c>
    </row>
    <row r="19" spans="1:9" x14ac:dyDescent="0.25">
      <c r="A19" s="32">
        <v>4</v>
      </c>
      <c r="B19" s="32" t="s">
        <v>53</v>
      </c>
      <c r="C19" s="40">
        <v>1726500</v>
      </c>
      <c r="D19" s="40">
        <v>1727500</v>
      </c>
      <c r="E19" s="32">
        <v>1.53</v>
      </c>
      <c r="F19" s="32">
        <v>0.05</v>
      </c>
      <c r="G19" s="32">
        <v>1.48</v>
      </c>
      <c r="H19" s="6">
        <v>15.1</v>
      </c>
      <c r="I19" s="6">
        <v>4.5999999999999996</v>
      </c>
    </row>
    <row r="20" spans="1:9" x14ac:dyDescent="0.25">
      <c r="A20" s="32">
        <v>5</v>
      </c>
      <c r="B20" s="32" t="s">
        <v>43</v>
      </c>
      <c r="C20" s="40">
        <v>2563500</v>
      </c>
      <c r="D20" s="40">
        <v>2564500</v>
      </c>
      <c r="E20" s="32">
        <v>1.64</v>
      </c>
      <c r="F20" s="32">
        <v>0.03</v>
      </c>
      <c r="G20" s="32">
        <v>1.61</v>
      </c>
      <c r="H20" s="6">
        <v>16.600000000000001</v>
      </c>
      <c r="I20" s="6">
        <v>3.8</v>
      </c>
    </row>
    <row r="21" spans="1:9" x14ac:dyDescent="0.25">
      <c r="A21" s="32">
        <v>6</v>
      </c>
      <c r="B21" s="32" t="s">
        <v>43</v>
      </c>
      <c r="C21" s="40">
        <v>2565000</v>
      </c>
      <c r="D21" s="40">
        <v>2566000</v>
      </c>
      <c r="E21" s="32">
        <v>1.52</v>
      </c>
      <c r="F21" s="32">
        <v>0.05</v>
      </c>
      <c r="G21" s="32">
        <v>1.47</v>
      </c>
      <c r="H21" s="6">
        <v>17.899999999999999</v>
      </c>
      <c r="I21" s="6">
        <v>4.5999999999999996</v>
      </c>
    </row>
    <row r="22" spans="1:9" x14ac:dyDescent="0.25">
      <c r="A22" s="32">
        <v>7</v>
      </c>
      <c r="B22" s="32" t="s">
        <v>24</v>
      </c>
      <c r="C22" s="40">
        <v>3521500</v>
      </c>
      <c r="D22" s="40">
        <v>3522500</v>
      </c>
      <c r="E22" s="32">
        <v>1.64</v>
      </c>
      <c r="F22" s="32">
        <v>0.56999999999999995</v>
      </c>
      <c r="G22" s="32">
        <v>1.08</v>
      </c>
      <c r="H22" s="6">
        <v>29.9</v>
      </c>
      <c r="I22" s="6">
        <v>3.8</v>
      </c>
    </row>
    <row r="23" spans="1:9" x14ac:dyDescent="0.25">
      <c r="A23" s="32">
        <v>8</v>
      </c>
      <c r="B23" s="32" t="s">
        <v>130</v>
      </c>
      <c r="C23" s="40">
        <v>67500</v>
      </c>
      <c r="D23" s="40">
        <v>68500</v>
      </c>
      <c r="E23" s="32">
        <v>1.58</v>
      </c>
      <c r="F23" s="32">
        <v>0.16</v>
      </c>
      <c r="G23" s="32">
        <v>1.42</v>
      </c>
      <c r="H23" s="6">
        <v>21.3</v>
      </c>
      <c r="I23" s="6">
        <v>3.47</v>
      </c>
    </row>
    <row r="24" spans="1:9" x14ac:dyDescent="0.25">
      <c r="A24" s="32">
        <v>9</v>
      </c>
      <c r="B24" s="32" t="s">
        <v>131</v>
      </c>
      <c r="C24" s="40">
        <v>1361000</v>
      </c>
      <c r="D24" s="40">
        <v>1362000</v>
      </c>
      <c r="E24" s="32">
        <v>1.86</v>
      </c>
      <c r="F24" s="32">
        <v>0.24</v>
      </c>
      <c r="G24" s="32">
        <v>1.62</v>
      </c>
      <c r="H24" s="6">
        <v>25.4</v>
      </c>
      <c r="I24" s="6">
        <v>4.25</v>
      </c>
    </row>
    <row r="25" spans="1:9" x14ac:dyDescent="0.25">
      <c r="A25" s="32">
        <v>10</v>
      </c>
      <c r="B25" s="32" t="s">
        <v>129</v>
      </c>
      <c r="C25" s="40">
        <v>350000</v>
      </c>
      <c r="D25" s="40">
        <v>351000</v>
      </c>
      <c r="E25" s="32">
        <v>1.93</v>
      </c>
      <c r="F25" s="32">
        <v>0.08</v>
      </c>
      <c r="G25" s="32">
        <v>1.86</v>
      </c>
      <c r="H25" s="6">
        <v>22.8</v>
      </c>
      <c r="I25" s="6">
        <v>4.26</v>
      </c>
    </row>
  </sheetData>
  <mergeCells count="2">
    <mergeCell ref="A15:I15"/>
    <mergeCell ref="A3:I3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C3A62-C7D5-428E-A883-653168A5F1BF}">
  <dimension ref="A1:I13"/>
  <sheetViews>
    <sheetView workbookViewId="0">
      <selection activeCell="G21" sqref="G21"/>
    </sheetView>
  </sheetViews>
  <sheetFormatPr defaultColWidth="9.109375" defaultRowHeight="13.8" x14ac:dyDescent="0.25"/>
  <cols>
    <col min="1" max="1" width="22.44140625" style="2" customWidth="1"/>
    <col min="2" max="2" width="14.77734375" style="2" customWidth="1"/>
    <col min="3" max="10" width="17.33203125" style="2" customWidth="1"/>
    <col min="11" max="16384" width="9.109375" style="2"/>
  </cols>
  <sheetData>
    <row r="1" spans="1:9" x14ac:dyDescent="0.25">
      <c r="A1" s="2" t="s">
        <v>641</v>
      </c>
    </row>
    <row r="3" spans="1:9" x14ac:dyDescent="0.25">
      <c r="A3" s="1" t="s">
        <v>62</v>
      </c>
      <c r="B3" s="34" t="s">
        <v>97</v>
      </c>
      <c r="C3" s="34" t="s">
        <v>98</v>
      </c>
      <c r="D3" s="34" t="s">
        <v>66</v>
      </c>
      <c r="E3" s="34" t="s">
        <v>126</v>
      </c>
      <c r="F3" s="34" t="s">
        <v>127</v>
      </c>
      <c r="G3" s="34" t="s">
        <v>128</v>
      </c>
      <c r="H3" s="34" t="s">
        <v>63</v>
      </c>
      <c r="I3" s="34" t="s">
        <v>122</v>
      </c>
    </row>
    <row r="4" spans="1:9" x14ac:dyDescent="0.25">
      <c r="A4" s="4" t="s">
        <v>45</v>
      </c>
      <c r="B4" s="64">
        <v>2844000</v>
      </c>
      <c r="C4" s="64">
        <v>2853500</v>
      </c>
      <c r="D4" s="64">
        <v>9500</v>
      </c>
      <c r="E4" s="45">
        <v>1.42</v>
      </c>
      <c r="F4" s="45">
        <v>0.28000000000000003</v>
      </c>
      <c r="G4" s="45">
        <v>1.1399999999999999</v>
      </c>
      <c r="H4" s="45">
        <v>19.16</v>
      </c>
      <c r="I4" s="45">
        <v>4.8600000000000003</v>
      </c>
    </row>
    <row r="5" spans="1:9" x14ac:dyDescent="0.25">
      <c r="A5" s="4" t="s">
        <v>139</v>
      </c>
      <c r="B5" s="64">
        <v>3430500</v>
      </c>
      <c r="C5" s="64">
        <v>3447000</v>
      </c>
      <c r="D5" s="64">
        <v>16500</v>
      </c>
      <c r="E5" s="45">
        <v>1.59</v>
      </c>
      <c r="F5" s="45">
        <v>0.16</v>
      </c>
      <c r="G5" s="45">
        <v>1.43</v>
      </c>
      <c r="H5" s="45">
        <v>21.15</v>
      </c>
      <c r="I5" s="45">
        <v>4.09</v>
      </c>
    </row>
    <row r="6" spans="1:9" x14ac:dyDescent="0.25">
      <c r="A6" s="4" t="s">
        <v>15</v>
      </c>
      <c r="B6" s="64">
        <v>25500</v>
      </c>
      <c r="C6" s="64">
        <v>30000</v>
      </c>
      <c r="D6" s="64">
        <v>4500</v>
      </c>
      <c r="E6" s="45">
        <v>1.56</v>
      </c>
      <c r="F6" s="45">
        <v>0.65</v>
      </c>
      <c r="G6" s="45">
        <v>0.91</v>
      </c>
      <c r="H6" s="45">
        <v>31.49</v>
      </c>
      <c r="I6" s="45">
        <v>4.1399999999999997</v>
      </c>
    </row>
    <row r="7" spans="1:9" x14ac:dyDescent="0.25">
      <c r="A7" s="4" t="s">
        <v>15</v>
      </c>
      <c r="B7" s="64">
        <v>2834500</v>
      </c>
      <c r="C7" s="64">
        <v>2844500</v>
      </c>
      <c r="D7" s="64">
        <v>10000</v>
      </c>
      <c r="E7" s="45">
        <v>1.45</v>
      </c>
      <c r="F7" s="45">
        <v>0.26</v>
      </c>
      <c r="G7" s="45">
        <v>1.2</v>
      </c>
      <c r="H7" s="45">
        <v>17.82</v>
      </c>
      <c r="I7" s="45">
        <v>4.55</v>
      </c>
    </row>
    <row r="8" spans="1:9" x14ac:dyDescent="0.25">
      <c r="A8" s="4" t="s">
        <v>24</v>
      </c>
      <c r="B8" s="64">
        <v>11500</v>
      </c>
      <c r="C8" s="64">
        <v>20000</v>
      </c>
      <c r="D8" s="64">
        <v>8500</v>
      </c>
      <c r="E8" s="45">
        <v>1.58</v>
      </c>
      <c r="F8" s="45">
        <v>0.37</v>
      </c>
      <c r="G8" s="45">
        <v>1.21</v>
      </c>
      <c r="H8" s="45">
        <v>24.13</v>
      </c>
      <c r="I8" s="258">
        <v>4.3</v>
      </c>
    </row>
    <row r="9" spans="1:9" x14ac:dyDescent="0.25">
      <c r="A9" s="4" t="s">
        <v>24</v>
      </c>
      <c r="B9" s="64">
        <v>315500</v>
      </c>
      <c r="C9" s="64">
        <v>332000</v>
      </c>
      <c r="D9" s="64">
        <v>16500</v>
      </c>
      <c r="E9" s="45">
        <v>1.55</v>
      </c>
      <c r="F9" s="45">
        <v>0.11</v>
      </c>
      <c r="G9" s="45">
        <v>1.44</v>
      </c>
      <c r="H9" s="45">
        <v>17.25</v>
      </c>
      <c r="I9" s="45">
        <v>4.28</v>
      </c>
    </row>
    <row r="10" spans="1:9" x14ac:dyDescent="0.25">
      <c r="A10" s="4" t="s">
        <v>130</v>
      </c>
      <c r="B10" s="64">
        <v>23000</v>
      </c>
      <c r="C10" s="64">
        <v>47000</v>
      </c>
      <c r="D10" s="64">
        <v>24000</v>
      </c>
      <c r="E10" s="45">
        <v>1.71</v>
      </c>
      <c r="F10" s="45">
        <v>0.52</v>
      </c>
      <c r="G10" s="45">
        <v>1.19</v>
      </c>
      <c r="H10" s="45">
        <v>30.82</v>
      </c>
      <c r="I10" s="45">
        <v>3.69</v>
      </c>
    </row>
    <row r="11" spans="1:9" x14ac:dyDescent="0.25">
      <c r="A11" s="4" t="s">
        <v>131</v>
      </c>
      <c r="B11" s="64">
        <v>2779000</v>
      </c>
      <c r="C11" s="64">
        <v>2788500</v>
      </c>
      <c r="D11" s="64">
        <v>9500</v>
      </c>
      <c r="E11" s="45">
        <v>1.55</v>
      </c>
      <c r="F11" s="45">
        <v>0.18</v>
      </c>
      <c r="G11" s="45">
        <v>1.37</v>
      </c>
      <c r="H11" s="45">
        <v>18.87</v>
      </c>
      <c r="I11" s="45">
        <v>4.55</v>
      </c>
    </row>
    <row r="12" spans="1:9" x14ac:dyDescent="0.25">
      <c r="A12" s="4" t="s">
        <v>129</v>
      </c>
      <c r="B12" s="64">
        <v>1873000</v>
      </c>
      <c r="C12" s="64">
        <v>1902000</v>
      </c>
      <c r="D12" s="64">
        <v>29000</v>
      </c>
      <c r="E12" s="45">
        <v>1.65</v>
      </c>
      <c r="F12" s="45">
        <v>0.13</v>
      </c>
      <c r="G12" s="45">
        <v>1.52</v>
      </c>
      <c r="H12" s="45">
        <v>19.27</v>
      </c>
      <c r="I12" s="45">
        <v>4.3600000000000003</v>
      </c>
    </row>
    <row r="13" spans="1:9" x14ac:dyDescent="0.25">
      <c r="A13" s="4" t="s">
        <v>138</v>
      </c>
      <c r="B13" s="64">
        <v>54500</v>
      </c>
      <c r="C13" s="64">
        <v>59500</v>
      </c>
      <c r="D13" s="64">
        <v>5000</v>
      </c>
      <c r="E13" s="45">
        <v>1.87</v>
      </c>
      <c r="F13" s="45">
        <v>0.53</v>
      </c>
      <c r="G13" s="45">
        <v>1.34</v>
      </c>
      <c r="H13" s="45">
        <v>33.76</v>
      </c>
      <c r="I13" s="258">
        <v>3.6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48B51-70F3-491A-A44F-9F3881DF7659}">
  <dimension ref="A1:F19"/>
  <sheetViews>
    <sheetView workbookViewId="0">
      <selection activeCell="C5" sqref="C5"/>
    </sheetView>
  </sheetViews>
  <sheetFormatPr defaultColWidth="9.109375" defaultRowHeight="13.8" x14ac:dyDescent="0.25"/>
  <cols>
    <col min="1" max="1" width="40" style="2" customWidth="1"/>
    <col min="2" max="6" width="10" style="2" customWidth="1"/>
    <col min="7" max="16384" width="9.109375" style="2"/>
  </cols>
  <sheetData>
    <row r="1" spans="1:6" ht="16.8" x14ac:dyDescent="0.25">
      <c r="A1" s="2" t="s">
        <v>767</v>
      </c>
    </row>
    <row r="3" spans="1:6" ht="14.4" x14ac:dyDescent="0.3">
      <c r="A3" s="4"/>
      <c r="B3" s="291" t="s">
        <v>605</v>
      </c>
      <c r="C3" s="291"/>
      <c r="D3" s="291"/>
      <c r="E3" s="291"/>
      <c r="F3" s="291"/>
    </row>
    <row r="4" spans="1:6" x14ac:dyDescent="0.25">
      <c r="A4" s="1" t="s">
        <v>60</v>
      </c>
      <c r="B4" s="1" t="s">
        <v>0</v>
      </c>
      <c r="C4" s="5" t="s">
        <v>2</v>
      </c>
      <c r="D4" s="5" t="s">
        <v>1</v>
      </c>
      <c r="E4" s="1" t="s">
        <v>3</v>
      </c>
      <c r="F4" s="34" t="s">
        <v>659</v>
      </c>
    </row>
    <row r="5" spans="1:6" x14ac:dyDescent="0.25">
      <c r="A5" s="47" t="s">
        <v>610</v>
      </c>
      <c r="B5" s="6">
        <v>98.8</v>
      </c>
      <c r="C5" s="32">
        <v>97.78</v>
      </c>
      <c r="D5" s="6">
        <v>99</v>
      </c>
      <c r="E5" s="6">
        <v>96.1</v>
      </c>
      <c r="F5" s="6">
        <v>96.5</v>
      </c>
    </row>
    <row r="6" spans="1:6" x14ac:dyDescent="0.25">
      <c r="A6" s="47" t="s">
        <v>609</v>
      </c>
      <c r="B6" s="6">
        <v>97.9</v>
      </c>
      <c r="C6" s="218">
        <v>98.8</v>
      </c>
      <c r="D6" s="218">
        <v>98.6</v>
      </c>
      <c r="E6" s="218">
        <v>95.8</v>
      </c>
      <c r="F6" s="218">
        <v>96.2</v>
      </c>
    </row>
    <row r="7" spans="1:6" x14ac:dyDescent="0.25">
      <c r="A7" s="47" t="s">
        <v>608</v>
      </c>
      <c r="B7" s="6">
        <v>0.2</v>
      </c>
      <c r="C7" s="218">
        <v>0.2</v>
      </c>
      <c r="D7" s="218">
        <v>0.4</v>
      </c>
      <c r="E7" s="218">
        <v>0.3</v>
      </c>
      <c r="F7" s="218">
        <v>0.3</v>
      </c>
    </row>
    <row r="8" spans="1:6" x14ac:dyDescent="0.25">
      <c r="A8" s="47" t="s">
        <v>607</v>
      </c>
      <c r="B8" s="6">
        <v>0.7</v>
      </c>
      <c r="C8" s="218">
        <v>0.4</v>
      </c>
      <c r="D8" s="218">
        <v>0.6</v>
      </c>
      <c r="E8" s="218">
        <v>3.5</v>
      </c>
      <c r="F8" s="218">
        <v>2.9</v>
      </c>
    </row>
    <row r="9" spans="1:6" x14ac:dyDescent="0.25">
      <c r="A9" s="213" t="s">
        <v>606</v>
      </c>
      <c r="B9" s="214">
        <v>1.2</v>
      </c>
      <c r="C9" s="219">
        <v>0.6</v>
      </c>
      <c r="D9" s="219">
        <v>0.4</v>
      </c>
      <c r="E9" s="219">
        <v>0.4</v>
      </c>
      <c r="F9" s="219">
        <v>0.6</v>
      </c>
    </row>
    <row r="10" spans="1:6" x14ac:dyDescent="0.25">
      <c r="A10" s="215"/>
      <c r="B10" s="271"/>
      <c r="C10" s="271"/>
      <c r="D10" s="271"/>
      <c r="E10" s="271"/>
      <c r="F10" s="271"/>
    </row>
    <row r="13" spans="1:6" x14ac:dyDescent="0.25">
      <c r="A13" s="30"/>
    </row>
    <row r="14" spans="1:6" x14ac:dyDescent="0.25">
      <c r="A14" s="31"/>
    </row>
    <row r="15" spans="1:6" x14ac:dyDescent="0.25">
      <c r="A15" s="31"/>
    </row>
    <row r="16" spans="1:6" x14ac:dyDescent="0.25">
      <c r="A16" s="31"/>
    </row>
    <row r="17" spans="1:1" x14ac:dyDescent="0.25">
      <c r="A17" s="31"/>
    </row>
    <row r="18" spans="1:1" x14ac:dyDescent="0.25">
      <c r="A18" s="31"/>
    </row>
    <row r="19" spans="1:1" x14ac:dyDescent="0.25">
      <c r="A19" s="31"/>
    </row>
  </sheetData>
  <mergeCells count="1">
    <mergeCell ref="B3:F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AA53C-EE43-460C-9CF4-0932018784F9}">
  <dimension ref="A1:K25"/>
  <sheetViews>
    <sheetView workbookViewId="0"/>
  </sheetViews>
  <sheetFormatPr defaultColWidth="9.109375" defaultRowHeight="13.8" x14ac:dyDescent="0.25"/>
  <cols>
    <col min="1" max="1" width="37" style="2" customWidth="1"/>
    <col min="2" max="6" width="22" style="2" customWidth="1"/>
    <col min="7" max="16384" width="9.109375" style="2"/>
  </cols>
  <sheetData>
    <row r="1" spans="1:11" x14ac:dyDescent="0.25">
      <c r="A1" s="3" t="s">
        <v>696</v>
      </c>
      <c r="B1" s="3"/>
    </row>
    <row r="2" spans="1:11" x14ac:dyDescent="0.25">
      <c r="A2" s="3"/>
      <c r="B2" s="3"/>
    </row>
    <row r="3" spans="1:11" ht="14.4" x14ac:dyDescent="0.3">
      <c r="A3" s="216" t="s">
        <v>612</v>
      </c>
      <c r="B3" s="292" t="s">
        <v>611</v>
      </c>
      <c r="C3" s="292"/>
      <c r="D3" s="292"/>
      <c r="E3" s="292"/>
      <c r="F3" s="292"/>
    </row>
    <row r="4" spans="1:11" x14ac:dyDescent="0.25">
      <c r="A4" s="13" t="s">
        <v>6</v>
      </c>
      <c r="B4" s="14" t="s">
        <v>0</v>
      </c>
      <c r="C4" s="15" t="s">
        <v>2</v>
      </c>
      <c r="D4" s="14" t="s">
        <v>1</v>
      </c>
      <c r="E4" s="14" t="s">
        <v>7</v>
      </c>
      <c r="F4" s="14" t="s">
        <v>3</v>
      </c>
    </row>
    <row r="5" spans="1:11" x14ac:dyDescent="0.25">
      <c r="A5" s="16" t="s">
        <v>8</v>
      </c>
      <c r="B5" s="17" t="s">
        <v>9</v>
      </c>
      <c r="C5" s="210" t="s">
        <v>10</v>
      </c>
      <c r="D5" s="210" t="s">
        <v>11</v>
      </c>
      <c r="E5" s="210" t="s">
        <v>12</v>
      </c>
      <c r="F5" s="68" t="s">
        <v>13</v>
      </c>
    </row>
    <row r="6" spans="1:11" x14ac:dyDescent="0.25">
      <c r="A6" s="20" t="s">
        <v>14</v>
      </c>
      <c r="B6" s="21" t="s">
        <v>15</v>
      </c>
      <c r="C6" s="71" t="s">
        <v>15</v>
      </c>
      <c r="D6" s="240" t="s">
        <v>15</v>
      </c>
      <c r="E6" s="71" t="s">
        <v>15</v>
      </c>
      <c r="F6" s="68" t="s">
        <v>15</v>
      </c>
    </row>
    <row r="7" spans="1:11" x14ac:dyDescent="0.25">
      <c r="A7" s="23"/>
      <c r="B7" s="24" t="s">
        <v>16</v>
      </c>
      <c r="C7" s="276" t="s">
        <v>697</v>
      </c>
      <c r="D7" s="138" t="s">
        <v>693</v>
      </c>
      <c r="E7" s="70" t="s">
        <v>694</v>
      </c>
      <c r="F7" s="24" t="s">
        <v>695</v>
      </c>
      <c r="G7" s="272"/>
      <c r="H7" s="31"/>
      <c r="I7" s="31"/>
      <c r="J7" s="31"/>
      <c r="K7" s="31"/>
    </row>
    <row r="8" spans="1:11" x14ac:dyDescent="0.25">
      <c r="A8" s="26" t="s">
        <v>17</v>
      </c>
      <c r="B8" s="21" t="s">
        <v>18</v>
      </c>
      <c r="C8" s="71" t="s">
        <v>19</v>
      </c>
      <c r="D8" s="71" t="s">
        <v>20</v>
      </c>
      <c r="E8" s="71" t="s">
        <v>21</v>
      </c>
      <c r="F8" s="68" t="s">
        <v>22</v>
      </c>
      <c r="H8" s="257"/>
      <c r="I8" s="31"/>
      <c r="J8" s="31"/>
      <c r="K8" s="31"/>
    </row>
    <row r="9" spans="1:11" x14ac:dyDescent="0.25">
      <c r="A9" s="26" t="s">
        <v>23</v>
      </c>
      <c r="B9" s="21" t="s">
        <v>24</v>
      </c>
      <c r="C9" s="71" t="s">
        <v>24</v>
      </c>
      <c r="D9" s="71" t="s">
        <v>24</v>
      </c>
      <c r="E9" s="71" t="s">
        <v>24</v>
      </c>
      <c r="F9" s="68" t="s">
        <v>24</v>
      </c>
      <c r="H9" s="130"/>
      <c r="I9" s="31"/>
      <c r="J9" s="31"/>
      <c r="K9" s="31"/>
    </row>
    <row r="10" spans="1:11" x14ac:dyDescent="0.25">
      <c r="A10" s="27"/>
      <c r="B10" s="28" t="s">
        <v>25</v>
      </c>
      <c r="C10" s="138" t="s">
        <v>703</v>
      </c>
      <c r="D10" s="138" t="s">
        <v>704</v>
      </c>
      <c r="E10" s="138" t="s">
        <v>26</v>
      </c>
      <c r="F10" s="70" t="s">
        <v>702</v>
      </c>
      <c r="H10" s="257"/>
      <c r="I10" s="257"/>
      <c r="J10" s="31"/>
      <c r="K10" s="31"/>
    </row>
    <row r="11" spans="1:11" x14ac:dyDescent="0.25">
      <c r="A11" s="26" t="s">
        <v>27</v>
      </c>
      <c r="B11" s="21" t="s">
        <v>28</v>
      </c>
      <c r="C11" s="71" t="s">
        <v>29</v>
      </c>
      <c r="D11" s="71" t="s">
        <v>30</v>
      </c>
      <c r="E11" s="71" t="s">
        <v>31</v>
      </c>
      <c r="F11" s="68" t="s">
        <v>32</v>
      </c>
      <c r="H11" s="31"/>
      <c r="I11" s="130"/>
      <c r="J11" s="257"/>
      <c r="K11" s="31"/>
    </row>
    <row r="12" spans="1:11" x14ac:dyDescent="0.25">
      <c r="A12" s="26" t="s">
        <v>33</v>
      </c>
      <c r="B12" s="21" t="s">
        <v>34</v>
      </c>
      <c r="C12" s="71" t="s">
        <v>15</v>
      </c>
      <c r="D12" s="71" t="s">
        <v>15</v>
      </c>
      <c r="E12" s="71" t="s">
        <v>15</v>
      </c>
      <c r="F12" s="71" t="s">
        <v>15</v>
      </c>
      <c r="H12" s="31"/>
      <c r="I12" s="31"/>
      <c r="J12" s="31"/>
      <c r="K12" s="31"/>
    </row>
    <row r="13" spans="1:11" x14ac:dyDescent="0.25">
      <c r="A13" s="27"/>
      <c r="B13" s="24" t="s">
        <v>35</v>
      </c>
      <c r="C13" s="138" t="s">
        <v>698</v>
      </c>
      <c r="D13" s="138" t="s">
        <v>699</v>
      </c>
      <c r="E13" s="138" t="s">
        <v>700</v>
      </c>
      <c r="F13" s="70" t="s">
        <v>701</v>
      </c>
      <c r="H13" s="31"/>
      <c r="I13" s="31"/>
      <c r="J13" s="31"/>
      <c r="K13" s="31"/>
    </row>
    <row r="14" spans="1:11" x14ac:dyDescent="0.25">
      <c r="A14" s="26" t="s">
        <v>36</v>
      </c>
      <c r="B14" s="21" t="s">
        <v>37</v>
      </c>
      <c r="C14" s="71" t="s">
        <v>38</v>
      </c>
      <c r="D14" s="71" t="s">
        <v>39</v>
      </c>
      <c r="E14" s="71" t="s">
        <v>40</v>
      </c>
      <c r="F14" s="68" t="s">
        <v>41</v>
      </c>
      <c r="H14" s="31"/>
      <c r="I14" s="31"/>
      <c r="J14" s="31"/>
      <c r="K14" s="31"/>
    </row>
    <row r="15" spans="1:11" x14ac:dyDescent="0.25">
      <c r="A15" s="26" t="s">
        <v>42</v>
      </c>
      <c r="B15" s="21" t="s">
        <v>43</v>
      </c>
      <c r="C15" s="71" t="s">
        <v>43</v>
      </c>
      <c r="D15" s="71" t="s">
        <v>43</v>
      </c>
      <c r="E15" s="71" t="s">
        <v>43</v>
      </c>
      <c r="F15" s="71" t="s">
        <v>43</v>
      </c>
    </row>
    <row r="16" spans="1:11" x14ac:dyDescent="0.25">
      <c r="A16" s="24"/>
      <c r="B16" s="28" t="s">
        <v>660</v>
      </c>
      <c r="C16" s="138" t="s">
        <v>711</v>
      </c>
      <c r="D16" s="138" t="s">
        <v>44</v>
      </c>
      <c r="E16" s="138" t="s">
        <v>710</v>
      </c>
      <c r="F16" s="70" t="s">
        <v>709</v>
      </c>
      <c r="G16" s="272"/>
    </row>
    <row r="17" spans="1:8" x14ac:dyDescent="0.25">
      <c r="A17" s="26" t="s">
        <v>46</v>
      </c>
      <c r="B17" s="21" t="s">
        <v>47</v>
      </c>
      <c r="C17" s="71" t="s">
        <v>48</v>
      </c>
      <c r="D17" s="71" t="s">
        <v>49</v>
      </c>
      <c r="E17" s="71" t="s">
        <v>50</v>
      </c>
      <c r="F17" s="68" t="s">
        <v>51</v>
      </c>
    </row>
    <row r="18" spans="1:8" x14ac:dyDescent="0.25">
      <c r="A18" s="26" t="s">
        <v>52</v>
      </c>
      <c r="B18" s="21" t="s">
        <v>45</v>
      </c>
      <c r="C18" s="71" t="s">
        <v>45</v>
      </c>
      <c r="D18" s="71" t="s">
        <v>45</v>
      </c>
      <c r="E18" s="71" t="s">
        <v>45</v>
      </c>
      <c r="F18" s="71" t="s">
        <v>45</v>
      </c>
    </row>
    <row r="19" spans="1:8" ht="14.4" x14ac:dyDescent="0.3">
      <c r="A19" s="27"/>
      <c r="B19" s="24" t="s">
        <v>54</v>
      </c>
      <c r="C19" s="138" t="s">
        <v>712</v>
      </c>
      <c r="D19" s="138" t="s">
        <v>713</v>
      </c>
      <c r="E19" s="138" t="s">
        <v>714</v>
      </c>
      <c r="F19" s="70" t="s">
        <v>715</v>
      </c>
      <c r="H19"/>
    </row>
    <row r="20" spans="1:8" x14ac:dyDescent="0.25">
      <c r="A20" s="26" t="s">
        <v>628</v>
      </c>
      <c r="B20" s="21" t="s">
        <v>631</v>
      </c>
      <c r="C20" s="71" t="s">
        <v>633</v>
      </c>
      <c r="D20" s="71" t="s">
        <v>630</v>
      </c>
      <c r="E20" s="71" t="s">
        <v>643</v>
      </c>
      <c r="F20" s="71" t="s">
        <v>634</v>
      </c>
    </row>
    <row r="21" spans="1:8" x14ac:dyDescent="0.25">
      <c r="A21" s="26" t="s">
        <v>629</v>
      </c>
      <c r="B21" s="21" t="s">
        <v>24</v>
      </c>
      <c r="C21" s="71" t="s">
        <v>24</v>
      </c>
      <c r="D21" s="71" t="s">
        <v>24</v>
      </c>
      <c r="E21" s="71" t="s">
        <v>24</v>
      </c>
      <c r="F21" s="71" t="s">
        <v>24</v>
      </c>
    </row>
    <row r="22" spans="1:8" x14ac:dyDescent="0.25">
      <c r="A22" s="27"/>
      <c r="B22" s="24" t="s">
        <v>717</v>
      </c>
      <c r="C22" s="138" t="s">
        <v>706</v>
      </c>
      <c r="D22" s="138" t="s">
        <v>705</v>
      </c>
      <c r="E22" s="276" t="s">
        <v>707</v>
      </c>
      <c r="F22" s="138" t="s">
        <v>708</v>
      </c>
      <c r="G22" s="272"/>
    </row>
    <row r="23" spans="1:8" x14ac:dyDescent="0.25">
      <c r="A23" s="26" t="s">
        <v>632</v>
      </c>
      <c r="B23" s="21" t="s">
        <v>55</v>
      </c>
      <c r="C23" s="71" t="s">
        <v>645</v>
      </c>
      <c r="D23" s="71" t="s">
        <v>646</v>
      </c>
      <c r="E23" s="71" t="s">
        <v>56</v>
      </c>
      <c r="F23" s="68" t="s">
        <v>647</v>
      </c>
    </row>
    <row r="24" spans="1:8" x14ac:dyDescent="0.25">
      <c r="A24" s="26" t="s">
        <v>57</v>
      </c>
      <c r="B24" s="21" t="s">
        <v>53</v>
      </c>
      <c r="C24" s="71" t="s">
        <v>53</v>
      </c>
      <c r="D24" s="71" t="s">
        <v>53</v>
      </c>
      <c r="E24" s="71" t="s">
        <v>53</v>
      </c>
      <c r="F24" s="71" t="s">
        <v>53</v>
      </c>
    </row>
    <row r="25" spans="1:8" x14ac:dyDescent="0.25">
      <c r="A25" s="27"/>
      <c r="B25" s="28" t="s">
        <v>644</v>
      </c>
      <c r="C25" s="138" t="s">
        <v>718</v>
      </c>
      <c r="D25" s="138" t="s">
        <v>719</v>
      </c>
      <c r="E25" s="138" t="s">
        <v>720</v>
      </c>
      <c r="F25" s="70" t="s">
        <v>716</v>
      </c>
    </row>
  </sheetData>
  <mergeCells count="1">
    <mergeCell ref="B3:F3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175E8-0C60-44B9-8620-567D0DEBE92B}">
  <dimension ref="A1:L108"/>
  <sheetViews>
    <sheetView workbookViewId="0">
      <selection activeCell="B7" sqref="B7"/>
    </sheetView>
  </sheetViews>
  <sheetFormatPr defaultColWidth="9.109375" defaultRowHeight="13.8" x14ac:dyDescent="0.25"/>
  <cols>
    <col min="1" max="1" width="10.6640625" style="9" customWidth="1"/>
    <col min="2" max="3" width="22" style="7" customWidth="1"/>
    <col min="4" max="4" width="23.6640625" style="7" customWidth="1"/>
    <col min="5" max="5" width="26.77734375" style="7" customWidth="1"/>
    <col min="6" max="6" width="29.77734375" style="7" customWidth="1"/>
    <col min="7" max="8" width="9.109375" style="2"/>
    <col min="9" max="9" width="17.6640625" style="2" customWidth="1"/>
    <col min="10" max="10" width="14.33203125" style="2" customWidth="1"/>
    <col min="11" max="11" width="12.109375" style="2" customWidth="1"/>
    <col min="12" max="12" width="14.109375" style="2" customWidth="1"/>
    <col min="13" max="16384" width="9.109375" style="2"/>
  </cols>
  <sheetData>
    <row r="1" spans="1:12" x14ac:dyDescent="0.25">
      <c r="A1" s="8" t="s">
        <v>652</v>
      </c>
      <c r="B1" s="36"/>
    </row>
    <row r="2" spans="1:12" x14ac:dyDescent="0.25">
      <c r="A2" s="8"/>
      <c r="B2" s="36"/>
    </row>
    <row r="3" spans="1:12" ht="14.4" x14ac:dyDescent="0.3">
      <c r="B3" s="293" t="s">
        <v>617</v>
      </c>
      <c r="C3" s="292"/>
      <c r="D3" s="292"/>
      <c r="E3" s="292"/>
      <c r="F3" s="294"/>
    </row>
    <row r="4" spans="1:12" x14ac:dyDescent="0.25">
      <c r="A4" s="149" t="s">
        <v>59</v>
      </c>
      <c r="B4" s="150" t="s">
        <v>0</v>
      </c>
      <c r="C4" s="15" t="s">
        <v>2</v>
      </c>
      <c r="D4" s="14" t="s">
        <v>1</v>
      </c>
      <c r="E4" s="278" t="s">
        <v>659</v>
      </c>
      <c r="F4" s="14" t="s">
        <v>3</v>
      </c>
      <c r="K4" s="151"/>
      <c r="L4" s="151"/>
    </row>
    <row r="5" spans="1:12" x14ac:dyDescent="0.25">
      <c r="A5" s="10">
        <v>1</v>
      </c>
      <c r="B5" s="152" t="s">
        <v>45</v>
      </c>
      <c r="C5" s="152" t="s">
        <v>45</v>
      </c>
      <c r="D5" s="11" t="s">
        <v>45</v>
      </c>
      <c r="E5" s="11" t="s">
        <v>45</v>
      </c>
      <c r="F5" s="19" t="s">
        <v>45</v>
      </c>
      <c r="K5" s="151"/>
      <c r="L5" s="151"/>
    </row>
    <row r="6" spans="1:12" x14ac:dyDescent="0.25">
      <c r="A6" s="153"/>
      <c r="B6" s="18" t="s">
        <v>648</v>
      </c>
      <c r="C6" s="22" t="s">
        <v>666</v>
      </c>
      <c r="D6" s="277" t="s">
        <v>668</v>
      </c>
      <c r="E6" s="18" t="s">
        <v>665</v>
      </c>
      <c r="F6" s="19" t="s">
        <v>667</v>
      </c>
      <c r="G6" s="272"/>
      <c r="K6" s="151"/>
      <c r="L6" s="151"/>
    </row>
    <row r="7" spans="1:12" x14ac:dyDescent="0.25">
      <c r="A7" s="154"/>
      <c r="B7" s="12" t="s">
        <v>99</v>
      </c>
      <c r="C7" s="12" t="s">
        <v>410</v>
      </c>
      <c r="D7" s="12" t="s">
        <v>411</v>
      </c>
      <c r="E7" s="12" t="s">
        <v>412</v>
      </c>
      <c r="F7" s="25" t="s">
        <v>413</v>
      </c>
      <c r="K7" s="151"/>
      <c r="L7" s="151"/>
    </row>
    <row r="8" spans="1:12" x14ac:dyDescent="0.25">
      <c r="A8" s="10">
        <v>2</v>
      </c>
      <c r="B8" s="152" t="s">
        <v>45</v>
      </c>
      <c r="C8" s="152" t="s">
        <v>45</v>
      </c>
      <c r="D8" s="11" t="s">
        <v>45</v>
      </c>
      <c r="E8" s="11" t="s">
        <v>635</v>
      </c>
      <c r="F8" s="19" t="s">
        <v>635</v>
      </c>
      <c r="K8" s="151"/>
      <c r="L8" s="151"/>
    </row>
    <row r="9" spans="1:12" x14ac:dyDescent="0.25">
      <c r="A9" s="153"/>
      <c r="B9" s="19" t="s">
        <v>414</v>
      </c>
      <c r="C9" s="18" t="s">
        <v>669</v>
      </c>
      <c r="D9" s="7" t="s">
        <v>670</v>
      </c>
      <c r="E9" s="18"/>
      <c r="F9" s="19"/>
      <c r="G9" s="272"/>
      <c r="K9" s="151"/>
      <c r="L9" s="151"/>
    </row>
    <row r="10" spans="1:12" x14ac:dyDescent="0.25">
      <c r="A10" s="155"/>
      <c r="B10" s="156" t="s">
        <v>100</v>
      </c>
      <c r="C10" s="12" t="s">
        <v>415</v>
      </c>
      <c r="D10" s="12" t="s">
        <v>416</v>
      </c>
      <c r="E10" s="12"/>
      <c r="F10" s="25"/>
      <c r="K10" s="151"/>
      <c r="L10" s="151"/>
    </row>
    <row r="11" spans="1:12" x14ac:dyDescent="0.25">
      <c r="A11" s="10">
        <v>3</v>
      </c>
      <c r="B11" s="152" t="s">
        <v>45</v>
      </c>
      <c r="C11" s="152" t="s">
        <v>45</v>
      </c>
      <c r="D11" s="11" t="s">
        <v>45</v>
      </c>
      <c r="E11" s="11" t="s">
        <v>45</v>
      </c>
      <c r="F11" s="19" t="s">
        <v>45</v>
      </c>
      <c r="K11" s="151"/>
      <c r="L11" s="151"/>
    </row>
    <row r="12" spans="1:12" x14ac:dyDescent="0.25">
      <c r="A12" s="153"/>
      <c r="B12" s="19" t="s">
        <v>417</v>
      </c>
      <c r="C12" s="18" t="s">
        <v>674</v>
      </c>
      <c r="D12" s="18" t="s">
        <v>671</v>
      </c>
      <c r="E12" s="18" t="s">
        <v>676</v>
      </c>
      <c r="F12" s="18" t="s">
        <v>672</v>
      </c>
      <c r="K12" s="151"/>
      <c r="L12" s="151"/>
    </row>
    <row r="13" spans="1:12" x14ac:dyDescent="0.25">
      <c r="A13" s="157"/>
      <c r="B13" s="12" t="s">
        <v>101</v>
      </c>
      <c r="C13" s="12" t="s">
        <v>418</v>
      </c>
      <c r="D13" s="12" t="s">
        <v>419</v>
      </c>
      <c r="E13" s="12" t="s">
        <v>420</v>
      </c>
      <c r="F13" s="25" t="s">
        <v>421</v>
      </c>
      <c r="K13" s="151"/>
      <c r="L13" s="151"/>
    </row>
    <row r="14" spans="1:12" x14ac:dyDescent="0.25">
      <c r="A14" s="155">
        <v>4</v>
      </c>
      <c r="B14" s="18" t="s">
        <v>139</v>
      </c>
      <c r="C14" s="18" t="s">
        <v>139</v>
      </c>
      <c r="D14" s="18" t="s">
        <v>139</v>
      </c>
      <c r="E14" s="18" t="s">
        <v>139</v>
      </c>
      <c r="F14" s="19" t="s">
        <v>139</v>
      </c>
      <c r="K14" s="151"/>
      <c r="L14" s="151"/>
    </row>
    <row r="15" spans="1:12" x14ac:dyDescent="0.25">
      <c r="A15" s="155"/>
      <c r="B15" s="18" t="s">
        <v>422</v>
      </c>
      <c r="C15" s="18" t="s">
        <v>423</v>
      </c>
      <c r="D15" s="18" t="s">
        <v>675</v>
      </c>
      <c r="E15" s="18" t="s">
        <v>424</v>
      </c>
      <c r="F15" s="18" t="s">
        <v>673</v>
      </c>
      <c r="K15" s="151"/>
      <c r="L15" s="151"/>
    </row>
    <row r="16" spans="1:12" x14ac:dyDescent="0.25">
      <c r="A16" s="138"/>
      <c r="B16" s="12" t="s">
        <v>102</v>
      </c>
      <c r="C16" s="12" t="s">
        <v>425</v>
      </c>
      <c r="D16" s="12" t="s">
        <v>426</v>
      </c>
      <c r="E16" s="12" t="s">
        <v>427</v>
      </c>
      <c r="F16" s="25" t="s">
        <v>428</v>
      </c>
    </row>
    <row r="17" spans="1:6" x14ac:dyDescent="0.25">
      <c r="A17" s="10">
        <v>5</v>
      </c>
      <c r="B17" s="11" t="s">
        <v>139</v>
      </c>
      <c r="C17" s="18" t="s">
        <v>139</v>
      </c>
      <c r="D17" s="18" t="s">
        <v>139</v>
      </c>
      <c r="E17" s="18" t="s">
        <v>139</v>
      </c>
      <c r="F17" s="19" t="s">
        <v>139</v>
      </c>
    </row>
    <row r="18" spans="1:6" x14ac:dyDescent="0.25">
      <c r="A18" s="155"/>
      <c r="B18" s="18" t="s">
        <v>429</v>
      </c>
      <c r="C18" s="18" t="s">
        <v>678</v>
      </c>
      <c r="D18" s="18" t="s">
        <v>679</v>
      </c>
      <c r="E18" s="18" t="s">
        <v>479</v>
      </c>
      <c r="F18" s="18" t="s">
        <v>677</v>
      </c>
    </row>
    <row r="19" spans="1:6" x14ac:dyDescent="0.25">
      <c r="A19" s="157"/>
      <c r="B19" s="12" t="s">
        <v>103</v>
      </c>
      <c r="C19" s="12" t="s">
        <v>430</v>
      </c>
      <c r="D19" s="12" t="s">
        <v>431</v>
      </c>
      <c r="E19" s="12" t="s">
        <v>432</v>
      </c>
      <c r="F19" s="25" t="s">
        <v>433</v>
      </c>
    </row>
    <row r="20" spans="1:6" x14ac:dyDescent="0.25">
      <c r="A20" s="155">
        <v>6</v>
      </c>
      <c r="B20" s="18" t="s">
        <v>24</v>
      </c>
      <c r="C20" s="18" t="s">
        <v>24</v>
      </c>
      <c r="D20" s="18" t="s">
        <v>24</v>
      </c>
      <c r="E20" s="18" t="s">
        <v>24</v>
      </c>
      <c r="F20" s="19" t="s">
        <v>24</v>
      </c>
    </row>
    <row r="21" spans="1:6" x14ac:dyDescent="0.25">
      <c r="A21" s="155"/>
      <c r="B21" s="18" t="s">
        <v>434</v>
      </c>
      <c r="C21" s="18" t="s">
        <v>680</v>
      </c>
      <c r="D21" s="18" t="s">
        <v>435</v>
      </c>
      <c r="E21" s="18" t="s">
        <v>436</v>
      </c>
      <c r="F21" s="18" t="s">
        <v>437</v>
      </c>
    </row>
    <row r="22" spans="1:6" x14ac:dyDescent="0.25">
      <c r="A22" s="157"/>
      <c r="B22" s="12" t="s">
        <v>104</v>
      </c>
      <c r="C22" s="12" t="s">
        <v>438</v>
      </c>
      <c r="D22" s="12" t="s">
        <v>439</v>
      </c>
      <c r="E22" s="12" t="s">
        <v>440</v>
      </c>
      <c r="F22" s="25" t="s">
        <v>441</v>
      </c>
    </row>
    <row r="23" spans="1:6" x14ac:dyDescent="0.25">
      <c r="A23" s="155">
        <v>7</v>
      </c>
      <c r="B23" s="18" t="s">
        <v>130</v>
      </c>
      <c r="C23" s="18" t="s">
        <v>130</v>
      </c>
      <c r="D23" s="18" t="s">
        <v>130</v>
      </c>
      <c r="E23" s="18" t="s">
        <v>138</v>
      </c>
      <c r="F23" s="19" t="s">
        <v>138</v>
      </c>
    </row>
    <row r="24" spans="1:6" x14ac:dyDescent="0.25">
      <c r="A24" s="155"/>
      <c r="B24" s="18" t="s">
        <v>442</v>
      </c>
      <c r="C24" s="18" t="s">
        <v>682</v>
      </c>
      <c r="D24" s="18" t="s">
        <v>683</v>
      </c>
      <c r="E24" s="18" t="s">
        <v>681</v>
      </c>
      <c r="F24" s="18" t="s">
        <v>684</v>
      </c>
    </row>
    <row r="25" spans="1:6" x14ac:dyDescent="0.25">
      <c r="A25" s="157"/>
      <c r="B25" s="156" t="s">
        <v>105</v>
      </c>
      <c r="C25" s="12" t="s">
        <v>443</v>
      </c>
      <c r="D25" s="12" t="s">
        <v>444</v>
      </c>
      <c r="E25" s="12" t="s">
        <v>445</v>
      </c>
      <c r="F25" s="25" t="s">
        <v>446</v>
      </c>
    </row>
    <row r="26" spans="1:6" x14ac:dyDescent="0.25">
      <c r="A26" s="10">
        <v>8</v>
      </c>
      <c r="B26" s="18" t="s">
        <v>138</v>
      </c>
      <c r="C26" s="18" t="s">
        <v>138</v>
      </c>
      <c r="D26" s="18" t="s">
        <v>138</v>
      </c>
      <c r="E26" s="18" t="s">
        <v>138</v>
      </c>
      <c r="F26" s="19" t="s">
        <v>138</v>
      </c>
    </row>
    <row r="27" spans="1:6" x14ac:dyDescent="0.25">
      <c r="A27" s="155"/>
      <c r="B27" s="18" t="s">
        <v>447</v>
      </c>
      <c r="C27" s="18" t="s">
        <v>685</v>
      </c>
      <c r="D27" s="18" t="s">
        <v>448</v>
      </c>
      <c r="E27" s="18" t="s">
        <v>449</v>
      </c>
      <c r="F27" s="18" t="s">
        <v>450</v>
      </c>
    </row>
    <row r="28" spans="1:6" x14ac:dyDescent="0.25">
      <c r="A28" s="138"/>
      <c r="B28" s="158" t="s">
        <v>106</v>
      </c>
      <c r="C28" s="18" t="s">
        <v>451</v>
      </c>
      <c r="D28" s="12" t="s">
        <v>452</v>
      </c>
      <c r="E28" s="12" t="s">
        <v>453</v>
      </c>
      <c r="F28" s="25" t="s">
        <v>454</v>
      </c>
    </row>
    <row r="29" spans="1:6" x14ac:dyDescent="0.25">
      <c r="A29" s="283">
        <v>9</v>
      </c>
      <c r="B29" s="11" t="s">
        <v>129</v>
      </c>
      <c r="C29" s="152" t="s">
        <v>129</v>
      </c>
      <c r="D29" s="152" t="s">
        <v>129</v>
      </c>
      <c r="E29" s="11" t="s">
        <v>129</v>
      </c>
      <c r="F29" s="152" t="s">
        <v>129</v>
      </c>
    </row>
    <row r="30" spans="1:6" x14ac:dyDescent="0.25">
      <c r="A30" s="159"/>
      <c r="B30" s="22" t="s">
        <v>455</v>
      </c>
      <c r="C30" s="160" t="s">
        <v>456</v>
      </c>
      <c r="D30" s="19" t="s">
        <v>457</v>
      </c>
      <c r="E30" s="18" t="s">
        <v>458</v>
      </c>
      <c r="F30" s="19" t="s">
        <v>686</v>
      </c>
    </row>
    <row r="31" spans="1:6" x14ac:dyDescent="0.25">
      <c r="A31" s="139"/>
      <c r="B31" s="12" t="s">
        <v>107</v>
      </c>
      <c r="C31" s="25" t="s">
        <v>459</v>
      </c>
      <c r="D31" s="25" t="s">
        <v>460</v>
      </c>
      <c r="E31" s="12" t="s">
        <v>461</v>
      </c>
      <c r="F31" s="25" t="s">
        <v>462</v>
      </c>
    </row>
    <row r="32" spans="1:6" x14ac:dyDescent="0.25">
      <c r="A32" s="283">
        <v>10</v>
      </c>
      <c r="B32" s="11" t="s">
        <v>129</v>
      </c>
      <c r="C32" s="152" t="s">
        <v>129</v>
      </c>
      <c r="D32" s="152" t="s">
        <v>129</v>
      </c>
      <c r="E32" s="11" t="s">
        <v>129</v>
      </c>
      <c r="F32" s="152" t="s">
        <v>129</v>
      </c>
    </row>
    <row r="33" spans="1:7" x14ac:dyDescent="0.25">
      <c r="A33" s="284"/>
      <c r="B33" s="22" t="s">
        <v>463</v>
      </c>
      <c r="C33" s="160" t="s">
        <v>688</v>
      </c>
      <c r="D33" s="19" t="s">
        <v>689</v>
      </c>
      <c r="E33" s="18" t="s">
        <v>464</v>
      </c>
      <c r="F33" s="19" t="s">
        <v>687</v>
      </c>
    </row>
    <row r="34" spans="1:7" x14ac:dyDescent="0.25">
      <c r="A34" s="285"/>
      <c r="B34" s="12" t="s">
        <v>108</v>
      </c>
      <c r="C34" s="25" t="s">
        <v>465</v>
      </c>
      <c r="D34" s="25" t="s">
        <v>466</v>
      </c>
      <c r="E34" s="12" t="s">
        <v>467</v>
      </c>
      <c r="F34" s="25" t="s">
        <v>468</v>
      </c>
    </row>
    <row r="35" spans="1:7" x14ac:dyDescent="0.25">
      <c r="A35" s="283">
        <v>11</v>
      </c>
      <c r="B35" s="11" t="s">
        <v>130</v>
      </c>
      <c r="C35" s="152" t="s">
        <v>130</v>
      </c>
      <c r="D35" s="152" t="s">
        <v>130</v>
      </c>
      <c r="E35" s="11" t="s">
        <v>130</v>
      </c>
      <c r="F35" s="152" t="s">
        <v>130</v>
      </c>
    </row>
    <row r="36" spans="1:7" x14ac:dyDescent="0.25">
      <c r="A36" s="284"/>
      <c r="B36" s="22" t="s">
        <v>469</v>
      </c>
      <c r="C36" s="160" t="s">
        <v>691</v>
      </c>
      <c r="D36" s="19" t="s">
        <v>692</v>
      </c>
      <c r="E36" s="18" t="s">
        <v>690</v>
      </c>
      <c r="F36" s="279" t="s">
        <v>661</v>
      </c>
      <c r="G36" s="272"/>
    </row>
    <row r="37" spans="1:7" x14ac:dyDescent="0.25">
      <c r="A37" s="285"/>
      <c r="B37" s="12" t="s">
        <v>109</v>
      </c>
      <c r="C37" s="25" t="s">
        <v>470</v>
      </c>
      <c r="D37" s="25" t="s">
        <v>471</v>
      </c>
      <c r="E37" s="12" t="s">
        <v>472</v>
      </c>
      <c r="F37" s="25" t="s">
        <v>473</v>
      </c>
    </row>
    <row r="38" spans="1:7" x14ac:dyDescent="0.25">
      <c r="A38" s="283">
        <v>12</v>
      </c>
      <c r="B38" s="11" t="s">
        <v>138</v>
      </c>
      <c r="C38" s="152" t="s">
        <v>138</v>
      </c>
      <c r="D38" s="152" t="s">
        <v>138</v>
      </c>
      <c r="E38" s="11" t="s">
        <v>138</v>
      </c>
      <c r="F38" s="152" t="s">
        <v>138</v>
      </c>
    </row>
    <row r="39" spans="1:7" x14ac:dyDescent="0.25">
      <c r="A39" s="159"/>
      <c r="B39" s="22" t="s">
        <v>649</v>
      </c>
      <c r="C39" s="160" t="s">
        <v>650</v>
      </c>
      <c r="D39" s="279" t="s">
        <v>662</v>
      </c>
      <c r="E39" s="18" t="s">
        <v>474</v>
      </c>
      <c r="F39" s="19" t="s">
        <v>475</v>
      </c>
      <c r="G39" s="272"/>
    </row>
    <row r="40" spans="1:7" x14ac:dyDescent="0.25">
      <c r="A40" s="139"/>
      <c r="B40" s="12" t="s">
        <v>110</v>
      </c>
      <c r="C40" s="25" t="s">
        <v>476</v>
      </c>
      <c r="D40" s="25" t="s">
        <v>480</v>
      </c>
      <c r="E40" s="12" t="s">
        <v>477</v>
      </c>
      <c r="F40" s="25" t="s">
        <v>478</v>
      </c>
    </row>
    <row r="108" spans="1:6" x14ac:dyDescent="0.25">
      <c r="A108" s="2"/>
      <c r="B108" s="2"/>
      <c r="C108" s="2"/>
      <c r="D108" s="2"/>
      <c r="E108" s="2"/>
      <c r="F108" s="2"/>
    </row>
  </sheetData>
  <mergeCells count="1">
    <mergeCell ref="B3:F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8DDEC-A7A4-4EFC-B6EE-E4967733CFC3}">
  <dimension ref="A1:G68"/>
  <sheetViews>
    <sheetView topLeftCell="A13" workbookViewId="0">
      <selection activeCell="B42" sqref="B42"/>
    </sheetView>
  </sheetViews>
  <sheetFormatPr defaultColWidth="9.109375" defaultRowHeight="14.4" x14ac:dyDescent="0.3"/>
  <cols>
    <col min="1" max="1" width="21.33203125" style="208" customWidth="1"/>
    <col min="2" max="2" width="27.33203125" style="208" customWidth="1"/>
    <col min="3" max="3" width="37.109375" style="208" customWidth="1"/>
    <col min="4" max="7" width="29.44140625" style="208" customWidth="1"/>
    <col min="8" max="16384" width="9.109375" style="208"/>
  </cols>
  <sheetData>
    <row r="1" spans="1:7" s="207" customFormat="1" ht="16.8" x14ac:dyDescent="0.25">
      <c r="A1" s="207" t="s">
        <v>636</v>
      </c>
    </row>
    <row r="2" spans="1:7" s="207" customFormat="1" ht="13.8" x14ac:dyDescent="0.25"/>
    <row r="3" spans="1:7" s="207" customFormat="1" ht="13.8" x14ac:dyDescent="0.25">
      <c r="A3" s="297" t="s">
        <v>0</v>
      </c>
      <c r="B3" s="297"/>
      <c r="C3" s="297"/>
      <c r="D3" s="297"/>
      <c r="E3" s="297"/>
      <c r="F3" s="297"/>
      <c r="G3" s="297"/>
    </row>
    <row r="4" spans="1:7" s="207" customFormat="1" ht="13.8" x14ac:dyDescent="0.25">
      <c r="A4" s="113" t="s">
        <v>483</v>
      </c>
      <c r="B4" s="113" t="s">
        <v>60</v>
      </c>
      <c r="C4" s="113" t="s">
        <v>484</v>
      </c>
      <c r="D4" s="113" t="s">
        <v>485</v>
      </c>
      <c r="E4" s="113" t="s">
        <v>486</v>
      </c>
      <c r="F4" s="113" t="s">
        <v>487</v>
      </c>
      <c r="G4" s="113" t="s">
        <v>488</v>
      </c>
    </row>
    <row r="5" spans="1:7" s="207" customFormat="1" ht="13.8" x14ac:dyDescent="0.25">
      <c r="A5" s="113" t="s">
        <v>99</v>
      </c>
      <c r="B5" s="113" t="s">
        <v>489</v>
      </c>
      <c r="C5" s="113" t="s">
        <v>490</v>
      </c>
      <c r="D5" s="113" t="s">
        <v>491</v>
      </c>
      <c r="E5" s="113" t="s">
        <v>492</v>
      </c>
      <c r="F5" s="113" t="s">
        <v>493</v>
      </c>
      <c r="G5" s="113" t="s">
        <v>494</v>
      </c>
    </row>
    <row r="6" spans="1:7" s="207" customFormat="1" ht="13.8" x14ac:dyDescent="0.25">
      <c r="A6" s="113" t="s">
        <v>100</v>
      </c>
      <c r="B6" s="113" t="s">
        <v>495</v>
      </c>
      <c r="C6" s="113" t="s">
        <v>490</v>
      </c>
      <c r="D6" s="113" t="s">
        <v>491</v>
      </c>
      <c r="E6" s="113" t="s">
        <v>496</v>
      </c>
      <c r="F6" s="113" t="s">
        <v>497</v>
      </c>
      <c r="G6" s="113" t="s">
        <v>498</v>
      </c>
    </row>
    <row r="7" spans="1:7" s="207" customFormat="1" ht="13.8" x14ac:dyDescent="0.25">
      <c r="A7" s="113" t="s">
        <v>101</v>
      </c>
      <c r="B7" s="113" t="s">
        <v>499</v>
      </c>
      <c r="C7" s="113" t="s">
        <v>500</v>
      </c>
      <c r="D7" s="113" t="s">
        <v>501</v>
      </c>
      <c r="E7" s="113" t="s">
        <v>502</v>
      </c>
      <c r="F7" s="113" t="s">
        <v>503</v>
      </c>
      <c r="G7" s="113" t="s">
        <v>504</v>
      </c>
    </row>
    <row r="8" spans="1:7" s="207" customFormat="1" ht="13.8" x14ac:dyDescent="0.25">
      <c r="A8" s="113" t="s">
        <v>102</v>
      </c>
      <c r="B8" s="113" t="s">
        <v>495</v>
      </c>
      <c r="C8" s="113" t="s">
        <v>490</v>
      </c>
      <c r="D8" s="113" t="s">
        <v>491</v>
      </c>
      <c r="E8" s="113" t="s">
        <v>505</v>
      </c>
      <c r="F8" s="113" t="s">
        <v>493</v>
      </c>
      <c r="G8" s="113" t="s">
        <v>494</v>
      </c>
    </row>
    <row r="9" spans="1:7" s="207" customFormat="1" ht="13.8" x14ac:dyDescent="0.25">
      <c r="A9" s="113" t="s">
        <v>103</v>
      </c>
      <c r="B9" s="113" t="s">
        <v>506</v>
      </c>
      <c r="C9" s="113" t="s">
        <v>507</v>
      </c>
      <c r="D9" s="113" t="s">
        <v>508</v>
      </c>
      <c r="E9" s="113" t="s">
        <v>509</v>
      </c>
      <c r="F9" s="113" t="s">
        <v>510</v>
      </c>
      <c r="G9" s="113" t="s">
        <v>511</v>
      </c>
    </row>
    <row r="10" spans="1:7" s="207" customFormat="1" ht="13.8" x14ac:dyDescent="0.25">
      <c r="A10" s="113" t="s">
        <v>104</v>
      </c>
      <c r="B10" s="113" t="s">
        <v>512</v>
      </c>
      <c r="C10" s="113" t="s">
        <v>513</v>
      </c>
      <c r="D10" s="113" t="s">
        <v>514</v>
      </c>
      <c r="E10" s="113" t="s">
        <v>515</v>
      </c>
      <c r="F10" s="113" t="s">
        <v>516</v>
      </c>
      <c r="G10" s="113" t="s">
        <v>517</v>
      </c>
    </row>
    <row r="11" spans="1:7" s="207" customFormat="1" ht="13.8" x14ac:dyDescent="0.25">
      <c r="A11" s="113" t="s">
        <v>105</v>
      </c>
      <c r="B11" s="113" t="s">
        <v>518</v>
      </c>
      <c r="C11" s="113" t="s">
        <v>519</v>
      </c>
      <c r="D11" s="113" t="s">
        <v>519</v>
      </c>
      <c r="E11" s="113" t="s">
        <v>520</v>
      </c>
      <c r="F11" s="113" t="s">
        <v>521</v>
      </c>
      <c r="G11" s="113" t="s">
        <v>521</v>
      </c>
    </row>
    <row r="12" spans="1:7" s="207" customFormat="1" ht="13.8" x14ac:dyDescent="0.25">
      <c r="A12" s="113" t="s">
        <v>106</v>
      </c>
      <c r="B12" s="113" t="s">
        <v>522</v>
      </c>
      <c r="C12" s="113" t="s">
        <v>523</v>
      </c>
      <c r="D12" s="113" t="s">
        <v>524</v>
      </c>
      <c r="E12" s="113" t="s">
        <v>525</v>
      </c>
      <c r="F12" s="113" t="s">
        <v>526</v>
      </c>
      <c r="G12" s="113" t="s">
        <v>527</v>
      </c>
    </row>
    <row r="13" spans="1:7" s="207" customFormat="1" ht="13.8" x14ac:dyDescent="0.25">
      <c r="A13" s="113" t="s">
        <v>107</v>
      </c>
      <c r="B13" s="113" t="s">
        <v>506</v>
      </c>
      <c r="C13" s="113" t="s">
        <v>519</v>
      </c>
      <c r="D13" s="113" t="s">
        <v>519</v>
      </c>
      <c r="E13" s="113" t="s">
        <v>528</v>
      </c>
      <c r="F13" s="113" t="s">
        <v>521</v>
      </c>
      <c r="G13" s="113" t="s">
        <v>521</v>
      </c>
    </row>
    <row r="14" spans="1:7" s="207" customFormat="1" ht="13.8" x14ac:dyDescent="0.25">
      <c r="A14" s="113" t="s">
        <v>108</v>
      </c>
      <c r="B14" s="113" t="s">
        <v>529</v>
      </c>
      <c r="C14" s="113" t="s">
        <v>530</v>
      </c>
      <c r="D14" s="113" t="s">
        <v>531</v>
      </c>
      <c r="E14" s="113" t="s">
        <v>532</v>
      </c>
      <c r="F14" s="113" t="s">
        <v>533</v>
      </c>
      <c r="G14" s="113" t="s">
        <v>534</v>
      </c>
    </row>
    <row r="15" spans="1:7" s="207" customFormat="1" ht="13.8" x14ac:dyDescent="0.25">
      <c r="A15" s="113" t="s">
        <v>109</v>
      </c>
      <c r="B15" s="113" t="s">
        <v>535</v>
      </c>
      <c r="C15" s="113" t="s">
        <v>536</v>
      </c>
      <c r="D15" s="113" t="s">
        <v>537</v>
      </c>
      <c r="E15" s="113" t="s">
        <v>538</v>
      </c>
      <c r="F15" s="113" t="s">
        <v>536</v>
      </c>
      <c r="G15" s="113" t="s">
        <v>537</v>
      </c>
    </row>
    <row r="16" spans="1:7" s="207" customFormat="1" ht="13.8" x14ac:dyDescent="0.25">
      <c r="A16" s="113" t="s">
        <v>110</v>
      </c>
      <c r="B16" s="113" t="s">
        <v>539</v>
      </c>
      <c r="C16" s="113" t="s">
        <v>540</v>
      </c>
      <c r="D16" s="113" t="s">
        <v>541</v>
      </c>
      <c r="E16" s="113" t="s">
        <v>542</v>
      </c>
      <c r="F16" s="113" t="s">
        <v>540</v>
      </c>
      <c r="G16" s="113" t="s">
        <v>541</v>
      </c>
    </row>
    <row r="17" spans="1:7" s="207" customFormat="1" ht="13.8" x14ac:dyDescent="0.25">
      <c r="A17" s="297" t="s">
        <v>1</v>
      </c>
      <c r="B17" s="297"/>
      <c r="C17" s="297"/>
      <c r="D17" s="297"/>
      <c r="E17" s="297"/>
      <c r="F17" s="297"/>
      <c r="G17" s="297"/>
    </row>
    <row r="18" spans="1:7" s="207" customFormat="1" ht="13.8" x14ac:dyDescent="0.25">
      <c r="A18" s="113" t="s">
        <v>411</v>
      </c>
      <c r="B18" s="113" t="s">
        <v>489</v>
      </c>
      <c r="C18" s="113" t="s">
        <v>543</v>
      </c>
      <c r="D18" s="113" t="s">
        <v>544</v>
      </c>
      <c r="E18" s="113" t="s">
        <v>545</v>
      </c>
      <c r="F18" s="113" t="s">
        <v>497</v>
      </c>
      <c r="G18" s="113" t="s">
        <v>498</v>
      </c>
    </row>
    <row r="19" spans="1:7" s="207" customFormat="1" ht="13.8" x14ac:dyDescent="0.25">
      <c r="A19" s="113" t="s">
        <v>416</v>
      </c>
      <c r="B19" s="113" t="s">
        <v>489</v>
      </c>
      <c r="C19" s="113" t="s">
        <v>490</v>
      </c>
      <c r="D19" s="113" t="s">
        <v>491</v>
      </c>
      <c r="E19" s="113" t="s">
        <v>546</v>
      </c>
      <c r="F19" s="113" t="s">
        <v>493</v>
      </c>
      <c r="G19" s="113" t="s">
        <v>494</v>
      </c>
    </row>
    <row r="20" spans="1:7" s="207" customFormat="1" ht="13.8" x14ac:dyDescent="0.25">
      <c r="A20" s="113" t="s">
        <v>419</v>
      </c>
      <c r="B20" s="113" t="s">
        <v>499</v>
      </c>
      <c r="C20" s="113" t="s">
        <v>500</v>
      </c>
      <c r="D20" s="113" t="s">
        <v>501</v>
      </c>
      <c r="E20" s="113" t="s">
        <v>547</v>
      </c>
      <c r="F20" s="113" t="s">
        <v>503</v>
      </c>
      <c r="G20" s="113" t="s">
        <v>504</v>
      </c>
    </row>
    <row r="21" spans="1:7" s="207" customFormat="1" ht="13.8" x14ac:dyDescent="0.25">
      <c r="A21" s="113" t="s">
        <v>426</v>
      </c>
      <c r="B21" s="113" t="s">
        <v>548</v>
      </c>
      <c r="C21" s="113" t="s">
        <v>549</v>
      </c>
      <c r="D21" s="113" t="s">
        <v>550</v>
      </c>
      <c r="E21" s="113" t="s">
        <v>551</v>
      </c>
      <c r="F21" s="113" t="s">
        <v>552</v>
      </c>
      <c r="G21" s="113" t="s">
        <v>553</v>
      </c>
    </row>
    <row r="22" spans="1:7" s="207" customFormat="1" ht="13.8" x14ac:dyDescent="0.25">
      <c r="A22" s="113" t="s">
        <v>431</v>
      </c>
      <c r="B22" s="113" t="s">
        <v>495</v>
      </c>
      <c r="C22" s="113" t="s">
        <v>490</v>
      </c>
      <c r="D22" s="113" t="s">
        <v>491</v>
      </c>
      <c r="E22" s="113" t="s">
        <v>554</v>
      </c>
      <c r="F22" s="113" t="s">
        <v>493</v>
      </c>
      <c r="G22" s="113" t="s">
        <v>494</v>
      </c>
    </row>
    <row r="23" spans="1:7" s="207" customFormat="1" ht="13.8" x14ac:dyDescent="0.25">
      <c r="A23" s="113" t="s">
        <v>439</v>
      </c>
      <c r="B23" s="113" t="s">
        <v>512</v>
      </c>
      <c r="C23" s="113" t="s">
        <v>513</v>
      </c>
      <c r="D23" s="113" t="s">
        <v>514</v>
      </c>
      <c r="E23" s="113" t="s">
        <v>555</v>
      </c>
      <c r="F23" s="113" t="s">
        <v>516</v>
      </c>
      <c r="G23" s="113" t="s">
        <v>517</v>
      </c>
    </row>
    <row r="24" spans="1:7" s="207" customFormat="1" ht="13.8" x14ac:dyDescent="0.25">
      <c r="A24" s="113" t="s">
        <v>444</v>
      </c>
      <c r="B24" s="113" t="s">
        <v>556</v>
      </c>
      <c r="C24" s="113" t="s">
        <v>519</v>
      </c>
      <c r="D24" s="113" t="s">
        <v>519</v>
      </c>
      <c r="E24" s="113" t="s">
        <v>557</v>
      </c>
      <c r="F24" s="113" t="s">
        <v>521</v>
      </c>
      <c r="G24" s="113" t="s">
        <v>521</v>
      </c>
    </row>
    <row r="25" spans="1:7" s="207" customFormat="1" ht="13.8" x14ac:dyDescent="0.25">
      <c r="A25" s="113" t="s">
        <v>452</v>
      </c>
      <c r="B25" s="113" t="s">
        <v>522</v>
      </c>
      <c r="C25" s="113" t="s">
        <v>523</v>
      </c>
      <c r="D25" s="113" t="s">
        <v>524</v>
      </c>
      <c r="E25" s="113" t="s">
        <v>558</v>
      </c>
      <c r="F25" s="113" t="s">
        <v>526</v>
      </c>
      <c r="G25" s="113" t="s">
        <v>527</v>
      </c>
    </row>
    <row r="26" spans="1:7" s="207" customFormat="1" ht="13.8" x14ac:dyDescent="0.25">
      <c r="A26" s="113" t="s">
        <v>460</v>
      </c>
      <c r="B26" s="113" t="s">
        <v>506</v>
      </c>
      <c r="C26" s="113" t="s">
        <v>519</v>
      </c>
      <c r="D26" s="113" t="s">
        <v>519</v>
      </c>
      <c r="E26" s="113" t="s">
        <v>559</v>
      </c>
      <c r="F26" s="113" t="s">
        <v>521</v>
      </c>
      <c r="G26" s="113" t="s">
        <v>521</v>
      </c>
    </row>
    <row r="27" spans="1:7" s="207" customFormat="1" ht="13.8" x14ac:dyDescent="0.25">
      <c r="A27" s="113" t="s">
        <v>466</v>
      </c>
      <c r="B27" s="113" t="s">
        <v>529</v>
      </c>
      <c r="C27" s="113" t="s">
        <v>530</v>
      </c>
      <c r="D27" s="113" t="s">
        <v>531</v>
      </c>
      <c r="E27" s="113" t="s">
        <v>532</v>
      </c>
      <c r="F27" s="113" t="s">
        <v>533</v>
      </c>
      <c r="G27" s="113" t="s">
        <v>534</v>
      </c>
    </row>
    <row r="28" spans="1:7" s="207" customFormat="1" ht="13.8" x14ac:dyDescent="0.25">
      <c r="A28" s="113" t="s">
        <v>471</v>
      </c>
      <c r="B28" s="113" t="s">
        <v>560</v>
      </c>
      <c r="C28" s="113" t="s">
        <v>561</v>
      </c>
      <c r="D28" s="113" t="s">
        <v>562</v>
      </c>
      <c r="E28" s="113" t="s">
        <v>563</v>
      </c>
      <c r="F28" s="113" t="s">
        <v>561</v>
      </c>
      <c r="G28" s="113" t="s">
        <v>562</v>
      </c>
    </row>
    <row r="29" spans="1:7" s="207" customFormat="1" ht="13.8" x14ac:dyDescent="0.25">
      <c r="A29" s="113" t="s">
        <v>480</v>
      </c>
      <c r="B29" s="113" t="s">
        <v>564</v>
      </c>
      <c r="C29" s="113" t="s">
        <v>565</v>
      </c>
      <c r="D29" s="113" t="s">
        <v>566</v>
      </c>
      <c r="E29" s="113" t="s">
        <v>567</v>
      </c>
      <c r="F29" s="113" t="s">
        <v>521</v>
      </c>
      <c r="G29" s="113" t="s">
        <v>521</v>
      </c>
    </row>
    <row r="30" spans="1:7" s="207" customFormat="1" ht="13.8" x14ac:dyDescent="0.25">
      <c r="A30" s="297" t="s">
        <v>2</v>
      </c>
      <c r="B30" s="297"/>
      <c r="C30" s="297"/>
      <c r="D30" s="297"/>
      <c r="E30" s="297"/>
      <c r="F30" s="297"/>
      <c r="G30" s="297"/>
    </row>
    <row r="31" spans="1:7" s="207" customFormat="1" ht="13.8" x14ac:dyDescent="0.25">
      <c r="A31" s="113" t="s">
        <v>410</v>
      </c>
      <c r="B31" s="113" t="s">
        <v>489</v>
      </c>
      <c r="C31" s="113" t="s">
        <v>490</v>
      </c>
      <c r="D31" s="113" t="s">
        <v>491</v>
      </c>
      <c r="E31" s="113" t="s">
        <v>546</v>
      </c>
      <c r="F31" s="113" t="s">
        <v>493</v>
      </c>
      <c r="G31" s="113" t="s">
        <v>494</v>
      </c>
    </row>
    <row r="32" spans="1:7" s="207" customFormat="1" ht="13.8" x14ac:dyDescent="0.25">
      <c r="A32" s="113" t="s">
        <v>415</v>
      </c>
      <c r="B32" s="113" t="s">
        <v>568</v>
      </c>
      <c r="C32" s="113" t="s">
        <v>569</v>
      </c>
      <c r="D32" s="113" t="s">
        <v>570</v>
      </c>
      <c r="E32" s="113" t="s">
        <v>571</v>
      </c>
      <c r="F32" s="113" t="s">
        <v>572</v>
      </c>
      <c r="G32" s="113" t="s">
        <v>573</v>
      </c>
    </row>
    <row r="33" spans="1:7" s="207" customFormat="1" ht="13.8" x14ac:dyDescent="0.25">
      <c r="A33" s="113" t="s">
        <v>418</v>
      </c>
      <c r="B33" s="113" t="s">
        <v>499</v>
      </c>
      <c r="C33" s="113" t="s">
        <v>500</v>
      </c>
      <c r="D33" s="113" t="s">
        <v>501</v>
      </c>
      <c r="E33" s="113" t="s">
        <v>574</v>
      </c>
      <c r="F33" s="113" t="s">
        <v>503</v>
      </c>
      <c r="G33" s="113" t="s">
        <v>504</v>
      </c>
    </row>
    <row r="34" spans="1:7" s="207" customFormat="1" ht="13.8" x14ac:dyDescent="0.25">
      <c r="A34" s="113" t="s">
        <v>425</v>
      </c>
      <c r="B34" s="113" t="s">
        <v>495</v>
      </c>
      <c r="C34" s="113" t="s">
        <v>490</v>
      </c>
      <c r="D34" s="113" t="s">
        <v>491</v>
      </c>
      <c r="E34" s="113" t="s">
        <v>554</v>
      </c>
      <c r="F34" s="113" t="s">
        <v>493</v>
      </c>
      <c r="G34" s="113" t="s">
        <v>494</v>
      </c>
    </row>
    <row r="35" spans="1:7" s="207" customFormat="1" ht="13.8" x14ac:dyDescent="0.25">
      <c r="A35" s="113" t="s">
        <v>430</v>
      </c>
      <c r="B35" s="113" t="s">
        <v>506</v>
      </c>
      <c r="C35" s="113" t="s">
        <v>507</v>
      </c>
      <c r="D35" s="113" t="s">
        <v>508</v>
      </c>
      <c r="E35" s="113" t="s">
        <v>575</v>
      </c>
      <c r="F35" s="113" t="s">
        <v>510</v>
      </c>
      <c r="G35" s="113" t="s">
        <v>511</v>
      </c>
    </row>
    <row r="36" spans="1:7" s="207" customFormat="1" ht="13.8" x14ac:dyDescent="0.25">
      <c r="A36" s="113" t="s">
        <v>438</v>
      </c>
      <c r="B36" s="113" t="s">
        <v>512</v>
      </c>
      <c r="C36" s="113" t="s">
        <v>513</v>
      </c>
      <c r="D36" s="113" t="s">
        <v>514</v>
      </c>
      <c r="E36" s="113" t="s">
        <v>576</v>
      </c>
      <c r="F36" s="113" t="s">
        <v>516</v>
      </c>
      <c r="G36" s="113" t="s">
        <v>517</v>
      </c>
    </row>
    <row r="37" spans="1:7" s="207" customFormat="1" ht="13.8" x14ac:dyDescent="0.25">
      <c r="A37" s="113" t="s">
        <v>443</v>
      </c>
      <c r="B37" s="113" t="s">
        <v>556</v>
      </c>
      <c r="C37" s="113" t="s">
        <v>519</v>
      </c>
      <c r="D37" s="113"/>
      <c r="E37" s="113" t="s">
        <v>577</v>
      </c>
      <c r="F37" s="113" t="s">
        <v>521</v>
      </c>
      <c r="G37" s="113" t="s">
        <v>521</v>
      </c>
    </row>
    <row r="38" spans="1:7" s="207" customFormat="1" ht="13.8" x14ac:dyDescent="0.25">
      <c r="A38" s="113" t="s">
        <v>451</v>
      </c>
      <c r="B38" s="113" t="s">
        <v>522</v>
      </c>
      <c r="C38" s="113" t="s">
        <v>523</v>
      </c>
      <c r="D38" s="113" t="s">
        <v>524</v>
      </c>
      <c r="E38" s="113" t="s">
        <v>578</v>
      </c>
      <c r="F38" s="113" t="s">
        <v>526</v>
      </c>
      <c r="G38" s="113" t="s">
        <v>527</v>
      </c>
    </row>
    <row r="39" spans="1:7" s="207" customFormat="1" ht="13.8" x14ac:dyDescent="0.25">
      <c r="A39" s="113" t="s">
        <v>459</v>
      </c>
      <c r="B39" s="113" t="s">
        <v>506</v>
      </c>
      <c r="C39" s="113" t="s">
        <v>519</v>
      </c>
      <c r="D39" s="113" t="s">
        <v>519</v>
      </c>
      <c r="E39" s="113" t="s">
        <v>559</v>
      </c>
      <c r="F39" s="113" t="s">
        <v>521</v>
      </c>
      <c r="G39" s="113" t="s">
        <v>521</v>
      </c>
    </row>
    <row r="40" spans="1:7" s="207" customFormat="1" ht="13.8" x14ac:dyDescent="0.25">
      <c r="A40" s="113" t="s">
        <v>465</v>
      </c>
      <c r="B40" s="113" t="s">
        <v>529</v>
      </c>
      <c r="C40" s="113" t="s">
        <v>530</v>
      </c>
      <c r="D40" s="113" t="s">
        <v>531</v>
      </c>
      <c r="E40" s="113" t="s">
        <v>532</v>
      </c>
      <c r="F40" s="113" t="s">
        <v>533</v>
      </c>
      <c r="G40" s="113" t="s">
        <v>534</v>
      </c>
    </row>
    <row r="41" spans="1:7" s="207" customFormat="1" ht="13.8" x14ac:dyDescent="0.25">
      <c r="A41" s="113" t="s">
        <v>470</v>
      </c>
      <c r="B41" s="113" t="s">
        <v>535</v>
      </c>
      <c r="C41" s="113" t="s">
        <v>536</v>
      </c>
      <c r="D41" s="113" t="s">
        <v>537</v>
      </c>
      <c r="E41" s="113" t="s">
        <v>579</v>
      </c>
      <c r="F41" s="113" t="s">
        <v>536</v>
      </c>
      <c r="G41" s="113" t="s">
        <v>537</v>
      </c>
    </row>
    <row r="42" spans="1:7" s="207" customFormat="1" ht="13.8" x14ac:dyDescent="0.25">
      <c r="A42" s="113" t="s">
        <v>476</v>
      </c>
      <c r="B42" s="113" t="s">
        <v>539</v>
      </c>
      <c r="C42" s="113" t="s">
        <v>540</v>
      </c>
      <c r="D42" s="113" t="s">
        <v>541</v>
      </c>
      <c r="E42" s="113" t="s">
        <v>580</v>
      </c>
      <c r="F42" s="113" t="s">
        <v>540</v>
      </c>
      <c r="G42" s="113" t="s">
        <v>541</v>
      </c>
    </row>
    <row r="43" spans="1:7" s="207" customFormat="1" ht="13.8" x14ac:dyDescent="0.25">
      <c r="A43" s="297" t="s">
        <v>3</v>
      </c>
      <c r="B43" s="297"/>
      <c r="C43" s="297"/>
      <c r="D43" s="297"/>
      <c r="E43" s="297"/>
      <c r="F43" s="297"/>
      <c r="G43" s="295"/>
    </row>
    <row r="44" spans="1:7" s="207" customFormat="1" ht="13.8" x14ac:dyDescent="0.25">
      <c r="A44" s="113" t="s">
        <v>413</v>
      </c>
      <c r="B44" s="113" t="s">
        <v>495</v>
      </c>
      <c r="C44" s="113" t="s">
        <v>490</v>
      </c>
      <c r="D44" s="113" t="s">
        <v>491</v>
      </c>
      <c r="E44" s="113" t="s">
        <v>581</v>
      </c>
      <c r="F44" s="113" t="s">
        <v>493</v>
      </c>
      <c r="G44" s="113" t="s">
        <v>494</v>
      </c>
    </row>
    <row r="45" spans="1:7" s="207" customFormat="1" ht="13.8" x14ac:dyDescent="0.25">
      <c r="A45" s="113" t="s">
        <v>421</v>
      </c>
      <c r="B45" s="113" t="s">
        <v>499</v>
      </c>
      <c r="C45" s="113" t="s">
        <v>500</v>
      </c>
      <c r="D45" s="113" t="s">
        <v>501</v>
      </c>
      <c r="E45" s="113" t="s">
        <v>547</v>
      </c>
      <c r="F45" s="113" t="s">
        <v>503</v>
      </c>
      <c r="G45" s="113" t="s">
        <v>504</v>
      </c>
    </row>
    <row r="46" spans="1:7" s="207" customFormat="1" ht="13.8" x14ac:dyDescent="0.25">
      <c r="A46" s="113" t="s">
        <v>582</v>
      </c>
      <c r="B46" s="113" t="s">
        <v>583</v>
      </c>
      <c r="C46" s="113" t="s">
        <v>584</v>
      </c>
      <c r="D46" s="113" t="s">
        <v>585</v>
      </c>
      <c r="E46" s="113" t="s">
        <v>586</v>
      </c>
      <c r="F46" s="113" t="s">
        <v>584</v>
      </c>
      <c r="G46" s="113" t="s">
        <v>585</v>
      </c>
    </row>
    <row r="47" spans="1:7" s="207" customFormat="1" ht="13.8" x14ac:dyDescent="0.25">
      <c r="A47" s="113" t="s">
        <v>433</v>
      </c>
      <c r="B47" s="113" t="s">
        <v>506</v>
      </c>
      <c r="C47" s="113" t="s">
        <v>507</v>
      </c>
      <c r="D47" s="113" t="s">
        <v>508</v>
      </c>
      <c r="E47" s="113" t="s">
        <v>575</v>
      </c>
      <c r="F47" s="113" t="s">
        <v>510</v>
      </c>
      <c r="G47" s="113" t="s">
        <v>511</v>
      </c>
    </row>
    <row r="48" spans="1:7" s="207" customFormat="1" ht="13.8" x14ac:dyDescent="0.25">
      <c r="A48" s="113" t="s">
        <v>441</v>
      </c>
      <c r="B48" s="113" t="s">
        <v>512</v>
      </c>
      <c r="C48" s="113" t="s">
        <v>513</v>
      </c>
      <c r="D48" s="113" t="s">
        <v>514</v>
      </c>
      <c r="E48" s="113" t="s">
        <v>555</v>
      </c>
      <c r="F48" s="113" t="s">
        <v>516</v>
      </c>
      <c r="G48" s="113" t="s">
        <v>517</v>
      </c>
    </row>
    <row r="49" spans="1:7" s="207" customFormat="1" ht="13.8" x14ac:dyDescent="0.25">
      <c r="A49" s="113" t="s">
        <v>446</v>
      </c>
      <c r="B49" s="113" t="s">
        <v>556</v>
      </c>
      <c r="C49" s="113" t="s">
        <v>519</v>
      </c>
      <c r="D49" s="113" t="s">
        <v>519</v>
      </c>
      <c r="E49" s="113" t="s">
        <v>557</v>
      </c>
      <c r="F49" s="113" t="s">
        <v>521</v>
      </c>
      <c r="G49" s="113" t="s">
        <v>521</v>
      </c>
    </row>
    <row r="50" spans="1:7" s="207" customFormat="1" ht="13.8" x14ac:dyDescent="0.25">
      <c r="A50" s="113" t="s">
        <v>454</v>
      </c>
      <c r="B50" s="113" t="s">
        <v>522</v>
      </c>
      <c r="C50" s="113" t="s">
        <v>523</v>
      </c>
      <c r="D50" s="113" t="s">
        <v>524</v>
      </c>
      <c r="E50" s="113" t="s">
        <v>587</v>
      </c>
      <c r="F50" s="113" t="s">
        <v>526</v>
      </c>
      <c r="G50" s="113" t="s">
        <v>527</v>
      </c>
    </row>
    <row r="51" spans="1:7" s="207" customFormat="1" ht="13.8" x14ac:dyDescent="0.25">
      <c r="A51" s="113" t="s">
        <v>462</v>
      </c>
      <c r="B51" s="113" t="s">
        <v>506</v>
      </c>
      <c r="C51" s="113" t="s">
        <v>519</v>
      </c>
      <c r="D51" s="113" t="s">
        <v>519</v>
      </c>
      <c r="E51" s="113" t="s">
        <v>559</v>
      </c>
      <c r="F51" s="113" t="s">
        <v>521</v>
      </c>
      <c r="G51" s="113" t="s">
        <v>521</v>
      </c>
    </row>
    <row r="52" spans="1:7" s="207" customFormat="1" ht="13.8" x14ac:dyDescent="0.25">
      <c r="A52" s="113" t="s">
        <v>468</v>
      </c>
      <c r="B52" s="113" t="s">
        <v>529</v>
      </c>
      <c r="C52" s="113" t="s">
        <v>530</v>
      </c>
      <c r="D52" s="113" t="s">
        <v>531</v>
      </c>
      <c r="E52" s="113" t="s">
        <v>532</v>
      </c>
      <c r="F52" s="113" t="s">
        <v>533</v>
      </c>
      <c r="G52" s="113" t="s">
        <v>534</v>
      </c>
    </row>
    <row r="53" spans="1:7" s="207" customFormat="1" ht="13.8" x14ac:dyDescent="0.25">
      <c r="A53" s="113" t="s">
        <v>473</v>
      </c>
      <c r="B53" s="113" t="s">
        <v>535</v>
      </c>
      <c r="C53" s="113" t="s">
        <v>536</v>
      </c>
      <c r="D53" s="113" t="s">
        <v>537</v>
      </c>
      <c r="E53" s="113" t="s">
        <v>579</v>
      </c>
      <c r="F53" s="113" t="s">
        <v>536</v>
      </c>
      <c r="G53" s="113" t="s">
        <v>537</v>
      </c>
    </row>
    <row r="54" spans="1:7" s="207" customFormat="1" ht="13.8" x14ac:dyDescent="0.25">
      <c r="A54" s="113" t="s">
        <v>478</v>
      </c>
      <c r="B54" s="113" t="s">
        <v>539</v>
      </c>
      <c r="C54" s="113" t="s">
        <v>540</v>
      </c>
      <c r="D54" s="113" t="s">
        <v>541</v>
      </c>
      <c r="E54" s="113" t="s">
        <v>588</v>
      </c>
      <c r="F54" s="113" t="s">
        <v>540</v>
      </c>
      <c r="G54" s="113" t="s">
        <v>541</v>
      </c>
    </row>
    <row r="55" spans="1:7" s="207" customFormat="1" ht="13.8" x14ac:dyDescent="0.25">
      <c r="A55" s="295" t="s">
        <v>659</v>
      </c>
      <c r="B55" s="296"/>
      <c r="C55" s="296"/>
      <c r="D55" s="296"/>
      <c r="E55" s="296"/>
      <c r="F55" s="296"/>
      <c r="G55" s="296"/>
    </row>
    <row r="56" spans="1:7" s="207" customFormat="1" ht="13.8" x14ac:dyDescent="0.25">
      <c r="A56" s="113" t="s">
        <v>412</v>
      </c>
      <c r="B56" s="113" t="s">
        <v>589</v>
      </c>
      <c r="C56" s="113" t="s">
        <v>590</v>
      </c>
      <c r="D56" s="113" t="s">
        <v>591</v>
      </c>
      <c r="E56" s="113" t="s">
        <v>592</v>
      </c>
      <c r="F56" s="113" t="s">
        <v>593</v>
      </c>
      <c r="G56" s="113" t="s">
        <v>594</v>
      </c>
    </row>
    <row r="57" spans="1:7" s="207" customFormat="1" ht="13.8" x14ac:dyDescent="0.25">
      <c r="A57" s="113" t="s">
        <v>420</v>
      </c>
      <c r="B57" s="113" t="s">
        <v>499</v>
      </c>
      <c r="C57" s="113" t="s">
        <v>500</v>
      </c>
      <c r="D57" s="113" t="s">
        <v>501</v>
      </c>
      <c r="E57" s="113" t="s">
        <v>574</v>
      </c>
      <c r="F57" s="113" t="s">
        <v>503</v>
      </c>
      <c r="G57" s="113" t="s">
        <v>504</v>
      </c>
    </row>
    <row r="58" spans="1:7" s="207" customFormat="1" ht="13.8" x14ac:dyDescent="0.25">
      <c r="A58" s="113" t="s">
        <v>427</v>
      </c>
      <c r="B58" s="113" t="s">
        <v>495</v>
      </c>
      <c r="C58" s="113" t="s">
        <v>490</v>
      </c>
      <c r="D58" s="113" t="s">
        <v>491</v>
      </c>
      <c r="E58" s="113" t="s">
        <v>595</v>
      </c>
      <c r="F58" s="113" t="s">
        <v>493</v>
      </c>
      <c r="G58" s="113" t="s">
        <v>494</v>
      </c>
    </row>
    <row r="59" spans="1:7" s="207" customFormat="1" ht="13.8" x14ac:dyDescent="0.25">
      <c r="A59" s="113" t="s">
        <v>432</v>
      </c>
      <c r="B59" s="113" t="s">
        <v>506</v>
      </c>
      <c r="C59" s="113" t="s">
        <v>507</v>
      </c>
      <c r="D59" s="113" t="s">
        <v>508</v>
      </c>
      <c r="E59" s="113" t="s">
        <v>575</v>
      </c>
      <c r="F59" s="113" t="s">
        <v>510</v>
      </c>
      <c r="G59" s="113" t="s">
        <v>511</v>
      </c>
    </row>
    <row r="60" spans="1:7" s="207" customFormat="1" ht="13.8" x14ac:dyDescent="0.25">
      <c r="A60" s="113" t="s">
        <v>440</v>
      </c>
      <c r="B60" s="113" t="s">
        <v>512</v>
      </c>
      <c r="C60" s="113" t="s">
        <v>513</v>
      </c>
      <c r="D60" s="113" t="s">
        <v>514</v>
      </c>
      <c r="E60" s="113" t="s">
        <v>596</v>
      </c>
      <c r="F60" s="113" t="s">
        <v>516</v>
      </c>
      <c r="G60" s="113" t="s">
        <v>517</v>
      </c>
    </row>
    <row r="61" spans="1:7" s="207" customFormat="1" ht="13.8" x14ac:dyDescent="0.25">
      <c r="A61" s="113" t="s">
        <v>445</v>
      </c>
      <c r="B61" s="113" t="s">
        <v>597</v>
      </c>
      <c r="C61" s="113" t="s">
        <v>519</v>
      </c>
      <c r="D61" s="113" t="s">
        <v>519</v>
      </c>
      <c r="E61" s="113" t="s">
        <v>598</v>
      </c>
      <c r="F61" s="113" t="s">
        <v>521</v>
      </c>
      <c r="G61" s="113" t="s">
        <v>521</v>
      </c>
    </row>
    <row r="62" spans="1:7" s="207" customFormat="1" ht="13.8" x14ac:dyDescent="0.25">
      <c r="A62" s="113" t="s">
        <v>453</v>
      </c>
      <c r="B62" s="113" t="s">
        <v>522</v>
      </c>
      <c r="C62" s="113" t="s">
        <v>523</v>
      </c>
      <c r="D62" s="113" t="s">
        <v>524</v>
      </c>
      <c r="E62" s="113" t="s">
        <v>578</v>
      </c>
      <c r="F62" s="113" t="s">
        <v>526</v>
      </c>
      <c r="G62" s="113" t="s">
        <v>527</v>
      </c>
    </row>
    <row r="63" spans="1:7" s="207" customFormat="1" ht="13.8" x14ac:dyDescent="0.25">
      <c r="A63" s="113" t="s">
        <v>461</v>
      </c>
      <c r="B63" s="113" t="s">
        <v>506</v>
      </c>
      <c r="C63" s="113" t="s">
        <v>519</v>
      </c>
      <c r="D63" s="113" t="s">
        <v>519</v>
      </c>
      <c r="E63" s="113" t="s">
        <v>599</v>
      </c>
      <c r="F63" s="113" t="s">
        <v>521</v>
      </c>
      <c r="G63" s="113" t="s">
        <v>521</v>
      </c>
    </row>
    <row r="64" spans="1:7" s="207" customFormat="1" ht="13.8" x14ac:dyDescent="0.25">
      <c r="A64" s="113" t="s">
        <v>467</v>
      </c>
      <c r="B64" s="113" t="s">
        <v>529</v>
      </c>
      <c r="C64" s="113" t="s">
        <v>530</v>
      </c>
      <c r="D64" s="113" t="s">
        <v>531</v>
      </c>
      <c r="E64" s="113" t="s">
        <v>532</v>
      </c>
      <c r="F64" s="113" t="s">
        <v>533</v>
      </c>
      <c r="G64" s="113" t="s">
        <v>534</v>
      </c>
    </row>
    <row r="65" spans="1:7" s="207" customFormat="1" ht="13.8" x14ac:dyDescent="0.25">
      <c r="A65" s="113" t="s">
        <v>472</v>
      </c>
      <c r="B65" s="113" t="s">
        <v>535</v>
      </c>
      <c r="C65" s="113" t="s">
        <v>536</v>
      </c>
      <c r="D65" s="113" t="s">
        <v>537</v>
      </c>
      <c r="E65" s="113" t="s">
        <v>600</v>
      </c>
      <c r="F65" s="113" t="s">
        <v>536</v>
      </c>
      <c r="G65" s="113" t="s">
        <v>537</v>
      </c>
    </row>
    <row r="66" spans="1:7" s="207" customFormat="1" ht="13.8" x14ac:dyDescent="0.25">
      <c r="A66" s="113" t="s">
        <v>477</v>
      </c>
      <c r="B66" s="113" t="s">
        <v>539</v>
      </c>
      <c r="C66" s="113" t="s">
        <v>540</v>
      </c>
      <c r="D66" s="113" t="s">
        <v>541</v>
      </c>
      <c r="E66" s="113" t="s">
        <v>601</v>
      </c>
      <c r="F66" s="113" t="s">
        <v>540</v>
      </c>
      <c r="G66" s="113" t="s">
        <v>541</v>
      </c>
    </row>
    <row r="68" spans="1:7" ht="17.399999999999999" x14ac:dyDescent="0.3">
      <c r="A68" s="217" t="s">
        <v>642</v>
      </c>
    </row>
  </sheetData>
  <mergeCells count="5">
    <mergeCell ref="A55:G55"/>
    <mergeCell ref="A3:G3"/>
    <mergeCell ref="A17:G17"/>
    <mergeCell ref="A30:G30"/>
    <mergeCell ref="A43:G43"/>
  </mergeCells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4D915-99EC-406C-A21F-88F914DE1378}">
  <dimension ref="A1:F14"/>
  <sheetViews>
    <sheetView workbookViewId="0">
      <selection activeCell="B8" sqref="B8"/>
    </sheetView>
  </sheetViews>
  <sheetFormatPr defaultColWidth="9.109375" defaultRowHeight="13.8" x14ac:dyDescent="0.25"/>
  <cols>
    <col min="1" max="1" width="81.44140625" style="2" customWidth="1"/>
    <col min="2" max="2" width="12.44140625" style="2" customWidth="1"/>
    <col min="3" max="6" width="12.44140625" style="2" bestFit="1" customWidth="1"/>
    <col min="7" max="16384" width="9.109375" style="2"/>
  </cols>
  <sheetData>
    <row r="1" spans="1:6" x14ac:dyDescent="0.25">
      <c r="A1" s="2" t="s">
        <v>637</v>
      </c>
    </row>
    <row r="3" spans="1:6" x14ac:dyDescent="0.25">
      <c r="A3" s="4"/>
      <c r="B3" s="281" t="s">
        <v>659</v>
      </c>
      <c r="C3" s="35" t="s">
        <v>1</v>
      </c>
      <c r="D3" s="35" t="s">
        <v>2</v>
      </c>
      <c r="E3" s="35" t="s">
        <v>3</v>
      </c>
      <c r="F3" s="35" t="s">
        <v>0</v>
      </c>
    </row>
    <row r="4" spans="1:6" x14ac:dyDescent="0.25">
      <c r="A4" s="1" t="s">
        <v>613</v>
      </c>
      <c r="B4" s="64">
        <v>23805432</v>
      </c>
      <c r="C4" s="64">
        <v>23317992</v>
      </c>
      <c r="D4" s="64">
        <v>22327539</v>
      </c>
      <c r="E4" s="64">
        <v>21047013</v>
      </c>
      <c r="F4" s="64">
        <v>21948516</v>
      </c>
    </row>
    <row r="5" spans="1:6" x14ac:dyDescent="0.25">
      <c r="A5" s="1" t="s">
        <v>614</v>
      </c>
      <c r="B5" s="45">
        <v>50.95</v>
      </c>
      <c r="C5" s="45">
        <v>51.54</v>
      </c>
      <c r="D5" s="45">
        <v>51.56</v>
      </c>
      <c r="E5" s="45">
        <v>51.68</v>
      </c>
      <c r="F5" s="45">
        <v>51.56</v>
      </c>
    </row>
    <row r="6" spans="1:6" x14ac:dyDescent="0.25">
      <c r="A6" s="1" t="s">
        <v>144</v>
      </c>
      <c r="B6" s="45">
        <v>2.4</v>
      </c>
      <c r="C6" s="45">
        <v>2.02</v>
      </c>
      <c r="D6" s="45">
        <v>2.02</v>
      </c>
      <c r="E6" s="45">
        <v>1.96</v>
      </c>
      <c r="F6" s="45">
        <v>2.0099999999999998</v>
      </c>
    </row>
    <row r="7" spans="1:6" x14ac:dyDescent="0.25">
      <c r="A7" s="44" t="s">
        <v>140</v>
      </c>
      <c r="B7" s="45">
        <v>5</v>
      </c>
      <c r="C7" s="45">
        <v>0</v>
      </c>
      <c r="D7" s="45">
        <v>0</v>
      </c>
      <c r="E7" s="45">
        <v>2</v>
      </c>
      <c r="F7" s="45">
        <v>0</v>
      </c>
    </row>
    <row r="8" spans="1:6" x14ac:dyDescent="0.25">
      <c r="A8" s="44" t="s">
        <v>615</v>
      </c>
      <c r="B8" s="64">
        <v>3450</v>
      </c>
      <c r="C8" s="45">
        <v>0</v>
      </c>
      <c r="D8" s="45">
        <v>0</v>
      </c>
      <c r="E8" s="45">
        <v>450</v>
      </c>
      <c r="F8" s="45">
        <v>0</v>
      </c>
    </row>
    <row r="9" spans="1:6" ht="16.8" x14ac:dyDescent="0.25">
      <c r="A9" s="44" t="s">
        <v>143</v>
      </c>
      <c r="B9" s="64">
        <v>5835</v>
      </c>
      <c r="C9" s="65">
        <v>5353</v>
      </c>
      <c r="D9" s="65">
        <v>5138</v>
      </c>
      <c r="E9" s="65">
        <v>4678</v>
      </c>
      <c r="F9" s="65">
        <v>5002</v>
      </c>
    </row>
    <row r="10" spans="1:6" ht="16.8" x14ac:dyDescent="0.25">
      <c r="A10" s="44" t="s">
        <v>616</v>
      </c>
      <c r="B10" s="66">
        <v>41.210537467335264</v>
      </c>
      <c r="C10" s="66">
        <v>32.424738021685137</v>
      </c>
      <c r="D10" s="66">
        <v>32.514871535248702</v>
      </c>
      <c r="E10" s="66">
        <v>33.37137965472963</v>
      </c>
      <c r="F10" s="66">
        <v>32.235612553973063</v>
      </c>
    </row>
    <row r="11" spans="1:6" x14ac:dyDescent="0.25">
      <c r="B11" s="42"/>
      <c r="C11" s="43"/>
      <c r="D11" s="43"/>
      <c r="E11" s="42"/>
      <c r="F11" s="43"/>
    </row>
    <row r="12" spans="1:6" ht="16.8" x14ac:dyDescent="0.25">
      <c r="A12" s="280" t="s">
        <v>663</v>
      </c>
      <c r="B12" s="41"/>
      <c r="C12" s="41"/>
      <c r="D12" s="41"/>
      <c r="E12" s="41"/>
      <c r="F12" s="41"/>
    </row>
    <row r="14" spans="1:6" x14ac:dyDescent="0.25">
      <c r="A14" s="272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CF96F-B092-45A0-B874-44A226466404}">
  <dimension ref="A1:U21"/>
  <sheetViews>
    <sheetView zoomScaleNormal="100" workbookViewId="0">
      <selection activeCell="A8" sqref="A8:XFD8"/>
    </sheetView>
  </sheetViews>
  <sheetFormatPr defaultColWidth="9.109375" defaultRowHeight="13.8" x14ac:dyDescent="0.25"/>
  <cols>
    <col min="1" max="1" width="52.44140625" style="7" customWidth="1"/>
    <col min="2" max="3" width="9.77734375" style="7" bestFit="1" customWidth="1"/>
    <col min="4" max="4" width="11.44140625" style="7" customWidth="1"/>
    <col min="5" max="5" width="9.6640625" style="7" bestFit="1" customWidth="1"/>
    <col min="6" max="7" width="9.77734375" style="7" bestFit="1" customWidth="1"/>
    <col min="8" max="8" width="10.109375" style="7" bestFit="1" customWidth="1"/>
    <col min="9" max="9" width="9.6640625" style="7" bestFit="1" customWidth="1"/>
    <col min="10" max="11" width="9.77734375" style="7" bestFit="1" customWidth="1"/>
    <col min="12" max="12" width="10.109375" style="7" bestFit="1" customWidth="1"/>
    <col min="13" max="13" width="9.6640625" style="7" bestFit="1" customWidth="1"/>
    <col min="14" max="14" width="9.77734375" style="7" bestFit="1" customWidth="1"/>
    <col min="15" max="15" width="9.44140625" style="7" bestFit="1" customWidth="1"/>
    <col min="16" max="16" width="10.109375" style="7" bestFit="1" customWidth="1"/>
    <col min="17" max="17" width="9.6640625" style="7" bestFit="1" customWidth="1"/>
    <col min="18" max="18" width="12.109375" style="7" bestFit="1" customWidth="1"/>
    <col min="19" max="21" width="13.44140625" style="7" bestFit="1" customWidth="1"/>
    <col min="22" max="16384" width="9.109375" style="7"/>
  </cols>
  <sheetData>
    <row r="1" spans="1:21" x14ac:dyDescent="0.25">
      <c r="A1" s="9" t="s">
        <v>656</v>
      </c>
    </row>
    <row r="2" spans="1:21" ht="14.4" thickBot="1" x14ac:dyDescent="0.3"/>
    <row r="3" spans="1:21" ht="14.4" thickBot="1" x14ac:dyDescent="0.3">
      <c r="A3" s="54"/>
      <c r="B3" s="302" t="s">
        <v>0</v>
      </c>
      <c r="C3" s="303"/>
      <c r="D3" s="303"/>
      <c r="E3" s="303"/>
      <c r="F3" s="303" t="s">
        <v>3</v>
      </c>
      <c r="G3" s="303"/>
      <c r="H3" s="303"/>
      <c r="I3" s="303"/>
      <c r="J3" s="304" t="s">
        <v>659</v>
      </c>
      <c r="K3" s="305"/>
      <c r="L3" s="305"/>
      <c r="M3" s="306"/>
      <c r="N3" s="298" t="s">
        <v>1</v>
      </c>
      <c r="O3" s="299"/>
      <c r="P3" s="299"/>
      <c r="Q3" s="300"/>
      <c r="R3" s="298" t="s">
        <v>2</v>
      </c>
      <c r="S3" s="299"/>
      <c r="T3" s="299"/>
      <c r="U3" s="301"/>
    </row>
    <row r="4" spans="1:21" ht="14.4" thickBot="1" x14ac:dyDescent="0.3">
      <c r="A4" s="55" t="s">
        <v>60</v>
      </c>
      <c r="B4" s="48" t="s">
        <v>118</v>
      </c>
      <c r="C4" s="49" t="s">
        <v>119</v>
      </c>
      <c r="D4" s="50" t="s">
        <v>120</v>
      </c>
      <c r="E4" s="51" t="s">
        <v>121</v>
      </c>
      <c r="F4" s="52" t="s">
        <v>118</v>
      </c>
      <c r="G4" s="49" t="s">
        <v>119</v>
      </c>
      <c r="H4" s="50" t="s">
        <v>120</v>
      </c>
      <c r="I4" s="51" t="s">
        <v>121</v>
      </c>
      <c r="J4" s="52" t="s">
        <v>118</v>
      </c>
      <c r="K4" s="49" t="s">
        <v>119</v>
      </c>
      <c r="L4" s="50" t="s">
        <v>120</v>
      </c>
      <c r="M4" s="51" t="s">
        <v>121</v>
      </c>
      <c r="N4" s="52" t="s">
        <v>118</v>
      </c>
      <c r="O4" s="49" t="s">
        <v>119</v>
      </c>
      <c r="P4" s="50" t="s">
        <v>120</v>
      </c>
      <c r="Q4" s="51" t="s">
        <v>121</v>
      </c>
      <c r="R4" s="52" t="s">
        <v>118</v>
      </c>
      <c r="S4" s="49" t="s">
        <v>119</v>
      </c>
      <c r="T4" s="50" t="s">
        <v>120</v>
      </c>
      <c r="U4" s="53" t="s">
        <v>121</v>
      </c>
    </row>
    <row r="5" spans="1:21" x14ac:dyDescent="0.25">
      <c r="A5" s="220" t="s">
        <v>618</v>
      </c>
      <c r="B5" s="241">
        <v>1751418</v>
      </c>
      <c r="C5" s="242">
        <v>1298829</v>
      </c>
      <c r="D5" s="243">
        <v>37383759</v>
      </c>
      <c r="E5" s="244">
        <v>4666138</v>
      </c>
      <c r="F5" s="245">
        <v>1851575</v>
      </c>
      <c r="G5" s="242">
        <v>1537897</v>
      </c>
      <c r="H5" s="243">
        <v>37586979</v>
      </c>
      <c r="I5" s="244">
        <v>4715752</v>
      </c>
      <c r="J5" s="245">
        <v>1970849</v>
      </c>
      <c r="K5" s="242">
        <v>1557539</v>
      </c>
      <c r="L5" s="243">
        <v>38668689</v>
      </c>
      <c r="M5" s="244">
        <v>4666432</v>
      </c>
      <c r="N5" s="245">
        <v>1960159</v>
      </c>
      <c r="O5" s="242">
        <v>1016000</v>
      </c>
      <c r="P5" s="243">
        <v>39798558</v>
      </c>
      <c r="Q5" s="244">
        <v>4801436</v>
      </c>
      <c r="R5" s="245">
        <v>1855076</v>
      </c>
      <c r="S5" s="242">
        <v>1006951</v>
      </c>
      <c r="T5" s="243">
        <v>38245718</v>
      </c>
      <c r="U5" s="246">
        <v>4476330</v>
      </c>
    </row>
    <row r="6" spans="1:21" s="222" customFormat="1" x14ac:dyDescent="0.25">
      <c r="A6" s="254" t="s">
        <v>619</v>
      </c>
      <c r="B6" s="56">
        <v>16.440000000000001</v>
      </c>
      <c r="C6" s="38">
        <v>26.9</v>
      </c>
      <c r="D6" s="39">
        <v>48.55</v>
      </c>
      <c r="E6" s="6">
        <v>51.33</v>
      </c>
      <c r="F6" s="37">
        <v>16.440000000000001</v>
      </c>
      <c r="G6" s="38">
        <v>26.56</v>
      </c>
      <c r="H6" s="39">
        <v>48.55</v>
      </c>
      <c r="I6" s="6">
        <v>51.39</v>
      </c>
      <c r="J6" s="37">
        <v>16.440000000000001</v>
      </c>
      <c r="K6" s="38">
        <v>27.32</v>
      </c>
      <c r="L6" s="39">
        <v>48.52</v>
      </c>
      <c r="M6" s="6">
        <v>51.36</v>
      </c>
      <c r="N6" s="37">
        <v>16.04</v>
      </c>
      <c r="O6" s="38">
        <v>26.75</v>
      </c>
      <c r="P6" s="39">
        <v>48.51</v>
      </c>
      <c r="Q6" s="6">
        <v>51.3</v>
      </c>
      <c r="R6" s="37">
        <v>15.98</v>
      </c>
      <c r="S6" s="38">
        <v>27.05</v>
      </c>
      <c r="T6" s="39">
        <v>48.51</v>
      </c>
      <c r="U6" s="57">
        <v>51.45</v>
      </c>
    </row>
    <row r="7" spans="1:21" x14ac:dyDescent="0.25">
      <c r="A7" s="220" t="s">
        <v>148</v>
      </c>
      <c r="B7" s="247">
        <v>3574</v>
      </c>
      <c r="C7" s="248">
        <v>2228</v>
      </c>
      <c r="D7" s="249">
        <v>172</v>
      </c>
      <c r="E7" s="40">
        <v>9</v>
      </c>
      <c r="F7" s="250">
        <v>3769</v>
      </c>
      <c r="G7" s="248">
        <v>2734</v>
      </c>
      <c r="H7" s="249">
        <v>158</v>
      </c>
      <c r="I7" s="40">
        <v>4</v>
      </c>
      <c r="J7" s="250">
        <v>4004</v>
      </c>
      <c r="K7" s="248">
        <v>2603</v>
      </c>
      <c r="L7" s="249">
        <v>193</v>
      </c>
      <c r="M7" s="40">
        <v>5</v>
      </c>
      <c r="N7" s="250">
        <v>3935</v>
      </c>
      <c r="O7" s="248">
        <v>1745</v>
      </c>
      <c r="P7" s="249">
        <v>224</v>
      </c>
      <c r="Q7" s="40">
        <v>6</v>
      </c>
      <c r="R7" s="250">
        <v>3722</v>
      </c>
      <c r="S7" s="248">
        <v>1679</v>
      </c>
      <c r="T7" s="249">
        <v>225</v>
      </c>
      <c r="U7" s="251">
        <v>3</v>
      </c>
    </row>
    <row r="8" spans="1:21" s="255" customFormat="1" x14ac:dyDescent="0.25">
      <c r="A8" s="254" t="s">
        <v>622</v>
      </c>
      <c r="B8" s="56">
        <v>99.09</v>
      </c>
      <c r="C8" s="38">
        <v>83.07</v>
      </c>
      <c r="D8" s="39">
        <v>0.23</v>
      </c>
      <c r="E8" s="6">
        <v>0.09</v>
      </c>
      <c r="F8" s="37">
        <v>99.16</v>
      </c>
      <c r="G8" s="38">
        <v>86.66</v>
      </c>
      <c r="H8" s="39">
        <v>0.21</v>
      </c>
      <c r="I8" s="6">
        <v>0.04</v>
      </c>
      <c r="J8" s="37">
        <v>98.96</v>
      </c>
      <c r="K8" s="38">
        <v>81.22</v>
      </c>
      <c r="L8" s="39">
        <v>0.25</v>
      </c>
      <c r="M8" s="6">
        <v>0.05</v>
      </c>
      <c r="N8" s="37">
        <v>97.89</v>
      </c>
      <c r="O8" s="38">
        <v>81.540000000000006</v>
      </c>
      <c r="P8" s="39">
        <v>0.28000000000000003</v>
      </c>
      <c r="Q8" s="6">
        <v>0.06</v>
      </c>
      <c r="R8" s="37">
        <v>97.66</v>
      </c>
      <c r="S8" s="38">
        <v>78.83</v>
      </c>
      <c r="T8" s="39">
        <v>0.28999999999999998</v>
      </c>
      <c r="U8" s="57">
        <v>0.03</v>
      </c>
    </row>
    <row r="9" spans="1:21" s="222" customFormat="1" x14ac:dyDescent="0.25">
      <c r="A9" s="254" t="s">
        <v>620</v>
      </c>
      <c r="B9" s="56">
        <v>15</v>
      </c>
      <c r="C9" s="38">
        <v>36</v>
      </c>
      <c r="D9" s="39">
        <v>0</v>
      </c>
      <c r="E9" s="6">
        <v>0</v>
      </c>
      <c r="F9" s="37">
        <v>17</v>
      </c>
      <c r="G9" s="38">
        <v>25</v>
      </c>
      <c r="H9" s="39">
        <v>0</v>
      </c>
      <c r="I9" s="6">
        <v>0</v>
      </c>
      <c r="J9" s="37">
        <v>20</v>
      </c>
      <c r="K9" s="38">
        <v>44</v>
      </c>
      <c r="L9" s="39">
        <v>0</v>
      </c>
      <c r="M9" s="6">
        <v>0</v>
      </c>
      <c r="N9" s="37">
        <v>22</v>
      </c>
      <c r="O9" s="38">
        <v>25</v>
      </c>
      <c r="P9" s="39">
        <v>0</v>
      </c>
      <c r="Q9" s="6">
        <v>0</v>
      </c>
      <c r="R9" s="37">
        <v>21</v>
      </c>
      <c r="S9" s="38">
        <v>26</v>
      </c>
      <c r="T9" s="39">
        <v>1</v>
      </c>
      <c r="U9" s="57">
        <v>0</v>
      </c>
    </row>
    <row r="10" spans="1:21" x14ac:dyDescent="0.25">
      <c r="A10" s="220" t="s">
        <v>135</v>
      </c>
      <c r="B10" s="247">
        <v>10232.27</v>
      </c>
      <c r="C10" s="248">
        <v>11402.14</v>
      </c>
      <c r="D10" s="249">
        <v>0</v>
      </c>
      <c r="E10" s="40">
        <v>0</v>
      </c>
      <c r="F10" s="250">
        <v>11399.53</v>
      </c>
      <c r="G10" s="248">
        <v>13602.84</v>
      </c>
      <c r="H10" s="249">
        <v>0</v>
      </c>
      <c r="I10" s="40">
        <v>0</v>
      </c>
      <c r="J10" s="250">
        <v>14978.3</v>
      </c>
      <c r="K10" s="248">
        <v>11151.3</v>
      </c>
      <c r="L10" s="249">
        <v>0</v>
      </c>
      <c r="M10" s="40">
        <v>0</v>
      </c>
      <c r="N10" s="250">
        <v>14219.14</v>
      </c>
      <c r="O10" s="248">
        <v>8542.16</v>
      </c>
      <c r="P10" s="249">
        <v>0</v>
      </c>
      <c r="Q10" s="40">
        <v>0</v>
      </c>
      <c r="R10" s="250">
        <v>14175.67</v>
      </c>
      <c r="S10" s="248">
        <v>10895.12</v>
      </c>
      <c r="T10" s="249">
        <v>10000</v>
      </c>
      <c r="U10" s="251">
        <v>0</v>
      </c>
    </row>
    <row r="11" spans="1:21" x14ac:dyDescent="0.25">
      <c r="A11" s="220" t="s">
        <v>141</v>
      </c>
      <c r="B11" s="247">
        <v>16.75</v>
      </c>
      <c r="C11" s="248">
        <v>26.55</v>
      </c>
      <c r="D11" s="249">
        <v>0</v>
      </c>
      <c r="E11" s="40">
        <v>0</v>
      </c>
      <c r="F11" s="250">
        <v>16.7</v>
      </c>
      <c r="G11" s="248">
        <v>25.47</v>
      </c>
      <c r="H11" s="249">
        <v>0</v>
      </c>
      <c r="I11" s="40">
        <v>0</v>
      </c>
      <c r="J11" s="250">
        <v>17.05</v>
      </c>
      <c r="K11" s="248">
        <v>27.36</v>
      </c>
      <c r="L11" s="249">
        <v>0</v>
      </c>
      <c r="M11" s="40">
        <v>0</v>
      </c>
      <c r="N11" s="250">
        <v>17</v>
      </c>
      <c r="O11" s="248">
        <v>26.58</v>
      </c>
      <c r="P11" s="249">
        <v>0</v>
      </c>
      <c r="Q11" s="40">
        <v>0</v>
      </c>
      <c r="R11" s="250">
        <v>17.32</v>
      </c>
      <c r="S11" s="248">
        <v>26.46</v>
      </c>
      <c r="T11" s="249">
        <v>18.23</v>
      </c>
      <c r="U11" s="251">
        <v>0</v>
      </c>
    </row>
    <row r="12" spans="1:21" x14ac:dyDescent="0.25">
      <c r="A12" s="220" t="s">
        <v>136</v>
      </c>
      <c r="B12" s="247">
        <v>153484</v>
      </c>
      <c r="C12" s="248">
        <v>410477</v>
      </c>
      <c r="D12" s="249">
        <v>0</v>
      </c>
      <c r="E12" s="40">
        <v>0</v>
      </c>
      <c r="F12" s="250">
        <v>193792</v>
      </c>
      <c r="G12" s="248">
        <v>340071</v>
      </c>
      <c r="H12" s="249">
        <v>0</v>
      </c>
      <c r="I12" s="40">
        <v>0</v>
      </c>
      <c r="J12" s="250">
        <v>299566</v>
      </c>
      <c r="K12" s="248">
        <v>490657</v>
      </c>
      <c r="L12" s="249">
        <v>0</v>
      </c>
      <c r="M12" s="40">
        <v>0</v>
      </c>
      <c r="N12" s="250">
        <v>312821</v>
      </c>
      <c r="O12" s="248">
        <v>213554</v>
      </c>
      <c r="P12" s="249">
        <v>0</v>
      </c>
      <c r="Q12" s="40">
        <v>0</v>
      </c>
      <c r="R12" s="250">
        <v>297689</v>
      </c>
      <c r="S12" s="248">
        <v>283273</v>
      </c>
      <c r="T12" s="249">
        <v>10000</v>
      </c>
      <c r="U12" s="251">
        <v>0</v>
      </c>
    </row>
    <row r="13" spans="1:21" s="222" customFormat="1" x14ac:dyDescent="0.25">
      <c r="A13" s="254" t="s">
        <v>145</v>
      </c>
      <c r="B13" s="56">
        <v>1.5</v>
      </c>
      <c r="C13" s="38">
        <v>1.65</v>
      </c>
      <c r="D13" s="39">
        <v>0</v>
      </c>
      <c r="E13" s="6">
        <v>0</v>
      </c>
      <c r="F13" s="37">
        <v>1.53</v>
      </c>
      <c r="G13" s="38">
        <v>1.68</v>
      </c>
      <c r="H13" s="39">
        <v>0</v>
      </c>
      <c r="I13" s="6">
        <v>0</v>
      </c>
      <c r="J13" s="37">
        <v>1.56</v>
      </c>
      <c r="K13" s="38">
        <v>1.67</v>
      </c>
      <c r="L13" s="39">
        <v>0</v>
      </c>
      <c r="M13" s="6">
        <v>0</v>
      </c>
      <c r="N13" s="37">
        <v>1.56</v>
      </c>
      <c r="O13" s="38">
        <v>1.72</v>
      </c>
      <c r="P13" s="39">
        <v>0</v>
      </c>
      <c r="Q13" s="6">
        <v>0</v>
      </c>
      <c r="R13" s="37">
        <v>1.56</v>
      </c>
      <c r="S13" s="38">
        <v>1.72</v>
      </c>
      <c r="T13" s="39">
        <v>1.5</v>
      </c>
      <c r="U13" s="57">
        <v>0</v>
      </c>
    </row>
    <row r="14" spans="1:21" s="222" customFormat="1" x14ac:dyDescent="0.25">
      <c r="A14" s="254" t="s">
        <v>146</v>
      </c>
      <c r="B14" s="56">
        <v>0.14000000000000001</v>
      </c>
      <c r="C14" s="38">
        <v>0.4</v>
      </c>
      <c r="D14" s="39">
        <v>0</v>
      </c>
      <c r="E14" s="6">
        <v>0</v>
      </c>
      <c r="F14" s="37">
        <v>0.12</v>
      </c>
      <c r="G14" s="38">
        <v>0.32</v>
      </c>
      <c r="H14" s="39">
        <v>0</v>
      </c>
      <c r="I14" s="6">
        <v>0</v>
      </c>
      <c r="J14" s="37">
        <v>0.11</v>
      </c>
      <c r="K14" s="38">
        <v>0.41</v>
      </c>
      <c r="L14" s="39">
        <v>0</v>
      </c>
      <c r="M14" s="6">
        <v>0</v>
      </c>
      <c r="N14" s="37">
        <v>0.11</v>
      </c>
      <c r="O14" s="38">
        <v>0.36</v>
      </c>
      <c r="P14" s="39">
        <v>0</v>
      </c>
      <c r="Q14" s="6">
        <v>0</v>
      </c>
      <c r="R14" s="37">
        <v>0.11</v>
      </c>
      <c r="S14" s="38">
        <v>0.34</v>
      </c>
      <c r="T14" s="39">
        <v>0.19</v>
      </c>
      <c r="U14" s="57">
        <v>0</v>
      </c>
    </row>
    <row r="15" spans="1:21" s="222" customFormat="1" x14ac:dyDescent="0.25">
      <c r="A15" s="254" t="s">
        <v>147</v>
      </c>
      <c r="B15" s="56">
        <v>1.37</v>
      </c>
      <c r="C15" s="38">
        <v>1.26</v>
      </c>
      <c r="D15" s="39">
        <v>0</v>
      </c>
      <c r="E15" s="6">
        <v>0</v>
      </c>
      <c r="F15" s="37">
        <v>1.41</v>
      </c>
      <c r="G15" s="38">
        <v>1.37</v>
      </c>
      <c r="H15" s="39">
        <v>0</v>
      </c>
      <c r="I15" s="6">
        <v>0</v>
      </c>
      <c r="J15" s="37">
        <v>1.44</v>
      </c>
      <c r="K15" s="38">
        <v>1.25</v>
      </c>
      <c r="L15" s="39">
        <v>0</v>
      </c>
      <c r="M15" s="6">
        <v>0</v>
      </c>
      <c r="N15" s="37">
        <v>1.45</v>
      </c>
      <c r="O15" s="38">
        <v>1.36</v>
      </c>
      <c r="P15" s="39">
        <v>0</v>
      </c>
      <c r="Q15" s="6">
        <v>0</v>
      </c>
      <c r="R15" s="37">
        <v>1.45</v>
      </c>
      <c r="S15" s="38">
        <v>1.38</v>
      </c>
      <c r="T15" s="39">
        <v>1.31</v>
      </c>
      <c r="U15" s="57">
        <v>0</v>
      </c>
    </row>
    <row r="16" spans="1:21" x14ac:dyDescent="0.25">
      <c r="A16" s="220" t="s">
        <v>115</v>
      </c>
      <c r="B16" s="247">
        <v>31</v>
      </c>
      <c r="C16" s="248">
        <v>134</v>
      </c>
      <c r="D16" s="249">
        <v>14194</v>
      </c>
      <c r="E16" s="40">
        <v>3450</v>
      </c>
      <c r="F16" s="250">
        <v>53</v>
      </c>
      <c r="G16" s="248">
        <v>72</v>
      </c>
      <c r="H16" s="249">
        <v>14034</v>
      </c>
      <c r="I16" s="40">
        <v>1722</v>
      </c>
      <c r="J16" s="250">
        <v>32</v>
      </c>
      <c r="K16" s="248">
        <v>67</v>
      </c>
      <c r="L16" s="249">
        <v>14401</v>
      </c>
      <c r="M16" s="40">
        <v>1767</v>
      </c>
      <c r="N16" s="250">
        <v>37</v>
      </c>
      <c r="O16" s="248">
        <v>53</v>
      </c>
      <c r="P16" s="249">
        <v>15144</v>
      </c>
      <c r="Q16" s="252">
        <v>1809</v>
      </c>
      <c r="R16" s="250">
        <v>35</v>
      </c>
      <c r="S16" s="248">
        <v>58</v>
      </c>
      <c r="T16" s="249">
        <v>14534</v>
      </c>
      <c r="U16" s="253">
        <v>1713</v>
      </c>
    </row>
    <row r="17" spans="1:21" x14ac:dyDescent="0.25">
      <c r="A17" s="221" t="s">
        <v>623</v>
      </c>
      <c r="B17" s="247">
        <f t="shared" ref="B17:U17" si="0">(B16/B5)*100000</f>
        <v>1.7699943702759706</v>
      </c>
      <c r="C17" s="248">
        <f t="shared" si="0"/>
        <v>10.316985530812754</v>
      </c>
      <c r="D17" s="249">
        <f t="shared" si="0"/>
        <v>37.968359468613095</v>
      </c>
      <c r="E17" s="40">
        <f t="shared" si="0"/>
        <v>73.936947428472962</v>
      </c>
      <c r="F17" s="250">
        <f t="shared" si="0"/>
        <v>2.8624279329759799</v>
      </c>
      <c r="G17" s="248">
        <f t="shared" si="0"/>
        <v>4.6817179564041025</v>
      </c>
      <c r="H17" s="249">
        <f t="shared" si="0"/>
        <v>37.337398145245992</v>
      </c>
      <c r="I17" s="40">
        <f t="shared" si="0"/>
        <v>36.515915171111629</v>
      </c>
      <c r="J17" s="250">
        <f t="shared" si="0"/>
        <v>1.6236657399932721</v>
      </c>
      <c r="K17" s="248">
        <f t="shared" si="0"/>
        <v>4.3016579360131599</v>
      </c>
      <c r="L17" s="249">
        <f t="shared" si="0"/>
        <v>37.242017695505531</v>
      </c>
      <c r="M17" s="40">
        <f t="shared" si="0"/>
        <v>37.866189842689231</v>
      </c>
      <c r="N17" s="250">
        <f t="shared" si="0"/>
        <v>1.8876019751458939</v>
      </c>
      <c r="O17" s="248">
        <f t="shared" si="0"/>
        <v>5.2165354330708658</v>
      </c>
      <c r="P17" s="249">
        <f t="shared" si="0"/>
        <v>38.051629910812345</v>
      </c>
      <c r="Q17" s="40">
        <f t="shared" si="0"/>
        <v>37.676228528298623</v>
      </c>
      <c r="R17" s="250">
        <f t="shared" si="0"/>
        <v>1.8867151534492386</v>
      </c>
      <c r="S17" s="248">
        <f t="shared" si="0"/>
        <v>5.7599625006579265</v>
      </c>
      <c r="T17" s="249">
        <f t="shared" si="0"/>
        <v>38.001639817560751</v>
      </c>
      <c r="U17" s="251">
        <f t="shared" si="0"/>
        <v>38.267956115835965</v>
      </c>
    </row>
    <row r="18" spans="1:21" x14ac:dyDescent="0.25">
      <c r="A18" s="221" t="s">
        <v>624</v>
      </c>
      <c r="B18" s="247">
        <f t="shared" ref="B18:U18" si="1">B8%*B5</f>
        <v>1735480.0962</v>
      </c>
      <c r="C18" s="248">
        <f t="shared" si="1"/>
        <v>1078937.2503</v>
      </c>
      <c r="D18" s="249">
        <f t="shared" si="1"/>
        <v>85982.645699999994</v>
      </c>
      <c r="E18" s="40">
        <f t="shared" si="1"/>
        <v>4199.5241999999998</v>
      </c>
      <c r="F18" s="250">
        <f t="shared" si="1"/>
        <v>1836021.7699999998</v>
      </c>
      <c r="G18" s="248">
        <f t="shared" si="1"/>
        <v>1332741.5401999999</v>
      </c>
      <c r="H18" s="249">
        <f t="shared" si="1"/>
        <v>78932.655899999998</v>
      </c>
      <c r="I18" s="40">
        <f t="shared" si="1"/>
        <v>1886.3008</v>
      </c>
      <c r="J18" s="250">
        <f t="shared" si="1"/>
        <v>1950352.1703999999</v>
      </c>
      <c r="K18" s="248">
        <f t="shared" si="1"/>
        <v>1265033.1758000001</v>
      </c>
      <c r="L18" s="249">
        <f t="shared" si="1"/>
        <v>96671.722500000003</v>
      </c>
      <c r="M18" s="40">
        <f t="shared" si="1"/>
        <v>2333.2159999999999</v>
      </c>
      <c r="N18" s="250">
        <f t="shared" si="1"/>
        <v>1918799.6451000001</v>
      </c>
      <c r="O18" s="248">
        <f t="shared" si="1"/>
        <v>828446.4</v>
      </c>
      <c r="P18" s="249">
        <f t="shared" si="1"/>
        <v>111435.96240000002</v>
      </c>
      <c r="Q18" s="40">
        <f t="shared" si="1"/>
        <v>2880.8615999999997</v>
      </c>
      <c r="R18" s="250">
        <f t="shared" si="1"/>
        <v>1811667.2215999998</v>
      </c>
      <c r="S18" s="248">
        <f t="shared" si="1"/>
        <v>793779.47329999995</v>
      </c>
      <c r="T18" s="249">
        <f t="shared" si="1"/>
        <v>110912.58219999999</v>
      </c>
      <c r="U18" s="251">
        <f t="shared" si="1"/>
        <v>1342.8989999999999</v>
      </c>
    </row>
    <row r="19" spans="1:21" s="222" customFormat="1" ht="14.4" thickBot="1" x14ac:dyDescent="0.3">
      <c r="A19" s="256" t="s">
        <v>137</v>
      </c>
      <c r="B19" s="58">
        <v>60.22001377551581</v>
      </c>
      <c r="C19" s="59">
        <v>37.438410396206272</v>
      </c>
      <c r="D19" s="60">
        <v>2.1935410500222701</v>
      </c>
      <c r="E19" s="61">
        <v>0.14572071770131548</v>
      </c>
      <c r="F19" s="62">
        <v>56.754783470839023</v>
      </c>
      <c r="G19" s="59">
        <v>41.024888341921802</v>
      </c>
      <c r="H19" s="60">
        <f>2.90534231777422-0.75</f>
        <v>2.1553423177742199</v>
      </c>
      <c r="I19" s="61">
        <v>6.6412112614922247E-2</v>
      </c>
      <c r="J19" s="62">
        <v>59.284494573683013</v>
      </c>
      <c r="K19" s="59">
        <v>37.360195986035897</v>
      </c>
      <c r="L19" s="60">
        <v>3.2837574215191783</v>
      </c>
      <c r="M19" s="61">
        <v>7.212396445097552E-2</v>
      </c>
      <c r="N19" s="62">
        <v>67.556318756718994</v>
      </c>
      <c r="O19" s="59">
        <v>28.416543235795903</v>
      </c>
      <c r="P19" s="60">
        <v>3.9233921144819757</v>
      </c>
      <c r="Q19" s="61">
        <v>0.10142820540987157</v>
      </c>
      <c r="R19" s="62">
        <v>66.653597360606796</v>
      </c>
      <c r="S19" s="59">
        <v>29.217325433477814</v>
      </c>
      <c r="T19" s="60">
        <v>4.0824550367026466</v>
      </c>
      <c r="U19" s="63">
        <v>4.9429241278028307E-2</v>
      </c>
    </row>
    <row r="21" spans="1:21" x14ac:dyDescent="0.25">
      <c r="D21" s="222"/>
      <c r="H21" s="222"/>
      <c r="L21" s="222"/>
      <c r="P21" s="222"/>
      <c r="S21" s="222"/>
    </row>
  </sheetData>
  <mergeCells count="5">
    <mergeCell ref="N3:Q3"/>
    <mergeCell ref="R3:U3"/>
    <mergeCell ref="B3:E3"/>
    <mergeCell ref="F3:I3"/>
    <mergeCell ref="J3:M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41F11-B6BF-44CC-88CC-5349BB416694}">
  <dimension ref="A1:L24"/>
  <sheetViews>
    <sheetView zoomScale="113" zoomScaleNormal="113" workbookViewId="0">
      <selection activeCell="K7" sqref="K7"/>
    </sheetView>
  </sheetViews>
  <sheetFormatPr defaultColWidth="9.109375" defaultRowHeight="13.8" x14ac:dyDescent="0.25"/>
  <cols>
    <col min="1" max="1" width="42" style="9" customWidth="1"/>
    <col min="2" max="2" width="13" style="9" customWidth="1"/>
    <col min="3" max="3" width="12.33203125" style="9" customWidth="1"/>
    <col min="4" max="4" width="11.6640625" style="9" customWidth="1"/>
    <col min="5" max="5" width="10.77734375" style="9" customWidth="1"/>
    <col min="6" max="6" width="14.44140625" style="9" customWidth="1"/>
    <col min="7" max="7" width="10.77734375" style="9" customWidth="1"/>
    <col min="8" max="8" width="9.77734375" style="9" customWidth="1"/>
    <col min="9" max="9" width="12.33203125" style="9" customWidth="1"/>
    <col min="10" max="10" width="10.6640625" style="9" customWidth="1"/>
    <col min="11" max="11" width="17.21875" style="9" customWidth="1"/>
    <col min="12" max="16384" width="9.109375" style="2"/>
  </cols>
  <sheetData>
    <row r="1" spans="1:12" x14ac:dyDescent="0.25">
      <c r="A1" s="9" t="s">
        <v>655</v>
      </c>
    </row>
    <row r="2" spans="1:12" ht="14.4" thickBot="1" x14ac:dyDescent="0.3"/>
    <row r="3" spans="1:12" ht="14.4" thickBot="1" x14ac:dyDescent="0.3">
      <c r="A3" s="72"/>
      <c r="B3" s="307" t="s">
        <v>111</v>
      </c>
      <c r="C3" s="308"/>
      <c r="D3" s="308"/>
      <c r="E3" s="308"/>
      <c r="F3" s="309"/>
      <c r="G3" s="307" t="s">
        <v>768</v>
      </c>
      <c r="H3" s="308"/>
      <c r="I3" s="308"/>
      <c r="J3" s="308"/>
      <c r="K3" s="309"/>
    </row>
    <row r="4" spans="1:12" ht="14.4" thickBot="1" x14ac:dyDescent="0.3">
      <c r="A4" s="73" t="s">
        <v>60</v>
      </c>
      <c r="B4" s="282" t="s">
        <v>659</v>
      </c>
      <c r="C4" s="161" t="s">
        <v>1</v>
      </c>
      <c r="D4" s="161" t="s">
        <v>2</v>
      </c>
      <c r="E4" s="161" t="s">
        <v>0</v>
      </c>
      <c r="F4" s="162" t="s">
        <v>3</v>
      </c>
      <c r="G4" s="282" t="s">
        <v>659</v>
      </c>
      <c r="H4" s="161" t="s">
        <v>1</v>
      </c>
      <c r="I4" s="161" t="s">
        <v>2</v>
      </c>
      <c r="J4" s="161" t="s">
        <v>0</v>
      </c>
      <c r="K4" s="162" t="s">
        <v>3</v>
      </c>
    </row>
    <row r="5" spans="1:12" x14ac:dyDescent="0.25">
      <c r="A5" s="226" t="s">
        <v>134</v>
      </c>
      <c r="B5" s="74">
        <v>39601094</v>
      </c>
      <c r="C5" s="75">
        <v>41107336</v>
      </c>
      <c r="D5" s="75">
        <v>39700390</v>
      </c>
      <c r="E5" s="75">
        <v>39516689</v>
      </c>
      <c r="F5" s="76">
        <v>39616517</v>
      </c>
      <c r="G5" s="74">
        <v>3912967</v>
      </c>
      <c r="H5" s="75">
        <v>3611543</v>
      </c>
      <c r="I5" s="75">
        <v>3242143</v>
      </c>
      <c r="J5" s="75">
        <v>3090078</v>
      </c>
      <c r="K5" s="76">
        <v>3247859</v>
      </c>
    </row>
    <row r="6" spans="1:12" x14ac:dyDescent="0.25">
      <c r="A6" s="227" t="s">
        <v>117</v>
      </c>
      <c r="B6" s="223">
        <v>48.24</v>
      </c>
      <c r="C6" s="224">
        <v>48.3</v>
      </c>
      <c r="D6" s="224">
        <v>48.3</v>
      </c>
      <c r="E6" s="224">
        <v>48.3</v>
      </c>
      <c r="F6" s="225">
        <v>48.24</v>
      </c>
      <c r="G6" s="223">
        <v>38.18</v>
      </c>
      <c r="H6" s="224">
        <v>39.01</v>
      </c>
      <c r="I6" s="224">
        <v>38.4</v>
      </c>
      <c r="J6" s="224">
        <v>35.94</v>
      </c>
      <c r="K6" s="225">
        <v>35.619999999999997</v>
      </c>
    </row>
    <row r="7" spans="1:12" x14ac:dyDescent="0.25">
      <c r="A7" s="227" t="s">
        <v>133</v>
      </c>
      <c r="B7" s="223">
        <v>2.27</v>
      </c>
      <c r="C7" s="224">
        <v>2.1</v>
      </c>
      <c r="D7" s="224">
        <v>2.12</v>
      </c>
      <c r="E7" s="224">
        <v>2.09</v>
      </c>
      <c r="F7" s="225">
        <v>2.27</v>
      </c>
      <c r="G7" s="223">
        <v>36.270000000000003</v>
      </c>
      <c r="H7" s="224">
        <v>31.23</v>
      </c>
      <c r="I7" s="224">
        <v>32.869999999999997</v>
      </c>
      <c r="J7" s="224">
        <v>45.24</v>
      </c>
      <c r="K7" s="225">
        <v>48.48</v>
      </c>
      <c r="L7" s="46"/>
    </row>
    <row r="8" spans="1:12" x14ac:dyDescent="0.25">
      <c r="A8" s="227" t="s">
        <v>142</v>
      </c>
      <c r="B8" s="79">
        <v>3082425</v>
      </c>
      <c r="C8" s="64">
        <v>2840296</v>
      </c>
      <c r="D8" s="64">
        <v>2716811</v>
      </c>
      <c r="E8" s="64">
        <v>2881899</v>
      </c>
      <c r="F8" s="80">
        <v>3235008</v>
      </c>
      <c r="G8" s="79">
        <v>3082425</v>
      </c>
      <c r="H8" s="64">
        <v>2840296</v>
      </c>
      <c r="I8" s="64">
        <v>2716811</v>
      </c>
      <c r="J8" s="64">
        <v>2881899</v>
      </c>
      <c r="K8" s="80">
        <v>3235008</v>
      </c>
      <c r="L8" s="46"/>
    </row>
    <row r="9" spans="1:12" x14ac:dyDescent="0.25">
      <c r="A9" s="220" t="s">
        <v>61</v>
      </c>
      <c r="B9" s="79">
        <v>46</v>
      </c>
      <c r="C9" s="64">
        <v>40</v>
      </c>
      <c r="D9" s="64">
        <v>39</v>
      </c>
      <c r="E9" s="64">
        <v>37</v>
      </c>
      <c r="F9" s="80">
        <v>41</v>
      </c>
      <c r="G9" s="79">
        <v>40</v>
      </c>
      <c r="H9" s="64">
        <v>46</v>
      </c>
      <c r="I9" s="64">
        <v>39</v>
      </c>
      <c r="J9" s="64">
        <v>40</v>
      </c>
      <c r="K9" s="80">
        <v>37</v>
      </c>
    </row>
    <row r="10" spans="1:12" x14ac:dyDescent="0.25">
      <c r="A10" s="220" t="s">
        <v>135</v>
      </c>
      <c r="B10" s="79">
        <v>9674.15</v>
      </c>
      <c r="C10" s="64">
        <v>9275</v>
      </c>
      <c r="D10" s="64">
        <v>9320.51</v>
      </c>
      <c r="E10" s="64">
        <v>9202.89</v>
      </c>
      <c r="F10" s="80">
        <v>9414.68</v>
      </c>
      <c r="G10" s="79">
        <v>12604.6</v>
      </c>
      <c r="H10" s="64">
        <v>12103.11</v>
      </c>
      <c r="I10" s="64">
        <v>11670.28</v>
      </c>
      <c r="J10" s="64">
        <v>15076.02</v>
      </c>
      <c r="K10" s="80">
        <v>16652.43</v>
      </c>
    </row>
    <row r="11" spans="1:12" x14ac:dyDescent="0.25">
      <c r="A11" s="220" t="s">
        <v>114</v>
      </c>
      <c r="B11" s="79">
        <v>17.45</v>
      </c>
      <c r="C11" s="64">
        <v>17.739999999999998</v>
      </c>
      <c r="D11" s="64">
        <v>17.73</v>
      </c>
      <c r="E11" s="64">
        <v>17.61</v>
      </c>
      <c r="F11" s="80">
        <v>17.36</v>
      </c>
      <c r="G11" s="79">
        <v>23.28</v>
      </c>
      <c r="H11" s="64">
        <v>22.92</v>
      </c>
      <c r="I11" s="64">
        <v>24.61</v>
      </c>
      <c r="J11" s="64">
        <v>25.26</v>
      </c>
      <c r="K11" s="80">
        <v>23.86</v>
      </c>
    </row>
    <row r="12" spans="1:12" x14ac:dyDescent="0.25">
      <c r="A12" s="227" t="s">
        <v>135</v>
      </c>
      <c r="B12" s="79">
        <v>445011</v>
      </c>
      <c r="C12" s="64">
        <v>371000</v>
      </c>
      <c r="D12" s="64">
        <v>363500</v>
      </c>
      <c r="E12" s="64">
        <v>340507</v>
      </c>
      <c r="F12" s="80">
        <v>386002</v>
      </c>
      <c r="G12" s="79">
        <v>504184</v>
      </c>
      <c r="H12" s="64">
        <v>556743</v>
      </c>
      <c r="I12" s="64">
        <v>455141</v>
      </c>
      <c r="J12" s="64">
        <v>603041</v>
      </c>
      <c r="K12" s="80">
        <v>616140</v>
      </c>
    </row>
    <row r="13" spans="1:12" ht="14.4" thickBot="1" x14ac:dyDescent="0.3">
      <c r="A13" s="228" t="s">
        <v>132</v>
      </c>
      <c r="B13" s="163">
        <v>29.163559009546059</v>
      </c>
      <c r="C13" s="164">
        <v>30.393101845723123</v>
      </c>
      <c r="D13" s="164">
        <v>30.979271947883014</v>
      </c>
      <c r="E13" s="164">
        <v>28.658145205643915</v>
      </c>
      <c r="F13" s="165">
        <v>27.7988473567917</v>
      </c>
      <c r="G13" s="163">
        <v>46.042746568043022</v>
      </c>
      <c r="H13" s="164">
        <v>39.710117498317082</v>
      </c>
      <c r="I13" s="164">
        <v>39.225857231143422</v>
      </c>
      <c r="J13" s="164">
        <v>48.507990293899965</v>
      </c>
      <c r="K13" s="165">
        <v>48.672585761766271</v>
      </c>
    </row>
    <row r="15" spans="1:12" x14ac:dyDescent="0.25">
      <c r="A15" s="81"/>
      <c r="B15" s="81"/>
      <c r="C15" s="81"/>
      <c r="D15" s="81"/>
      <c r="E15" s="81"/>
      <c r="F15" s="81"/>
      <c r="G15" s="81"/>
      <c r="H15" s="81"/>
    </row>
    <row r="16" spans="1:12" x14ac:dyDescent="0.25">
      <c r="A16" s="81"/>
      <c r="B16" s="82"/>
      <c r="C16" s="82"/>
      <c r="D16" s="82"/>
      <c r="E16" s="82"/>
      <c r="F16" s="82"/>
      <c r="G16" s="82"/>
      <c r="H16" s="81"/>
    </row>
    <row r="17" spans="1:11" s="31" customFormat="1" x14ac:dyDescent="0.25">
      <c r="A17" s="82"/>
      <c r="B17" s="82"/>
      <c r="C17" s="82"/>
      <c r="D17" s="82"/>
      <c r="E17" s="82"/>
      <c r="F17" s="82"/>
      <c r="G17" s="82"/>
      <c r="H17" s="81"/>
      <c r="I17" s="81"/>
      <c r="J17" s="81"/>
      <c r="K17" s="81"/>
    </row>
    <row r="18" spans="1:11" s="31" customFormat="1" x14ac:dyDescent="0.25">
      <c r="A18" s="82"/>
      <c r="B18" s="81"/>
      <c r="C18" s="81"/>
      <c r="D18" s="81"/>
      <c r="E18" s="81"/>
      <c r="F18" s="81"/>
      <c r="G18" s="81"/>
      <c r="H18" s="81"/>
    </row>
    <row r="19" spans="1:11" s="31" customFormat="1" x14ac:dyDescent="0.25">
      <c r="A19" s="82"/>
      <c r="B19" s="81"/>
      <c r="C19" s="81"/>
      <c r="D19" s="147"/>
      <c r="E19" s="147"/>
      <c r="F19" s="147"/>
      <c r="G19" s="147"/>
      <c r="H19" s="81"/>
    </row>
    <row r="20" spans="1:11" s="31" customFormat="1" x14ac:dyDescent="0.25">
      <c r="A20" s="129"/>
      <c r="B20" s="130"/>
      <c r="C20" s="130"/>
      <c r="D20" s="130"/>
      <c r="E20" s="130"/>
      <c r="F20" s="130"/>
      <c r="G20" s="130"/>
      <c r="H20" s="81"/>
    </row>
    <row r="21" spans="1:11" s="31" customFormat="1" x14ac:dyDescent="0.25">
      <c r="A21" s="81"/>
      <c r="B21" s="130"/>
      <c r="C21" s="130"/>
      <c r="D21" s="130"/>
      <c r="E21" s="130"/>
      <c r="F21" s="130"/>
      <c r="G21" s="130"/>
      <c r="H21" s="81"/>
    </row>
    <row r="22" spans="1:11" x14ac:dyDescent="0.25">
      <c r="A22" s="81"/>
      <c r="B22" s="2"/>
      <c r="C22" s="2"/>
      <c r="D22" s="2"/>
      <c r="E22" s="2"/>
      <c r="F22" s="2"/>
      <c r="G22" s="2"/>
      <c r="H22" s="81"/>
    </row>
    <row r="23" spans="1:11" x14ac:dyDescent="0.25">
      <c r="A23" s="81"/>
      <c r="B23" s="81"/>
      <c r="C23" s="81"/>
      <c r="D23" s="81"/>
      <c r="E23" s="81"/>
      <c r="F23" s="81"/>
      <c r="G23" s="81"/>
      <c r="H23" s="81"/>
    </row>
    <row r="24" spans="1:11" x14ac:dyDescent="0.25">
      <c r="A24" s="81"/>
      <c r="B24" s="81"/>
      <c r="C24" s="81"/>
      <c r="D24" s="81"/>
      <c r="E24" s="81"/>
      <c r="F24" s="81"/>
      <c r="G24" s="81"/>
      <c r="H24" s="81"/>
    </row>
  </sheetData>
  <mergeCells count="2">
    <mergeCell ref="B3:F3"/>
    <mergeCell ref="G3:K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CDDDE-AFD9-4B64-B84A-A24584CE7886}">
  <dimension ref="A1:D8"/>
  <sheetViews>
    <sheetView workbookViewId="0"/>
  </sheetViews>
  <sheetFormatPr defaultColWidth="9.109375" defaultRowHeight="13.8" x14ac:dyDescent="0.25"/>
  <cols>
    <col min="1" max="1" width="16.6640625" style="2" customWidth="1"/>
    <col min="2" max="2" width="9.109375" style="2"/>
    <col min="3" max="3" width="11.33203125" style="2" customWidth="1"/>
    <col min="4" max="16384" width="9.109375" style="2"/>
  </cols>
  <sheetData>
    <row r="1" spans="1:4" ht="16.8" x14ac:dyDescent="0.25">
      <c r="A1" s="2" t="s">
        <v>638</v>
      </c>
    </row>
    <row r="3" spans="1:4" x14ac:dyDescent="0.25">
      <c r="A3" s="128"/>
      <c r="B3" s="131" t="s">
        <v>366</v>
      </c>
      <c r="C3" s="1" t="s">
        <v>367</v>
      </c>
      <c r="D3" s="131" t="s">
        <v>66</v>
      </c>
    </row>
    <row r="4" spans="1:4" x14ac:dyDescent="0.25">
      <c r="A4" s="131" t="s">
        <v>366</v>
      </c>
      <c r="B4" s="132">
        <v>1</v>
      </c>
      <c r="C4" s="132"/>
      <c r="D4" s="132"/>
    </row>
    <row r="5" spans="1:4" x14ac:dyDescent="0.25">
      <c r="A5" s="1" t="s">
        <v>367</v>
      </c>
      <c r="B5" s="132">
        <v>0.93507058205443094</v>
      </c>
      <c r="C5" s="132">
        <v>1</v>
      </c>
      <c r="D5" s="132"/>
    </row>
    <row r="6" spans="1:4" x14ac:dyDescent="0.25">
      <c r="A6" s="131" t="s">
        <v>66</v>
      </c>
      <c r="B6" s="132">
        <v>0.94616429876609642</v>
      </c>
      <c r="C6" s="132">
        <v>0.84248335934804197</v>
      </c>
      <c r="D6" s="132">
        <v>1</v>
      </c>
    </row>
    <row r="8" spans="1:4" ht="16.8" x14ac:dyDescent="0.25">
      <c r="A8" s="2" t="s">
        <v>621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Table S_1</vt:lpstr>
      <vt:lpstr>Table S2</vt:lpstr>
      <vt:lpstr>Table S3</vt:lpstr>
      <vt:lpstr>TableS_4</vt:lpstr>
      <vt:lpstr>Table S5</vt:lpstr>
      <vt:lpstr>Table S6</vt:lpstr>
      <vt:lpstr>Table S7</vt:lpstr>
      <vt:lpstr>Table S8</vt:lpstr>
      <vt:lpstr>Table S9</vt:lpstr>
      <vt:lpstr>Table_S10</vt:lpstr>
      <vt:lpstr>Table S_11</vt:lpstr>
      <vt:lpstr>TableS12</vt:lpstr>
      <vt:lpstr>Table S13</vt:lpstr>
      <vt:lpstr>Table_S14</vt:lpstr>
      <vt:lpstr>Table _S15</vt:lpstr>
      <vt:lpstr>Table S16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Stephanie</cp:lastModifiedBy>
  <cp:lastPrinted>2019-11-18T11:40:58Z</cp:lastPrinted>
  <dcterms:created xsi:type="dcterms:W3CDTF">2019-08-14T14:24:37Z</dcterms:created>
  <dcterms:modified xsi:type="dcterms:W3CDTF">2020-12-27T07:54:37Z</dcterms:modified>
</cp:coreProperties>
</file>