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近期研究相关\2023-投稿中-菌藻选择对应关系文章撰写\2022-2023-article-菌藻关系投稿\Plants\Submission\Supplementary Materials\Supplementary Materials\"/>
    </mc:Choice>
  </mc:AlternateContent>
  <bookViews>
    <workbookView xWindow="0" yWindow="0" windowWidth="28800" windowHeight="12540"/>
  </bookViews>
  <sheets>
    <sheet name="sheet 1" sheetId="1" r:id="rId1"/>
  </sheets>
  <calcPr calcId="162913"/>
</workbook>
</file>

<file path=xl/calcChain.xml><?xml version="1.0" encoding="utf-8"?>
<calcChain xmlns="http://schemas.openxmlformats.org/spreadsheetml/2006/main">
  <c r="AI204" i="1" l="1"/>
  <c r="AH204" i="1"/>
  <c r="AI203" i="1"/>
  <c r="AH203" i="1"/>
  <c r="AI152" i="1"/>
  <c r="AH152" i="1"/>
  <c r="AI151" i="1"/>
  <c r="AH151" i="1"/>
  <c r="AI150" i="1"/>
  <c r="AH150" i="1"/>
  <c r="O143" i="1"/>
  <c r="O141" i="1"/>
  <c r="O138" i="1"/>
  <c r="O134" i="1"/>
  <c r="O129" i="1"/>
  <c r="O125" i="1"/>
  <c r="O109" i="1"/>
  <c r="AI91" i="1"/>
  <c r="AH91" i="1"/>
  <c r="AI90" i="1"/>
  <c r="AH90" i="1"/>
  <c r="AI89" i="1"/>
  <c r="AH89" i="1"/>
  <c r="AI88" i="1"/>
  <c r="AH88" i="1"/>
  <c r="AI87" i="1"/>
  <c r="AH87" i="1"/>
  <c r="AI86" i="1"/>
  <c r="AH86" i="1"/>
  <c r="AI85" i="1"/>
  <c r="AH85" i="1"/>
  <c r="AI84" i="1"/>
  <c r="AH84" i="1"/>
  <c r="AI83" i="1"/>
  <c r="AH83" i="1"/>
  <c r="AI82" i="1"/>
  <c r="AH82" i="1"/>
  <c r="AI81" i="1"/>
  <c r="AH81" i="1"/>
  <c r="AI80" i="1"/>
  <c r="AH80" i="1"/>
  <c r="AI79" i="1"/>
  <c r="AH79" i="1"/>
  <c r="AI78" i="1"/>
  <c r="AH78" i="1"/>
  <c r="AI77" i="1"/>
  <c r="AH77" i="1"/>
  <c r="AI76" i="1"/>
  <c r="AH76" i="1"/>
  <c r="AI75" i="1"/>
  <c r="AH75" i="1"/>
  <c r="AI74" i="1"/>
  <c r="AH74" i="1"/>
  <c r="AI73" i="1"/>
  <c r="AH73" i="1"/>
  <c r="AI72" i="1"/>
  <c r="AH72" i="1"/>
  <c r="AI71" i="1"/>
  <c r="AH71" i="1"/>
  <c r="AI70" i="1"/>
  <c r="AH70" i="1"/>
  <c r="AI69" i="1"/>
  <c r="AH69" i="1"/>
  <c r="AI68" i="1"/>
  <c r="AH68" i="1"/>
  <c r="AI67" i="1"/>
  <c r="AH67" i="1"/>
  <c r="AI66" i="1"/>
  <c r="AH66" i="1"/>
  <c r="AI65" i="1"/>
  <c r="AH65" i="1"/>
  <c r="AI64" i="1"/>
  <c r="AH64" i="1"/>
  <c r="AI63" i="1"/>
  <c r="AH63" i="1"/>
  <c r="AI62" i="1"/>
  <c r="AH62" i="1"/>
  <c r="AI61" i="1"/>
  <c r="AH61" i="1"/>
  <c r="AI60" i="1"/>
  <c r="AH60" i="1"/>
  <c r="AI59" i="1"/>
  <c r="AH59" i="1"/>
  <c r="AI58" i="1"/>
  <c r="AH58" i="1"/>
  <c r="AI57" i="1"/>
  <c r="AH57" i="1"/>
  <c r="AI56" i="1"/>
  <c r="AH56" i="1"/>
  <c r="AI55" i="1"/>
  <c r="AH55" i="1"/>
  <c r="AI54" i="1"/>
  <c r="AH54" i="1"/>
  <c r="AI53" i="1"/>
  <c r="AH53" i="1"/>
  <c r="AI51" i="1"/>
  <c r="AH51" i="1"/>
  <c r="AI50" i="1"/>
  <c r="AH50" i="1"/>
  <c r="AI49" i="1"/>
  <c r="AH49" i="1"/>
  <c r="AI48" i="1"/>
  <c r="AH48" i="1"/>
  <c r="AI47" i="1"/>
  <c r="AH47" i="1"/>
  <c r="AI46" i="1"/>
  <c r="AH46" i="1"/>
  <c r="AI45" i="1"/>
  <c r="AH45" i="1"/>
  <c r="AI44" i="1"/>
  <c r="AH44" i="1"/>
  <c r="AI43" i="1"/>
  <c r="AH43" i="1"/>
  <c r="AI42" i="1"/>
  <c r="AH42" i="1"/>
  <c r="AI41" i="1"/>
  <c r="AH41" i="1"/>
  <c r="AI40" i="1"/>
  <c r="AH40" i="1"/>
  <c r="AI39" i="1"/>
  <c r="AH39" i="1"/>
  <c r="AI38" i="1"/>
  <c r="AH38" i="1"/>
  <c r="AI37" i="1"/>
  <c r="AH37" i="1"/>
  <c r="AI36" i="1"/>
  <c r="AH36" i="1"/>
  <c r="AI35" i="1"/>
  <c r="AH35" i="1"/>
  <c r="AI34" i="1"/>
  <c r="AH34" i="1"/>
  <c r="AI33" i="1"/>
  <c r="AH33" i="1"/>
  <c r="AI32" i="1"/>
  <c r="AH32" i="1"/>
  <c r="AI31" i="1"/>
  <c r="AH31" i="1"/>
  <c r="AI29" i="1"/>
  <c r="AH29" i="1"/>
  <c r="AI28" i="1"/>
  <c r="AH28" i="1"/>
  <c r="AI27" i="1"/>
  <c r="AH27" i="1"/>
  <c r="AI26" i="1"/>
  <c r="AH26" i="1"/>
  <c r="AI25" i="1"/>
  <c r="AH25" i="1"/>
  <c r="AI24" i="1"/>
  <c r="AH24" i="1"/>
  <c r="AI23" i="1"/>
  <c r="AH23" i="1"/>
  <c r="AI22" i="1"/>
  <c r="AH22" i="1"/>
  <c r="AI21" i="1"/>
  <c r="AH21" i="1"/>
  <c r="AI20" i="1"/>
  <c r="AH20" i="1"/>
  <c r="AI19" i="1"/>
  <c r="AH19" i="1"/>
  <c r="AI18" i="1"/>
  <c r="AH18" i="1"/>
  <c r="AI17" i="1"/>
  <c r="AH17" i="1"/>
  <c r="AI16" i="1"/>
  <c r="AH16" i="1"/>
  <c r="AI15" i="1"/>
  <c r="AH15" i="1"/>
  <c r="AI14" i="1"/>
  <c r="AH14" i="1"/>
  <c r="AI13" i="1"/>
  <c r="AH13" i="1"/>
  <c r="AI12" i="1"/>
  <c r="AH12" i="1"/>
  <c r="AI11" i="1"/>
  <c r="AH11" i="1"/>
  <c r="AI9" i="1"/>
  <c r="AH9" i="1"/>
  <c r="AI8" i="1"/>
  <c r="AH8" i="1"/>
  <c r="AI7" i="1"/>
  <c r="AH7" i="1"/>
  <c r="AI6" i="1"/>
  <c r="AH6" i="1"/>
  <c r="AI5" i="1"/>
  <c r="AH5" i="1"/>
</calcChain>
</file>

<file path=xl/sharedStrings.xml><?xml version="1.0" encoding="utf-8"?>
<sst xmlns="http://schemas.openxmlformats.org/spreadsheetml/2006/main" count="876" uniqueCount="397">
  <si>
    <t>Table S4. The information on geographical distance, bioclimatic variables, and other factors of lichen-forming fungi and algae.</t>
  </si>
  <si>
    <t>Species name</t>
  </si>
  <si>
    <t>Specimens No.</t>
  </si>
  <si>
    <t>Coll. No.</t>
  </si>
  <si>
    <t>Reproduction mode</t>
  </si>
  <si>
    <t>Distribution</t>
  </si>
  <si>
    <t>specificity of mycobionts towards  photobionts</t>
  </si>
  <si>
    <t>specificity of Photobionts towards  mycobionts</t>
  </si>
  <si>
    <t>geographical distance</t>
  </si>
  <si>
    <t xml:space="preserve">19 bioclimatic variables </t>
  </si>
  <si>
    <t>annual mean temperature</t>
  </si>
  <si>
    <t>annual mean diurnal range (mean of the monthly temperature ranges (monthly maximum minus monthly minimum))</t>
  </si>
  <si>
    <t>isothermality (variation in day-to-night temperatures relative to the variation in annual summer-to-winter temperatures)</t>
  </si>
  <si>
    <t>temperature seasonality (variation in temperature over a given year (or averaged years) based on the standard deviation (variation) of monthly temperature averages)</t>
  </si>
  <si>
    <t>maximum temperature of warmest month</t>
  </si>
  <si>
    <t>minimum temperature of coldest month</t>
  </si>
  <si>
    <t>annual temperature range (annual variation in temperature)</t>
  </si>
  <si>
    <t>mean temperature of wettest quarter</t>
  </si>
  <si>
    <t>mean temperature of driest quarter</t>
  </si>
  <si>
    <t>mean temperature of warmest quarter</t>
  </si>
  <si>
    <t>mean temperature of coldest quarter</t>
  </si>
  <si>
    <t>annual precipitation (sum of all total monthly precipitation values)</t>
  </si>
  <si>
    <t>precipitation of wettest month (total precipitation of the wettest month)</t>
  </si>
  <si>
    <t>precipitation of driest month (total precipitation during the wettest month)</t>
  </si>
  <si>
    <t>precipitation seasonality (ratio of the standard deviation of the monthly total precipitation to the mean monthly total precipitation)</t>
  </si>
  <si>
    <t>precipitation of wettest quarter (total precipitation of the wettest quarter)</t>
  </si>
  <si>
    <t>precipitation of driest quarter (total precipitation of the driest quarter)</t>
  </si>
  <si>
    <t>precipitation of warmest quarter (total precipitation of the warmest quarter)</t>
  </si>
  <si>
    <t>precipitation of coldest quarter (total precipitation of the coldest quarter)</t>
  </si>
  <si>
    <t>Mycobiont</t>
  </si>
  <si>
    <t>Photobiont</t>
  </si>
  <si>
    <t>Sexual Reproduction</t>
  </si>
  <si>
    <t>Vegetative (asexual) Reproduction</t>
  </si>
  <si>
    <t xml:space="preserve">pan-tropical distribution </t>
  </si>
  <si>
    <t>global distribution</t>
  </si>
  <si>
    <t>pan-temperate distribution</t>
  </si>
  <si>
    <t>bipolar distribution</t>
  </si>
  <si>
    <t>tropical to temperate</t>
  </si>
  <si>
    <t>Tropical Asia distribution</t>
  </si>
  <si>
    <t>Eurasian-North American discontinuous distribution</t>
  </si>
  <si>
    <t>Eurasian-American discontinuous distribution</t>
  </si>
  <si>
    <t>Endemic to East Asia</t>
  </si>
  <si>
    <t>Endemic to China</t>
  </si>
  <si>
    <t>Magellanic-Antarctic endemic</t>
  </si>
  <si>
    <t>Endemic to  Soutnern Hemisphere</t>
  </si>
  <si>
    <t>Antarctic endemic</t>
  </si>
  <si>
    <t>Europe-America-Antarctic disjunct distribution</t>
  </si>
  <si>
    <t>Eurasian discontinuous distribution</t>
  </si>
  <si>
    <t>the Mediterranean to temperate zone, Asia, America and Oceania disjunct distribution</t>
  </si>
  <si>
    <t>1</t>
  </si>
  <si>
    <t>2</t>
  </si>
  <si>
    <t>3</t>
  </si>
  <si>
    <t>4</t>
  </si>
  <si>
    <t>6-10</t>
  </si>
  <si>
    <t>&gt;10</t>
  </si>
  <si>
    <t>Longitude</t>
  </si>
  <si>
    <t>Latitude</t>
  </si>
  <si>
    <t>bio1</t>
  </si>
  <si>
    <t>bio2</t>
  </si>
  <si>
    <t>bio3</t>
  </si>
  <si>
    <t>bio4</t>
  </si>
  <si>
    <t>bio5</t>
  </si>
  <si>
    <t>bio6</t>
  </si>
  <si>
    <t>bio7</t>
  </si>
  <si>
    <t>bio8</t>
  </si>
  <si>
    <t>bio9</t>
  </si>
  <si>
    <t>bio10</t>
  </si>
  <si>
    <t>bio11</t>
  </si>
  <si>
    <t>bio12</t>
  </si>
  <si>
    <t>bio13</t>
  </si>
  <si>
    <t>bio14</t>
  </si>
  <si>
    <t>bio15</t>
  </si>
  <si>
    <t>bio16</t>
  </si>
  <si>
    <t>bio17</t>
  </si>
  <si>
    <t>bio18</t>
  </si>
  <si>
    <t>bio19</t>
  </si>
  <si>
    <t>Diplotomma alboatrum</t>
  </si>
  <si>
    <t>Trebouxia arboricola</t>
  </si>
  <si>
    <t>1-6-1</t>
  </si>
  <si>
    <t>1-6-2</t>
  </si>
  <si>
    <r>
      <t xml:space="preserve">Trebouxia </t>
    </r>
    <r>
      <rPr>
        <sz val="12"/>
        <rFont val="Palatino Linotype"/>
        <family val="1"/>
      </rPr>
      <t>sp.1</t>
    </r>
  </si>
  <si>
    <t>1-6-4</t>
  </si>
  <si>
    <t>1-6-5</t>
  </si>
  <si>
    <t>1-6-6</t>
  </si>
  <si>
    <r>
      <t>Trebouxia</t>
    </r>
    <r>
      <rPr>
        <sz val="12"/>
        <rFont val="Palatino Linotype"/>
        <family val="1"/>
      </rPr>
      <t xml:space="preserve"> sp.5</t>
    </r>
  </si>
  <si>
    <t>12100615</t>
  </si>
  <si>
    <t>2-6-1</t>
  </si>
  <si>
    <t>2-6-2</t>
  </si>
  <si>
    <t>2-6-3</t>
  </si>
  <si>
    <t>2-6-4</t>
  </si>
  <si>
    <r>
      <t xml:space="preserve">Trebouxia </t>
    </r>
    <r>
      <rPr>
        <sz val="12"/>
        <rFont val="Palatino Linotype"/>
        <family val="1"/>
      </rPr>
      <t>sp.2</t>
    </r>
  </si>
  <si>
    <t>2-6-5</t>
  </si>
  <si>
    <t>2-6-6</t>
  </si>
  <si>
    <t>3-6-1</t>
  </si>
  <si>
    <t>3-6-2</t>
  </si>
  <si>
    <t>3-6-3</t>
  </si>
  <si>
    <t>4-6-1</t>
  </si>
  <si>
    <t>4-6-2</t>
  </si>
  <si>
    <t>4-6-3</t>
  </si>
  <si>
    <t>4-6-4</t>
  </si>
  <si>
    <t>4-6-5</t>
  </si>
  <si>
    <t>4-6-6</t>
  </si>
  <si>
    <t>8-6-1</t>
  </si>
  <si>
    <t>9-6-1</t>
  </si>
  <si>
    <t>9-6-2</t>
  </si>
  <si>
    <t>9-6-3</t>
  </si>
  <si>
    <t xml:space="preserve">9091210 </t>
  </si>
  <si>
    <r>
      <t>Circinaria</t>
    </r>
    <r>
      <rPr>
        <sz val="12"/>
        <rFont val="Palatino Linotype"/>
        <family val="1"/>
      </rPr>
      <t xml:space="preserve"> sp3.</t>
    </r>
  </si>
  <si>
    <t xml:space="preserve">Trebouxia cretacea </t>
  </si>
  <si>
    <t>ALS1-3</t>
  </si>
  <si>
    <t>ALS2018052</t>
  </si>
  <si>
    <t>Acarospora strigata</t>
  </si>
  <si>
    <t>ALS1-6</t>
  </si>
  <si>
    <t>ALS2018055</t>
  </si>
  <si>
    <t>Circinaria tortuosa</t>
  </si>
  <si>
    <t>ALS1-7</t>
  </si>
  <si>
    <t>ALS2018056</t>
  </si>
  <si>
    <t>ALS1-8</t>
  </si>
  <si>
    <t>ALS2018057</t>
  </si>
  <si>
    <r>
      <t xml:space="preserve">Trebouxia </t>
    </r>
    <r>
      <rPr>
        <sz val="12"/>
        <rFont val="Palatino Linotype"/>
        <family val="1"/>
      </rPr>
      <t>sp.3</t>
    </r>
  </si>
  <si>
    <t>ALS2-4</t>
  </si>
  <si>
    <t>ALS2018061</t>
  </si>
  <si>
    <r>
      <t>Circinaria</t>
    </r>
    <r>
      <rPr>
        <sz val="12"/>
        <rFont val="Palatino Linotype"/>
        <family val="1"/>
      </rPr>
      <t xml:space="preserve"> sp2.</t>
    </r>
  </si>
  <si>
    <t>ALS2-6</t>
  </si>
  <si>
    <t>ALS2018063</t>
  </si>
  <si>
    <t>ALS3-1</t>
  </si>
  <si>
    <t>ALS2018069</t>
  </si>
  <si>
    <t>ALS3-2</t>
  </si>
  <si>
    <t>ALS2018070</t>
  </si>
  <si>
    <r>
      <t xml:space="preserve">Candelariella </t>
    </r>
    <r>
      <rPr>
        <sz val="12"/>
        <rFont val="Palatino Linotype"/>
        <family val="1"/>
      </rPr>
      <t>sp.</t>
    </r>
  </si>
  <si>
    <t>ALS3-4</t>
  </si>
  <si>
    <t>ALS2018072</t>
  </si>
  <si>
    <t>ALS3-6</t>
  </si>
  <si>
    <t>ALS2018074</t>
  </si>
  <si>
    <t>Lobothallia semisterilis</t>
  </si>
  <si>
    <t>ALS3-7</t>
  </si>
  <si>
    <t>ALS2018075</t>
  </si>
  <si>
    <t>ALS4-1</t>
  </si>
  <si>
    <t>ALS2018076</t>
  </si>
  <si>
    <t>ALS4-4</t>
  </si>
  <si>
    <t>ALS2018079</t>
  </si>
  <si>
    <r>
      <t>Caloplaca</t>
    </r>
    <r>
      <rPr>
        <sz val="12"/>
        <rFont val="Palatino Linotype"/>
        <family val="1"/>
      </rPr>
      <t xml:space="preserve"> sp.</t>
    </r>
  </si>
  <si>
    <t>Trebouxia cretacea</t>
  </si>
  <si>
    <t>ALS5-1</t>
  </si>
  <si>
    <t>ALS2018086</t>
  </si>
  <si>
    <t>Acarospora nodulosa</t>
  </si>
  <si>
    <t>ALS5-12</t>
  </si>
  <si>
    <t>ALS2018097</t>
  </si>
  <si>
    <t>ALS5-13</t>
  </si>
  <si>
    <t>ALS2018098</t>
  </si>
  <si>
    <r>
      <t xml:space="preserve">Caloplaca </t>
    </r>
    <r>
      <rPr>
        <sz val="12"/>
        <rFont val="Palatino Linotype"/>
        <family val="1"/>
      </rPr>
      <t>sp.</t>
    </r>
  </si>
  <si>
    <t>ALS5-2</t>
  </si>
  <si>
    <t>ALS2018087</t>
  </si>
  <si>
    <t>ALS5-21</t>
  </si>
  <si>
    <t>ALS2018106</t>
  </si>
  <si>
    <t>ALS5-4</t>
  </si>
  <si>
    <t>ALS2018089</t>
  </si>
  <si>
    <t>ALS5-5</t>
  </si>
  <si>
    <t>ALS2018090</t>
  </si>
  <si>
    <t>ALS5-7</t>
  </si>
  <si>
    <t>ALS2018092</t>
  </si>
  <si>
    <t>ML12014</t>
  </si>
  <si>
    <t>Psoroma fruticulosum</t>
  </si>
  <si>
    <r>
      <t xml:space="preserve">Trebouxia </t>
    </r>
    <r>
      <rPr>
        <sz val="12"/>
        <rFont val="Palatino Linotype"/>
        <family val="1"/>
      </rPr>
      <t>sp.6</t>
    </r>
  </si>
  <si>
    <t>NJ2018027</t>
  </si>
  <si>
    <t>Ochrolechia tartarea</t>
  </si>
  <si>
    <t>Trebouxia impressa</t>
  </si>
  <si>
    <t>NJ2018029</t>
  </si>
  <si>
    <t>Hypogymnia antarctica</t>
  </si>
  <si>
    <t>Trebouxia jamesii</t>
  </si>
  <si>
    <t>NJ2018030</t>
  </si>
  <si>
    <t>Umbilicaria antarctica</t>
  </si>
  <si>
    <t>NJ2018031</t>
  </si>
  <si>
    <t>Physcia caesia</t>
  </si>
  <si>
    <t>NJ2018032</t>
  </si>
  <si>
    <t>Physcia dubia</t>
  </si>
  <si>
    <t>NJ2018033</t>
  </si>
  <si>
    <t>Gondwania regalis</t>
  </si>
  <si>
    <t>NJ2018034</t>
  </si>
  <si>
    <t>NJ2018035</t>
  </si>
  <si>
    <t>Tephromela atra</t>
  </si>
  <si>
    <t>NJ2018036</t>
  </si>
  <si>
    <t>Himantormia lugubris</t>
  </si>
  <si>
    <t>NJ2018037</t>
  </si>
  <si>
    <t>Ramalina terebrata</t>
  </si>
  <si>
    <t>NJ2018038</t>
  </si>
  <si>
    <t>Usnea aurantiacoatra</t>
  </si>
  <si>
    <t>NJ2018039</t>
  </si>
  <si>
    <t>NJ2018040</t>
  </si>
  <si>
    <t>Bryoplaca tetraspora</t>
  </si>
  <si>
    <t>NJ2018041</t>
  </si>
  <si>
    <t>Psoroma cinnamomeum</t>
  </si>
  <si>
    <t>NJ2018042</t>
  </si>
  <si>
    <t>NJ2018044</t>
  </si>
  <si>
    <t>NJ2018046</t>
  </si>
  <si>
    <t>NJ2018048</t>
  </si>
  <si>
    <t>Parmelia saxatilis</t>
  </si>
  <si>
    <t>NJ2018050</t>
  </si>
  <si>
    <t>NJ2018052</t>
  </si>
  <si>
    <t>NJ2018053</t>
  </si>
  <si>
    <t>NJ2018054</t>
  </si>
  <si>
    <t>NJ2018055</t>
  </si>
  <si>
    <t>NJ2018056</t>
  </si>
  <si>
    <t>NJ2018057</t>
  </si>
  <si>
    <t>NJ2018058</t>
  </si>
  <si>
    <t>NJ2018061</t>
  </si>
  <si>
    <t>NJ2018062</t>
  </si>
  <si>
    <t>NJ2018063</t>
  </si>
  <si>
    <t>NJ2018071</t>
  </si>
  <si>
    <t>NJ2018072</t>
  </si>
  <si>
    <t>Bryoria fuscescens</t>
  </si>
  <si>
    <t>NJ2018073</t>
  </si>
  <si>
    <t>Megaspora verrucosa</t>
  </si>
  <si>
    <t>NJ2018074</t>
  </si>
  <si>
    <t>Gondwania sublobulata</t>
  </si>
  <si>
    <t>NJ2018075</t>
  </si>
  <si>
    <t>NJ2018076</t>
  </si>
  <si>
    <t>NJ2018077</t>
  </si>
  <si>
    <t>Lecanora fuscobrunnea</t>
  </si>
  <si>
    <t>NJ2018078</t>
  </si>
  <si>
    <t>NJ2018079</t>
  </si>
  <si>
    <t>NJ2018080</t>
  </si>
  <si>
    <r>
      <t xml:space="preserve">Rhizoplaca chrysoleuca </t>
    </r>
    <r>
      <rPr>
        <sz val="12"/>
        <rFont val="Palatino Linotype"/>
        <family val="1"/>
      </rPr>
      <t>clade B</t>
    </r>
  </si>
  <si>
    <t>NMG20151298</t>
  </si>
  <si>
    <r>
      <t xml:space="preserve">Rhizoplaca chrysoleuca </t>
    </r>
    <r>
      <rPr>
        <sz val="12"/>
        <rFont val="Palatino Linotype"/>
        <family val="1"/>
      </rPr>
      <t>clade F</t>
    </r>
  </si>
  <si>
    <t>NMG20151339</t>
  </si>
  <si>
    <t>NMG20151402</t>
  </si>
  <si>
    <t>NMG2015408</t>
  </si>
  <si>
    <r>
      <t xml:space="preserve">Trebouxia </t>
    </r>
    <r>
      <rPr>
        <sz val="12"/>
        <rFont val="Palatino Linotype"/>
        <family val="1"/>
      </rPr>
      <t>sp.7</t>
    </r>
  </si>
  <si>
    <t>QH12038</t>
  </si>
  <si>
    <t>QH12098</t>
  </si>
  <si>
    <t>QH121170</t>
  </si>
  <si>
    <t>QH12163</t>
  </si>
  <si>
    <t>QH12191</t>
  </si>
  <si>
    <t>QH12203</t>
  </si>
  <si>
    <t>QH12636</t>
  </si>
  <si>
    <t>QH12638</t>
  </si>
  <si>
    <t>QH12640</t>
  </si>
  <si>
    <t>Heterodermia japonica</t>
  </si>
  <si>
    <r>
      <t xml:space="preserve">Trebouxia </t>
    </r>
    <r>
      <rPr>
        <sz val="12"/>
        <rFont val="Palatino Linotype"/>
        <family val="1"/>
      </rPr>
      <t>sp.8</t>
    </r>
  </si>
  <si>
    <t>QJ2-1</t>
  </si>
  <si>
    <t>QJ2018001</t>
  </si>
  <si>
    <t>Parmotrema clavuliferum</t>
  </si>
  <si>
    <r>
      <t xml:space="preserve">Trebouxia </t>
    </r>
    <r>
      <rPr>
        <sz val="12"/>
        <rFont val="Palatino Linotype"/>
        <family val="1"/>
      </rPr>
      <t>sp.10</t>
    </r>
  </si>
  <si>
    <t>QJ2-10</t>
  </si>
  <si>
    <t>QJ2018010</t>
  </si>
  <si>
    <t>Usnea dasaea</t>
  </si>
  <si>
    <r>
      <t>Trebouxia</t>
    </r>
    <r>
      <rPr>
        <sz val="12"/>
        <rFont val="Palatino Linotype"/>
        <family val="1"/>
      </rPr>
      <t xml:space="preserve"> sp.10</t>
    </r>
  </si>
  <si>
    <t>QJ2-11</t>
  </si>
  <si>
    <t>QJ2018011</t>
  </si>
  <si>
    <t>QJ2-2</t>
  </si>
  <si>
    <t>QJ2018002</t>
  </si>
  <si>
    <t>Hypotrachyna osseoalba</t>
  </si>
  <si>
    <t>QJ2-3</t>
  </si>
  <si>
    <t>QJ2018003</t>
  </si>
  <si>
    <t>QJ2-4</t>
  </si>
  <si>
    <t>QJ2018004</t>
  </si>
  <si>
    <t>QJ2-5</t>
  </si>
  <si>
    <t>QJ2018005</t>
  </si>
  <si>
    <t>QJ2-6</t>
  </si>
  <si>
    <t>QJ2018006</t>
  </si>
  <si>
    <t>QJ2-7</t>
  </si>
  <si>
    <t>QJ2018007</t>
  </si>
  <si>
    <t>QJ2-8</t>
  </si>
  <si>
    <t>QJ2018008</t>
  </si>
  <si>
    <t>QJ2-9</t>
  </si>
  <si>
    <t>QJ2018009</t>
  </si>
  <si>
    <t>Punctelia rudecta</t>
  </si>
  <si>
    <t>Trebouxia anticipata</t>
  </si>
  <si>
    <t>QJ3-1</t>
  </si>
  <si>
    <t>QJ2018013</t>
  </si>
  <si>
    <t>Ramalina calicaris</t>
  </si>
  <si>
    <r>
      <t>Trebouxia</t>
    </r>
    <r>
      <rPr>
        <sz val="12"/>
        <rFont val="Palatino Linotype"/>
        <family val="1"/>
      </rPr>
      <t xml:space="preserve"> sp.9</t>
    </r>
  </si>
  <si>
    <t>QJ3-2</t>
  </si>
  <si>
    <t>QJ2018014</t>
  </si>
  <si>
    <t>Flavoparmelia caperata</t>
  </si>
  <si>
    <t>QJ3-3</t>
  </si>
  <si>
    <t>QJ2018015</t>
  </si>
  <si>
    <t>Heterodermia speciosa</t>
  </si>
  <si>
    <t>QJ3-4</t>
  </si>
  <si>
    <t>QJ2018016</t>
  </si>
  <si>
    <t>QJ3-7</t>
  </si>
  <si>
    <t>QJ2018019</t>
  </si>
  <si>
    <t>QJ3-9</t>
  </si>
  <si>
    <t>QJ2018021</t>
  </si>
  <si>
    <t>QJ4-1</t>
  </si>
  <si>
    <t>QJ2018023</t>
  </si>
  <si>
    <t>QJ4-10</t>
  </si>
  <si>
    <t>QJ2018032</t>
  </si>
  <si>
    <t>QJ4-11</t>
  </si>
  <si>
    <t>QJ2018033</t>
  </si>
  <si>
    <t>QJ4-12</t>
  </si>
  <si>
    <t>QJ2018034</t>
  </si>
  <si>
    <t>QJ4-2</t>
  </si>
  <si>
    <t>QJ2018024</t>
  </si>
  <si>
    <t>Menegazzia subsimilis</t>
  </si>
  <si>
    <r>
      <t xml:space="preserve">Trebouxia </t>
    </r>
    <r>
      <rPr>
        <sz val="12"/>
        <rFont val="Palatino Linotype"/>
        <family val="1"/>
      </rPr>
      <t>sp.4</t>
    </r>
  </si>
  <si>
    <t>QJ4-3</t>
  </si>
  <si>
    <t>QJ2018025</t>
  </si>
  <si>
    <t>QJ4-4</t>
  </si>
  <si>
    <t>QJ2018026</t>
  </si>
  <si>
    <t>QJ4-5</t>
  </si>
  <si>
    <t>QJ2018027</t>
  </si>
  <si>
    <t>QJ4-6</t>
  </si>
  <si>
    <t>QJ2018028</t>
  </si>
  <si>
    <r>
      <t xml:space="preserve">Trebouxia </t>
    </r>
    <r>
      <rPr>
        <sz val="12"/>
        <rFont val="Palatino Linotype"/>
        <family val="1"/>
      </rPr>
      <t>sp.9</t>
    </r>
  </si>
  <si>
    <t>QJ4-7</t>
  </si>
  <si>
    <t>QJ2018029</t>
  </si>
  <si>
    <t>QJ4-8</t>
  </si>
  <si>
    <t>QJ2018030</t>
  </si>
  <si>
    <t>QJ4-9</t>
  </si>
  <si>
    <t>QJ2018031</t>
  </si>
  <si>
    <t>QJ5-1</t>
  </si>
  <si>
    <t>QJ2018036</t>
  </si>
  <si>
    <t>QJ5-10</t>
  </si>
  <si>
    <t>QJ2018045</t>
  </si>
  <si>
    <t>QJ5-2</t>
  </si>
  <si>
    <t>QJ2018037</t>
  </si>
  <si>
    <t>QJ5-3</t>
  </si>
  <si>
    <t>QJ2018038</t>
  </si>
  <si>
    <t>QJ5-4</t>
  </si>
  <si>
    <t>QJ2018039</t>
  </si>
  <si>
    <t>QJ5-5</t>
  </si>
  <si>
    <t>QJ2018040</t>
  </si>
  <si>
    <t>QJ5-6</t>
  </si>
  <si>
    <t>QJ2018041</t>
  </si>
  <si>
    <t>QJ5-7</t>
  </si>
  <si>
    <t>QJ2018042</t>
  </si>
  <si>
    <t>QJ5-8</t>
  </si>
  <si>
    <t>QJ2018043</t>
  </si>
  <si>
    <t>QJ5-9</t>
  </si>
  <si>
    <t>QJ2018044</t>
  </si>
  <si>
    <t>SC201408738</t>
  </si>
  <si>
    <t>SC201408768</t>
  </si>
  <si>
    <t>SC201408782</t>
  </si>
  <si>
    <t xml:space="preserve">SC201408833 </t>
  </si>
  <si>
    <t xml:space="preserve">SC201408834 </t>
  </si>
  <si>
    <t xml:space="preserve">SC201408835 </t>
  </si>
  <si>
    <t>SPT11013</t>
  </si>
  <si>
    <t>SPT11015</t>
  </si>
  <si>
    <t>Squamarina kansuensis</t>
  </si>
  <si>
    <t>SPT1251</t>
  </si>
  <si>
    <t>SXM1</t>
  </si>
  <si>
    <t>SXM2</t>
  </si>
  <si>
    <t>SXM3</t>
  </si>
  <si>
    <t>T2</t>
  </si>
  <si>
    <t>T4</t>
  </si>
  <si>
    <t>TI</t>
  </si>
  <si>
    <t>Parmotrema tinctorum</t>
  </si>
  <si>
    <t>Trebouxia corticola</t>
  </si>
  <si>
    <t>WYS2017162</t>
  </si>
  <si>
    <t>WYS2017163</t>
  </si>
  <si>
    <t>WYS2017164</t>
  </si>
  <si>
    <t>XA2017017</t>
  </si>
  <si>
    <t>XA2017038</t>
  </si>
  <si>
    <t>XA2017052</t>
  </si>
  <si>
    <t>XA2017053</t>
  </si>
  <si>
    <t>XA2017054</t>
  </si>
  <si>
    <t>XA2017058</t>
  </si>
  <si>
    <t>XA2017059</t>
  </si>
  <si>
    <t>XTM2017001</t>
  </si>
  <si>
    <t>XTM2017002</t>
  </si>
  <si>
    <t>XTM2017003</t>
  </si>
  <si>
    <t>XTM2017084</t>
  </si>
  <si>
    <t>XTM2017089</t>
  </si>
  <si>
    <t>XTM2017106</t>
  </si>
  <si>
    <t>XTM2017108</t>
  </si>
  <si>
    <t>XTM2017109</t>
  </si>
  <si>
    <t>XTM2017110</t>
  </si>
  <si>
    <t>XTM2017112</t>
  </si>
  <si>
    <t xml:space="preserve">XZ20140101 </t>
  </si>
  <si>
    <t xml:space="preserve">XZ20140833 </t>
  </si>
  <si>
    <t xml:space="preserve">XZ20140834 </t>
  </si>
  <si>
    <t xml:space="preserve">XZ2014235 </t>
  </si>
  <si>
    <t xml:space="preserve">XZ2014237 </t>
  </si>
  <si>
    <t xml:space="preserve">XZ2014244 </t>
  </si>
  <si>
    <t>XZ2014452</t>
  </si>
  <si>
    <t>XZ2014467</t>
  </si>
  <si>
    <t>XZ2014472</t>
  </si>
  <si>
    <t xml:space="preserve">YN201408258 </t>
  </si>
  <si>
    <t xml:space="preserve">YN201408266 </t>
  </si>
  <si>
    <t xml:space="preserve">YN201408271 </t>
  </si>
  <si>
    <t>YN201408573</t>
  </si>
  <si>
    <t>YN201408577</t>
  </si>
  <si>
    <t>YT2017019</t>
  </si>
  <si>
    <t>YT2017026</t>
  </si>
  <si>
    <t>YT2017085</t>
  </si>
  <si>
    <t>YT2017087</t>
  </si>
  <si>
    <t>YT2017107</t>
  </si>
  <si>
    <t>YT2017207</t>
  </si>
  <si>
    <t>YT2017208</t>
  </si>
  <si>
    <t>YT2017209</t>
  </si>
  <si>
    <t>YT2017210</t>
  </si>
  <si>
    <t>YT2017211</t>
  </si>
  <si>
    <t>ZW11064</t>
  </si>
  <si>
    <t>ZW11077</t>
  </si>
  <si>
    <t>Hypogymnia hypotrypa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</si>
</sst>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color theme="1"/>
      <name val="Palatino Linotype"/>
      <family val="1"/>
    </font>
    <font>
      <b/>
      <sz val="12"/>
      <name val="Palatino Linotype"/>
      <family val="1"/>
    </font>
    <font>
      <i/>
      <sz val="12"/>
      <name val="Palatino Linotype"/>
      <family val="1"/>
    </font>
    <font>
      <sz val="12"/>
      <name val="Palatino Linotype"/>
      <family val="1"/>
    </font>
    <font>
      <sz val="12"/>
      <color theme="1"/>
      <name val="Palatino Linotype"/>
      <family val="1"/>
    </font>
    <font>
      <i/>
      <sz val="11"/>
      <color theme="1"/>
      <name val="Times New Roman"/>
      <family val="1"/>
    </font>
    <font>
      <sz val="11"/>
      <color rgb="FF222222"/>
      <name val="Times New Roman"/>
      <family val="1"/>
    </font>
    <font>
      <i/>
      <sz val="11"/>
      <color rgb="FF222222"/>
      <name val="Times New Roman"/>
      <family val="1"/>
    </font>
    <font>
      <sz val="12"/>
      <name val="宋体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0" fillId="0" borderId="0" xfId="0" applyFill="1" applyBorder="1">
      <alignment vertical="center"/>
    </xf>
    <xf numFmtId="49" fontId="0" fillId="0" borderId="0" xfId="0" applyNumberForma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justify" vertical="center"/>
    </xf>
    <xf numFmtId="49" fontId="7" fillId="0" borderId="1" xfId="0" applyNumberFormat="1" applyFont="1" applyFill="1" applyBorder="1">
      <alignment vertical="center"/>
    </xf>
    <xf numFmtId="49" fontId="6" fillId="0" borderId="1" xfId="0" applyNumberFormat="1" applyFont="1" applyFill="1" applyBorder="1" applyAlignment="1">
      <alignment horizontal="left" vertical="top"/>
    </xf>
    <xf numFmtId="0" fontId="7" fillId="0" borderId="1" xfId="1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>
      <alignment vertical="center"/>
    </xf>
    <xf numFmtId="49" fontId="3" fillId="0" borderId="0" xfId="0" applyNumberFormat="1" applyFont="1" applyFill="1" applyBorder="1">
      <alignment vertical="center"/>
    </xf>
    <xf numFmtId="49" fontId="0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>
      <alignment vertical="center"/>
    </xf>
    <xf numFmtId="49" fontId="11" fillId="0" borderId="0" xfId="0" applyNumberFormat="1" applyFont="1" applyFill="1" applyBorder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CE29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24"/>
  <sheetViews>
    <sheetView tabSelected="1" topLeftCell="A19" zoomScale="85" zoomScaleNormal="85" workbookViewId="0">
      <selection activeCell="H30" sqref="H30"/>
    </sheetView>
  </sheetViews>
  <sheetFormatPr defaultColWidth="9" defaultRowHeight="13.9" x14ac:dyDescent="0.3"/>
  <cols>
    <col min="1" max="1" width="32.86328125" style="4" customWidth="1"/>
    <col min="2" max="3" width="21.53125" style="4" customWidth="1"/>
    <col min="4" max="4" width="14.33203125" style="5" customWidth="1"/>
    <col min="5" max="5" width="16.59765625" style="6" customWidth="1"/>
    <col min="6" max="6" width="17.33203125" style="6" customWidth="1"/>
    <col min="7" max="14" width="18.19921875" style="6" customWidth="1"/>
    <col min="15" max="15" width="18.19921875" style="7" customWidth="1"/>
    <col min="16" max="22" width="18.19921875" style="6" customWidth="1"/>
    <col min="23" max="33" width="8.59765625" customWidth="1"/>
    <col min="34" max="34" width="20.1328125" style="8" customWidth="1"/>
    <col min="35" max="35" width="15.1328125" style="8" customWidth="1"/>
    <col min="36" max="54" width="13.59765625" style="9" customWidth="1"/>
    <col min="55" max="16384" width="9" style="9"/>
  </cols>
  <sheetData>
    <row r="1" spans="1:54" ht="63" customHeight="1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</row>
    <row r="2" spans="1:54" customFormat="1" ht="35" customHeight="1" x14ac:dyDescent="0.3">
      <c r="A2" s="50" t="s">
        <v>1</v>
      </c>
      <c r="B2" s="50"/>
      <c r="C2" s="50" t="s">
        <v>2</v>
      </c>
      <c r="D2" s="50" t="s">
        <v>3</v>
      </c>
      <c r="E2" s="51" t="s">
        <v>4</v>
      </c>
      <c r="F2" s="51"/>
      <c r="G2" s="52" t="s">
        <v>5</v>
      </c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3" t="s">
        <v>6</v>
      </c>
      <c r="X2" s="53"/>
      <c r="Y2" s="53"/>
      <c r="Z2" s="53"/>
      <c r="AA2" s="53" t="s">
        <v>7</v>
      </c>
      <c r="AB2" s="53"/>
      <c r="AC2" s="53"/>
      <c r="AD2" s="53"/>
      <c r="AE2" s="53"/>
      <c r="AF2" s="53"/>
      <c r="AG2" s="53"/>
      <c r="AH2" s="54" t="s">
        <v>8</v>
      </c>
      <c r="AI2" s="54"/>
      <c r="AJ2" s="49" t="s">
        <v>9</v>
      </c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</row>
    <row r="3" spans="1:54" s="1" customFormat="1" ht="206" customHeight="1" x14ac:dyDescent="0.3">
      <c r="A3" s="50"/>
      <c r="B3" s="50"/>
      <c r="C3" s="50"/>
      <c r="D3" s="50"/>
      <c r="E3" s="51"/>
      <c r="F3" s="51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4"/>
      <c r="AI3" s="54"/>
      <c r="AJ3" s="31" t="s">
        <v>10</v>
      </c>
      <c r="AK3" s="31" t="s">
        <v>11</v>
      </c>
      <c r="AL3" s="31" t="s">
        <v>12</v>
      </c>
      <c r="AM3" s="31" t="s">
        <v>13</v>
      </c>
      <c r="AN3" s="31" t="s">
        <v>14</v>
      </c>
      <c r="AO3" s="31" t="s">
        <v>15</v>
      </c>
      <c r="AP3" s="31" t="s">
        <v>16</v>
      </c>
      <c r="AQ3" s="31" t="s">
        <v>17</v>
      </c>
      <c r="AR3" s="31" t="s">
        <v>18</v>
      </c>
      <c r="AS3" s="31" t="s">
        <v>19</v>
      </c>
      <c r="AT3" s="31" t="s">
        <v>20</v>
      </c>
      <c r="AU3" s="31" t="s">
        <v>21</v>
      </c>
      <c r="AV3" s="31" t="s">
        <v>22</v>
      </c>
      <c r="AW3" s="31" t="s">
        <v>23</v>
      </c>
      <c r="AX3" s="31" t="s">
        <v>24</v>
      </c>
      <c r="AY3" s="31" t="s">
        <v>25</v>
      </c>
      <c r="AZ3" s="31" t="s">
        <v>26</v>
      </c>
      <c r="BA3" s="31" t="s">
        <v>27</v>
      </c>
      <c r="BB3" s="31" t="s">
        <v>28</v>
      </c>
    </row>
    <row r="4" spans="1:54" s="1" customFormat="1" ht="122" customHeight="1" x14ac:dyDescent="0.3">
      <c r="A4" s="10" t="s">
        <v>29</v>
      </c>
      <c r="B4" s="10" t="s">
        <v>30</v>
      </c>
      <c r="C4" s="50"/>
      <c r="D4" s="50"/>
      <c r="E4" s="12" t="s">
        <v>31</v>
      </c>
      <c r="F4" s="12" t="s">
        <v>32</v>
      </c>
      <c r="G4" s="11" t="s">
        <v>33</v>
      </c>
      <c r="H4" s="11" t="s">
        <v>34</v>
      </c>
      <c r="I4" s="12" t="s">
        <v>35</v>
      </c>
      <c r="J4" s="12" t="s">
        <v>36</v>
      </c>
      <c r="K4" s="12" t="s">
        <v>37</v>
      </c>
      <c r="L4" s="12" t="s">
        <v>38</v>
      </c>
      <c r="M4" s="12" t="s">
        <v>39</v>
      </c>
      <c r="N4" s="12" t="s">
        <v>40</v>
      </c>
      <c r="O4" s="11" t="s">
        <v>41</v>
      </c>
      <c r="P4" s="12" t="s">
        <v>42</v>
      </c>
      <c r="Q4" s="12" t="s">
        <v>43</v>
      </c>
      <c r="R4" s="12" t="s">
        <v>44</v>
      </c>
      <c r="S4" s="12" t="s">
        <v>45</v>
      </c>
      <c r="T4" s="12" t="s">
        <v>46</v>
      </c>
      <c r="U4" s="12" t="s">
        <v>47</v>
      </c>
      <c r="V4" s="12" t="s">
        <v>48</v>
      </c>
      <c r="W4" s="11" t="s">
        <v>49</v>
      </c>
      <c r="X4" s="11" t="s">
        <v>50</v>
      </c>
      <c r="Y4" s="11" t="s">
        <v>51</v>
      </c>
      <c r="Z4" s="11" t="s">
        <v>52</v>
      </c>
      <c r="AA4" s="24">
        <v>1</v>
      </c>
      <c r="AB4" s="24">
        <v>2</v>
      </c>
      <c r="AC4" s="24">
        <v>3</v>
      </c>
      <c r="AD4" s="24">
        <v>4</v>
      </c>
      <c r="AE4" s="24">
        <v>5</v>
      </c>
      <c r="AF4" s="27" t="s">
        <v>53</v>
      </c>
      <c r="AG4" s="24" t="s">
        <v>54</v>
      </c>
      <c r="AH4" s="32" t="s">
        <v>55</v>
      </c>
      <c r="AI4" s="32" t="s">
        <v>56</v>
      </c>
      <c r="AJ4" s="31" t="s">
        <v>57</v>
      </c>
      <c r="AK4" s="31" t="s">
        <v>58</v>
      </c>
      <c r="AL4" s="31" t="s">
        <v>59</v>
      </c>
      <c r="AM4" s="31" t="s">
        <v>60</v>
      </c>
      <c r="AN4" s="31" t="s">
        <v>61</v>
      </c>
      <c r="AO4" s="31" t="s">
        <v>62</v>
      </c>
      <c r="AP4" s="31" t="s">
        <v>63</v>
      </c>
      <c r="AQ4" s="31" t="s">
        <v>64</v>
      </c>
      <c r="AR4" s="31" t="s">
        <v>65</v>
      </c>
      <c r="AS4" s="31" t="s">
        <v>66</v>
      </c>
      <c r="AT4" s="31" t="s">
        <v>67</v>
      </c>
      <c r="AU4" s="31" t="s">
        <v>68</v>
      </c>
      <c r="AV4" s="31" t="s">
        <v>69</v>
      </c>
      <c r="AW4" s="31" t="s">
        <v>70</v>
      </c>
      <c r="AX4" s="31" t="s">
        <v>71</v>
      </c>
      <c r="AY4" s="31" t="s">
        <v>72</v>
      </c>
      <c r="AZ4" s="31" t="s">
        <v>73</v>
      </c>
      <c r="BA4" s="31" t="s">
        <v>74</v>
      </c>
      <c r="BB4" s="31" t="s">
        <v>75</v>
      </c>
    </row>
    <row r="5" spans="1:54" s="2" customFormat="1" ht="20.100000000000001" customHeight="1" x14ac:dyDescent="0.3">
      <c r="A5" s="13" t="s">
        <v>76</v>
      </c>
      <c r="B5" s="14" t="s">
        <v>77</v>
      </c>
      <c r="C5" s="15" t="s">
        <v>78</v>
      </c>
      <c r="D5" s="15" t="s">
        <v>78</v>
      </c>
      <c r="E5" s="16">
        <v>1</v>
      </c>
      <c r="F5" s="16">
        <v>0</v>
      </c>
      <c r="G5" s="16">
        <v>0</v>
      </c>
      <c r="H5" s="16">
        <v>1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22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25">
        <v>0</v>
      </c>
      <c r="X5" s="25">
        <v>0</v>
      </c>
      <c r="Y5" s="25">
        <v>0</v>
      </c>
      <c r="Z5" s="28">
        <v>1</v>
      </c>
      <c r="AA5" s="29">
        <v>0</v>
      </c>
      <c r="AB5" s="29">
        <v>0</v>
      </c>
      <c r="AC5" s="29">
        <v>0</v>
      </c>
      <c r="AD5" s="29">
        <v>1</v>
      </c>
      <c r="AE5" s="29">
        <v>0</v>
      </c>
      <c r="AF5" s="29">
        <v>0</v>
      </c>
      <c r="AG5" s="29">
        <v>0</v>
      </c>
      <c r="AH5" s="33">
        <f>34+46.585/60</f>
        <v>34.77641666666667</v>
      </c>
      <c r="AI5" s="33">
        <f>30+52.413/60</f>
        <v>30.873550000000002</v>
      </c>
      <c r="AJ5" s="34">
        <v>18.741666666666699</v>
      </c>
      <c r="AK5" s="34">
        <v>11.85</v>
      </c>
      <c r="AL5" s="34">
        <v>45.402298850574702</v>
      </c>
      <c r="AM5" s="34">
        <v>545.92637421231598</v>
      </c>
      <c r="AN5" s="34">
        <v>32.1</v>
      </c>
      <c r="AO5" s="34">
        <v>6</v>
      </c>
      <c r="AP5" s="34">
        <v>26.1</v>
      </c>
      <c r="AQ5" s="34">
        <v>11.65</v>
      </c>
      <c r="AR5" s="34">
        <v>24.9166666666667</v>
      </c>
      <c r="AS5" s="34">
        <v>24.9166666666667</v>
      </c>
      <c r="AT5" s="34">
        <v>11.65</v>
      </c>
      <c r="AU5" s="34">
        <v>161</v>
      </c>
      <c r="AV5" s="34">
        <v>34</v>
      </c>
      <c r="AW5" s="34">
        <v>0</v>
      </c>
      <c r="AX5" s="34">
        <v>109.93166727224001</v>
      </c>
      <c r="AY5" s="34">
        <v>99</v>
      </c>
      <c r="AZ5" s="34">
        <v>0</v>
      </c>
      <c r="BA5" s="34">
        <v>0</v>
      </c>
      <c r="BB5" s="34">
        <v>99</v>
      </c>
    </row>
    <row r="6" spans="1:54" s="2" customFormat="1" ht="20.100000000000001" customHeight="1" x14ac:dyDescent="0.3">
      <c r="A6" s="13" t="s">
        <v>76</v>
      </c>
      <c r="B6" s="14" t="s">
        <v>77</v>
      </c>
      <c r="C6" s="15" t="s">
        <v>79</v>
      </c>
      <c r="D6" s="15" t="s">
        <v>79</v>
      </c>
      <c r="E6" s="16">
        <v>1</v>
      </c>
      <c r="F6" s="16">
        <v>0</v>
      </c>
      <c r="G6" s="16">
        <v>0</v>
      </c>
      <c r="H6" s="16">
        <v>1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22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25">
        <v>0</v>
      </c>
      <c r="X6" s="25">
        <v>0</v>
      </c>
      <c r="Y6" s="25">
        <v>0</v>
      </c>
      <c r="Z6" s="28">
        <v>1</v>
      </c>
      <c r="AA6" s="29">
        <v>0</v>
      </c>
      <c r="AB6" s="29">
        <v>0</v>
      </c>
      <c r="AC6" s="29">
        <v>0</v>
      </c>
      <c r="AD6" s="29">
        <v>1</v>
      </c>
      <c r="AE6" s="29">
        <v>0</v>
      </c>
      <c r="AF6" s="29">
        <v>0</v>
      </c>
      <c r="AG6" s="29">
        <v>0</v>
      </c>
      <c r="AH6" s="33">
        <f>34+46.585/60</f>
        <v>34.77641666666667</v>
      </c>
      <c r="AI6" s="33">
        <f>30+52.413/60</f>
        <v>30.873550000000002</v>
      </c>
      <c r="AJ6" s="34">
        <v>18.741666666666699</v>
      </c>
      <c r="AK6" s="34">
        <v>11.85</v>
      </c>
      <c r="AL6" s="34">
        <v>45.402298850574702</v>
      </c>
      <c r="AM6" s="34">
        <v>545.92637421231598</v>
      </c>
      <c r="AN6" s="34">
        <v>32.1</v>
      </c>
      <c r="AO6" s="34">
        <v>6</v>
      </c>
      <c r="AP6" s="34">
        <v>26.1</v>
      </c>
      <c r="AQ6" s="34">
        <v>11.65</v>
      </c>
      <c r="AR6" s="34">
        <v>24.9166666666667</v>
      </c>
      <c r="AS6" s="34">
        <v>24.9166666666667</v>
      </c>
      <c r="AT6" s="34">
        <v>11.65</v>
      </c>
      <c r="AU6" s="34">
        <v>161</v>
      </c>
      <c r="AV6" s="34">
        <v>34</v>
      </c>
      <c r="AW6" s="34">
        <v>0</v>
      </c>
      <c r="AX6" s="34">
        <v>109.93166727224001</v>
      </c>
      <c r="AY6" s="34">
        <v>99</v>
      </c>
      <c r="AZ6" s="34">
        <v>0</v>
      </c>
      <c r="BA6" s="34">
        <v>0</v>
      </c>
      <c r="BB6" s="34">
        <v>99</v>
      </c>
    </row>
    <row r="7" spans="1:54" s="2" customFormat="1" ht="20.100000000000001" customHeight="1" x14ac:dyDescent="0.3">
      <c r="A7" s="13" t="s">
        <v>76</v>
      </c>
      <c r="B7" s="17" t="s">
        <v>80</v>
      </c>
      <c r="C7" s="15" t="s">
        <v>81</v>
      </c>
      <c r="D7" s="15" t="s">
        <v>81</v>
      </c>
      <c r="E7" s="16">
        <v>1</v>
      </c>
      <c r="F7" s="16">
        <v>0</v>
      </c>
      <c r="G7" s="16">
        <v>0</v>
      </c>
      <c r="H7" s="16">
        <v>1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22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25">
        <v>0</v>
      </c>
      <c r="X7" s="25">
        <v>0</v>
      </c>
      <c r="Y7" s="25">
        <v>0</v>
      </c>
      <c r="Z7" s="28">
        <v>1</v>
      </c>
      <c r="AA7" s="29">
        <v>1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35">
        <f>34+46.585/60</f>
        <v>34.77641666666667</v>
      </c>
      <c r="AI7" s="35">
        <f>30+52.413/60</f>
        <v>30.873550000000002</v>
      </c>
      <c r="AJ7" s="34">
        <v>18.741666666666699</v>
      </c>
      <c r="AK7" s="34">
        <v>11.85</v>
      </c>
      <c r="AL7" s="34">
        <v>45.402298850574702</v>
      </c>
      <c r="AM7" s="34">
        <v>545.92637421231598</v>
      </c>
      <c r="AN7" s="34">
        <v>32.1</v>
      </c>
      <c r="AO7" s="34">
        <v>6</v>
      </c>
      <c r="AP7" s="34">
        <v>26.1</v>
      </c>
      <c r="AQ7" s="34">
        <v>11.65</v>
      </c>
      <c r="AR7" s="34">
        <v>24.9166666666667</v>
      </c>
      <c r="AS7" s="34">
        <v>24.9166666666667</v>
      </c>
      <c r="AT7" s="34">
        <v>11.65</v>
      </c>
      <c r="AU7" s="34">
        <v>161</v>
      </c>
      <c r="AV7" s="34">
        <v>34</v>
      </c>
      <c r="AW7" s="34">
        <v>0</v>
      </c>
      <c r="AX7" s="34">
        <v>109.93166727224001</v>
      </c>
      <c r="AY7" s="34">
        <v>99</v>
      </c>
      <c r="AZ7" s="34">
        <v>0</v>
      </c>
      <c r="BA7" s="34">
        <v>0</v>
      </c>
      <c r="BB7" s="34">
        <v>99</v>
      </c>
    </row>
    <row r="8" spans="1:54" s="2" customFormat="1" ht="20.100000000000001" customHeight="1" x14ac:dyDescent="0.3">
      <c r="A8" s="13" t="s">
        <v>76</v>
      </c>
      <c r="B8" s="17" t="s">
        <v>77</v>
      </c>
      <c r="C8" s="15" t="s">
        <v>82</v>
      </c>
      <c r="D8" s="15" t="s">
        <v>82</v>
      </c>
      <c r="E8" s="16">
        <v>1</v>
      </c>
      <c r="F8" s="16">
        <v>0</v>
      </c>
      <c r="G8" s="16">
        <v>0</v>
      </c>
      <c r="H8" s="16">
        <v>1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22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25">
        <v>0</v>
      </c>
      <c r="X8" s="25">
        <v>0</v>
      </c>
      <c r="Y8" s="25">
        <v>0</v>
      </c>
      <c r="Z8" s="28">
        <v>1</v>
      </c>
      <c r="AA8" s="29">
        <v>0</v>
      </c>
      <c r="AB8" s="29">
        <v>0</v>
      </c>
      <c r="AC8" s="29">
        <v>0</v>
      </c>
      <c r="AD8" s="29">
        <v>1</v>
      </c>
      <c r="AE8" s="29">
        <v>0</v>
      </c>
      <c r="AF8" s="29">
        <v>0</v>
      </c>
      <c r="AG8" s="29">
        <v>0</v>
      </c>
      <c r="AH8" s="35">
        <f>34+46.585/60</f>
        <v>34.77641666666667</v>
      </c>
      <c r="AI8" s="35">
        <f>30+52.413/60</f>
        <v>30.873550000000002</v>
      </c>
      <c r="AJ8" s="34">
        <v>18.741666666666699</v>
      </c>
      <c r="AK8" s="34">
        <v>11.85</v>
      </c>
      <c r="AL8" s="34">
        <v>45.402298850574702</v>
      </c>
      <c r="AM8" s="34">
        <v>545.92637421231598</v>
      </c>
      <c r="AN8" s="34">
        <v>32.1</v>
      </c>
      <c r="AO8" s="34">
        <v>6</v>
      </c>
      <c r="AP8" s="34">
        <v>26.1</v>
      </c>
      <c r="AQ8" s="34">
        <v>11.65</v>
      </c>
      <c r="AR8" s="34">
        <v>24.9166666666667</v>
      </c>
      <c r="AS8" s="34">
        <v>24.9166666666667</v>
      </c>
      <c r="AT8" s="34">
        <v>11.65</v>
      </c>
      <c r="AU8" s="34">
        <v>161</v>
      </c>
      <c r="AV8" s="34">
        <v>34</v>
      </c>
      <c r="AW8" s="34">
        <v>0</v>
      </c>
      <c r="AX8" s="34">
        <v>109.93166727224001</v>
      </c>
      <c r="AY8" s="34">
        <v>99</v>
      </c>
      <c r="AZ8" s="34">
        <v>0</v>
      </c>
      <c r="BA8" s="34">
        <v>0</v>
      </c>
      <c r="BB8" s="34">
        <v>99</v>
      </c>
    </row>
    <row r="9" spans="1:54" s="2" customFormat="1" ht="20.100000000000001" customHeight="1" x14ac:dyDescent="0.3">
      <c r="A9" s="18" t="s">
        <v>76</v>
      </c>
      <c r="B9" s="14" t="s">
        <v>77</v>
      </c>
      <c r="C9" s="15" t="s">
        <v>83</v>
      </c>
      <c r="D9" s="15" t="s">
        <v>83</v>
      </c>
      <c r="E9" s="16">
        <v>1</v>
      </c>
      <c r="F9" s="16">
        <v>0</v>
      </c>
      <c r="G9" s="16">
        <v>0</v>
      </c>
      <c r="H9" s="16">
        <v>1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22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25">
        <v>0</v>
      </c>
      <c r="X9" s="25">
        <v>0</v>
      </c>
      <c r="Y9" s="25">
        <v>0</v>
      </c>
      <c r="Z9" s="28">
        <v>1</v>
      </c>
      <c r="AA9" s="29">
        <v>0</v>
      </c>
      <c r="AB9" s="29">
        <v>0</v>
      </c>
      <c r="AC9" s="29">
        <v>0</v>
      </c>
      <c r="AD9" s="29">
        <v>1</v>
      </c>
      <c r="AE9" s="29">
        <v>0</v>
      </c>
      <c r="AF9" s="29">
        <v>0</v>
      </c>
      <c r="AG9" s="29">
        <v>0</v>
      </c>
      <c r="AH9" s="35">
        <f>34+46.585/60</f>
        <v>34.77641666666667</v>
      </c>
      <c r="AI9" s="35">
        <f>30+52.413/60</f>
        <v>30.873550000000002</v>
      </c>
      <c r="AJ9" s="34">
        <v>18.741666666666699</v>
      </c>
      <c r="AK9" s="34">
        <v>11.85</v>
      </c>
      <c r="AL9" s="34">
        <v>45.402298850574702</v>
      </c>
      <c r="AM9" s="34">
        <v>545.92637421231598</v>
      </c>
      <c r="AN9" s="34">
        <v>32.1</v>
      </c>
      <c r="AO9" s="34">
        <v>6</v>
      </c>
      <c r="AP9" s="34">
        <v>26.1</v>
      </c>
      <c r="AQ9" s="34">
        <v>11.65</v>
      </c>
      <c r="AR9" s="34">
        <v>24.9166666666667</v>
      </c>
      <c r="AS9" s="34">
        <v>24.9166666666667</v>
      </c>
      <c r="AT9" s="34">
        <v>11.65</v>
      </c>
      <c r="AU9" s="34">
        <v>161</v>
      </c>
      <c r="AV9" s="34">
        <v>34</v>
      </c>
      <c r="AW9" s="34">
        <v>0</v>
      </c>
      <c r="AX9" s="34">
        <v>109.93166727224001</v>
      </c>
      <c r="AY9" s="34">
        <v>99</v>
      </c>
      <c r="AZ9" s="34">
        <v>0</v>
      </c>
      <c r="BA9" s="34">
        <v>0</v>
      </c>
      <c r="BB9" s="34">
        <v>99</v>
      </c>
    </row>
    <row r="10" spans="1:54" s="2" customFormat="1" ht="20.100000000000001" customHeight="1" x14ac:dyDescent="0.3">
      <c r="A10" s="13" t="s">
        <v>396</v>
      </c>
      <c r="B10" s="13" t="s">
        <v>84</v>
      </c>
      <c r="C10" s="15" t="s">
        <v>85</v>
      </c>
      <c r="D10" s="15" t="s">
        <v>85</v>
      </c>
      <c r="E10" s="16">
        <v>1</v>
      </c>
      <c r="F10" s="16">
        <v>1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22">
        <v>1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26">
        <v>1</v>
      </c>
      <c r="X10" s="26">
        <v>0</v>
      </c>
      <c r="Y10" s="26">
        <v>0</v>
      </c>
      <c r="Z10" s="30">
        <v>0</v>
      </c>
      <c r="AA10" s="29">
        <v>1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33">
        <v>138.18666666666601</v>
      </c>
      <c r="AI10" s="33">
        <v>35.8611111111111</v>
      </c>
      <c r="AJ10" s="34">
        <v>4.5083333333333302</v>
      </c>
      <c r="AK10" s="34">
        <v>9.18333333333333</v>
      </c>
      <c r="AL10" s="34">
        <v>27.412935323383099</v>
      </c>
      <c r="AM10" s="34">
        <v>887.06829022074203</v>
      </c>
      <c r="AN10" s="34">
        <v>21.2</v>
      </c>
      <c r="AO10" s="34">
        <v>-12.3</v>
      </c>
      <c r="AP10" s="34">
        <v>33.5</v>
      </c>
      <c r="AQ10" s="34">
        <v>15.3333333333333</v>
      </c>
      <c r="AR10" s="34">
        <v>-6.31666666666667</v>
      </c>
      <c r="AS10" s="34">
        <v>15.3333333333333</v>
      </c>
      <c r="AT10" s="34">
        <v>-6.31666666666667</v>
      </c>
      <c r="AU10" s="34">
        <v>1994</v>
      </c>
      <c r="AV10" s="34">
        <v>272</v>
      </c>
      <c r="AW10" s="34">
        <v>56</v>
      </c>
      <c r="AX10" s="34">
        <v>53.014696578376302</v>
      </c>
      <c r="AY10" s="34">
        <v>811</v>
      </c>
      <c r="AZ10" s="34">
        <v>185</v>
      </c>
      <c r="BA10" s="34">
        <v>811</v>
      </c>
      <c r="BB10" s="34">
        <v>185</v>
      </c>
    </row>
    <row r="11" spans="1:54" s="2" customFormat="1" ht="20.100000000000001" customHeight="1" x14ac:dyDescent="0.3">
      <c r="A11" s="18" t="s">
        <v>76</v>
      </c>
      <c r="B11" s="17" t="s">
        <v>80</v>
      </c>
      <c r="C11" s="15" t="s">
        <v>86</v>
      </c>
      <c r="D11" s="15" t="s">
        <v>86</v>
      </c>
      <c r="E11" s="16">
        <v>1</v>
      </c>
      <c r="F11" s="16">
        <v>0</v>
      </c>
      <c r="G11" s="16">
        <v>0</v>
      </c>
      <c r="H11" s="16">
        <v>1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22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25">
        <v>0</v>
      </c>
      <c r="X11" s="25">
        <v>0</v>
      </c>
      <c r="Y11" s="25">
        <v>0</v>
      </c>
      <c r="Z11" s="28">
        <v>1</v>
      </c>
      <c r="AA11" s="29">
        <v>1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35">
        <f t="shared" ref="AH11:AH16" si="0">34+46.585/60</f>
        <v>34.77641666666667</v>
      </c>
      <c r="AI11" s="35">
        <f t="shared" ref="AI11:AI16" si="1">30+52.421/60</f>
        <v>30.873683333333332</v>
      </c>
      <c r="AJ11" s="34">
        <v>18.741666666666699</v>
      </c>
      <c r="AK11" s="34">
        <v>11.85</v>
      </c>
      <c r="AL11" s="34">
        <v>45.402298850574702</v>
      </c>
      <c r="AM11" s="34">
        <v>545.92637421231598</v>
      </c>
      <c r="AN11" s="34">
        <v>32.1</v>
      </c>
      <c r="AO11" s="34">
        <v>6</v>
      </c>
      <c r="AP11" s="34">
        <v>26.1</v>
      </c>
      <c r="AQ11" s="34">
        <v>11.65</v>
      </c>
      <c r="AR11" s="34">
        <v>24.9166666666667</v>
      </c>
      <c r="AS11" s="34">
        <v>24.9166666666667</v>
      </c>
      <c r="AT11" s="34">
        <v>11.65</v>
      </c>
      <c r="AU11" s="34">
        <v>161</v>
      </c>
      <c r="AV11" s="34">
        <v>34</v>
      </c>
      <c r="AW11" s="34">
        <v>0</v>
      </c>
      <c r="AX11" s="34">
        <v>109.93166727224001</v>
      </c>
      <c r="AY11" s="34">
        <v>99</v>
      </c>
      <c r="AZ11" s="34">
        <v>0</v>
      </c>
      <c r="BA11" s="34">
        <v>0</v>
      </c>
      <c r="BB11" s="34">
        <v>99</v>
      </c>
    </row>
    <row r="12" spans="1:54" s="2" customFormat="1" ht="20.100000000000001" customHeight="1" x14ac:dyDescent="0.3">
      <c r="A12" s="13" t="s">
        <v>76</v>
      </c>
      <c r="B12" s="14" t="s">
        <v>77</v>
      </c>
      <c r="C12" s="15" t="s">
        <v>87</v>
      </c>
      <c r="D12" s="15" t="s">
        <v>87</v>
      </c>
      <c r="E12" s="16">
        <v>1</v>
      </c>
      <c r="F12" s="16">
        <v>0</v>
      </c>
      <c r="G12" s="16">
        <v>0</v>
      </c>
      <c r="H12" s="16">
        <v>1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22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25">
        <v>0</v>
      </c>
      <c r="X12" s="25">
        <v>0</v>
      </c>
      <c r="Y12" s="25">
        <v>0</v>
      </c>
      <c r="Z12" s="28">
        <v>1</v>
      </c>
      <c r="AA12" s="29">
        <v>0</v>
      </c>
      <c r="AB12" s="29">
        <v>0</v>
      </c>
      <c r="AC12" s="29">
        <v>0</v>
      </c>
      <c r="AD12" s="29">
        <v>1</v>
      </c>
      <c r="AE12" s="29">
        <v>0</v>
      </c>
      <c r="AF12" s="29">
        <v>0</v>
      </c>
      <c r="AG12" s="29">
        <v>0</v>
      </c>
      <c r="AH12" s="33">
        <f t="shared" si="0"/>
        <v>34.77641666666667</v>
      </c>
      <c r="AI12" s="33">
        <f t="shared" si="1"/>
        <v>30.873683333333332</v>
      </c>
      <c r="AJ12" s="34">
        <v>18.741666666666699</v>
      </c>
      <c r="AK12" s="34">
        <v>11.85</v>
      </c>
      <c r="AL12" s="34">
        <v>45.402298850574702</v>
      </c>
      <c r="AM12" s="34">
        <v>545.92637421231598</v>
      </c>
      <c r="AN12" s="34">
        <v>32.1</v>
      </c>
      <c r="AO12" s="34">
        <v>6</v>
      </c>
      <c r="AP12" s="34">
        <v>26.1</v>
      </c>
      <c r="AQ12" s="34">
        <v>11.65</v>
      </c>
      <c r="AR12" s="34">
        <v>24.9166666666667</v>
      </c>
      <c r="AS12" s="34">
        <v>24.9166666666667</v>
      </c>
      <c r="AT12" s="34">
        <v>11.65</v>
      </c>
      <c r="AU12" s="34">
        <v>161</v>
      </c>
      <c r="AV12" s="34">
        <v>34</v>
      </c>
      <c r="AW12" s="34">
        <v>0</v>
      </c>
      <c r="AX12" s="34">
        <v>109.93166727224001</v>
      </c>
      <c r="AY12" s="34">
        <v>99</v>
      </c>
      <c r="AZ12" s="34">
        <v>0</v>
      </c>
      <c r="BA12" s="34">
        <v>0</v>
      </c>
      <c r="BB12" s="34">
        <v>99</v>
      </c>
    </row>
    <row r="13" spans="1:54" s="2" customFormat="1" ht="20.100000000000001" customHeight="1" x14ac:dyDescent="0.3">
      <c r="A13" s="13" t="s">
        <v>76</v>
      </c>
      <c r="B13" s="14" t="s">
        <v>77</v>
      </c>
      <c r="C13" s="15" t="s">
        <v>88</v>
      </c>
      <c r="D13" s="15" t="s">
        <v>88</v>
      </c>
      <c r="E13" s="16">
        <v>1</v>
      </c>
      <c r="F13" s="16">
        <v>0</v>
      </c>
      <c r="G13" s="16">
        <v>0</v>
      </c>
      <c r="H13" s="16">
        <v>1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22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25">
        <v>0</v>
      </c>
      <c r="X13" s="25">
        <v>0</v>
      </c>
      <c r="Y13" s="25">
        <v>0</v>
      </c>
      <c r="Z13" s="28">
        <v>1</v>
      </c>
      <c r="AA13" s="29">
        <v>0</v>
      </c>
      <c r="AB13" s="29">
        <v>0</v>
      </c>
      <c r="AC13" s="29">
        <v>0</v>
      </c>
      <c r="AD13" s="29">
        <v>1</v>
      </c>
      <c r="AE13" s="29">
        <v>0</v>
      </c>
      <c r="AF13" s="29">
        <v>0</v>
      </c>
      <c r="AG13" s="29">
        <v>0</v>
      </c>
      <c r="AH13" s="35">
        <f t="shared" si="0"/>
        <v>34.77641666666667</v>
      </c>
      <c r="AI13" s="35">
        <f t="shared" si="1"/>
        <v>30.873683333333332</v>
      </c>
      <c r="AJ13" s="34">
        <v>18.741666666666699</v>
      </c>
      <c r="AK13" s="34">
        <v>11.85</v>
      </c>
      <c r="AL13" s="34">
        <v>45.402298850574702</v>
      </c>
      <c r="AM13" s="34">
        <v>545.92637421231598</v>
      </c>
      <c r="AN13" s="34">
        <v>32.1</v>
      </c>
      <c r="AO13" s="34">
        <v>6</v>
      </c>
      <c r="AP13" s="34">
        <v>26.1</v>
      </c>
      <c r="AQ13" s="34">
        <v>11.65</v>
      </c>
      <c r="AR13" s="34">
        <v>24.9166666666667</v>
      </c>
      <c r="AS13" s="34">
        <v>24.9166666666667</v>
      </c>
      <c r="AT13" s="34">
        <v>11.65</v>
      </c>
      <c r="AU13" s="34">
        <v>161</v>
      </c>
      <c r="AV13" s="34">
        <v>34</v>
      </c>
      <c r="AW13" s="34">
        <v>0</v>
      </c>
      <c r="AX13" s="34">
        <v>109.93166727224001</v>
      </c>
      <c r="AY13" s="34">
        <v>99</v>
      </c>
      <c r="AZ13" s="34">
        <v>0</v>
      </c>
      <c r="BA13" s="34">
        <v>0</v>
      </c>
      <c r="BB13" s="34">
        <v>99</v>
      </c>
    </row>
    <row r="14" spans="1:54" s="2" customFormat="1" ht="20.100000000000001" customHeight="1" x14ac:dyDescent="0.3">
      <c r="A14" s="13" t="s">
        <v>76</v>
      </c>
      <c r="B14" s="14" t="s">
        <v>77</v>
      </c>
      <c r="C14" s="15" t="s">
        <v>89</v>
      </c>
      <c r="D14" s="15" t="s">
        <v>89</v>
      </c>
      <c r="E14" s="16">
        <v>1</v>
      </c>
      <c r="F14" s="16">
        <v>0</v>
      </c>
      <c r="G14" s="16">
        <v>0</v>
      </c>
      <c r="H14" s="16">
        <v>1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22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25">
        <v>0</v>
      </c>
      <c r="X14" s="25">
        <v>0</v>
      </c>
      <c r="Y14" s="25">
        <v>0</v>
      </c>
      <c r="Z14" s="28">
        <v>1</v>
      </c>
      <c r="AA14" s="29">
        <v>0</v>
      </c>
      <c r="AB14" s="29">
        <v>0</v>
      </c>
      <c r="AC14" s="29">
        <v>0</v>
      </c>
      <c r="AD14" s="29">
        <v>1</v>
      </c>
      <c r="AE14" s="29">
        <v>0</v>
      </c>
      <c r="AF14" s="29">
        <v>0</v>
      </c>
      <c r="AG14" s="29">
        <v>0</v>
      </c>
      <c r="AH14" s="35">
        <f t="shared" si="0"/>
        <v>34.77641666666667</v>
      </c>
      <c r="AI14" s="35">
        <f t="shared" si="1"/>
        <v>30.873683333333332</v>
      </c>
      <c r="AJ14" s="34">
        <v>18.741666666666699</v>
      </c>
      <c r="AK14" s="34">
        <v>11.85</v>
      </c>
      <c r="AL14" s="34">
        <v>45.402298850574702</v>
      </c>
      <c r="AM14" s="34">
        <v>545.92637421231598</v>
      </c>
      <c r="AN14" s="34">
        <v>32.1</v>
      </c>
      <c r="AO14" s="34">
        <v>6</v>
      </c>
      <c r="AP14" s="34">
        <v>26.1</v>
      </c>
      <c r="AQ14" s="34">
        <v>11.65</v>
      </c>
      <c r="AR14" s="34">
        <v>24.9166666666667</v>
      </c>
      <c r="AS14" s="34">
        <v>24.9166666666667</v>
      </c>
      <c r="AT14" s="34">
        <v>11.65</v>
      </c>
      <c r="AU14" s="34">
        <v>161</v>
      </c>
      <c r="AV14" s="34">
        <v>34</v>
      </c>
      <c r="AW14" s="34">
        <v>0</v>
      </c>
      <c r="AX14" s="34">
        <v>109.93166727224001</v>
      </c>
      <c r="AY14" s="34">
        <v>99</v>
      </c>
      <c r="AZ14" s="34">
        <v>0</v>
      </c>
      <c r="BA14" s="34">
        <v>0</v>
      </c>
      <c r="BB14" s="34">
        <v>99</v>
      </c>
    </row>
    <row r="15" spans="1:54" s="2" customFormat="1" ht="20.100000000000001" customHeight="1" x14ac:dyDescent="0.3">
      <c r="A15" s="18" t="s">
        <v>76</v>
      </c>
      <c r="B15" s="17" t="s">
        <v>90</v>
      </c>
      <c r="C15" s="15" t="s">
        <v>91</v>
      </c>
      <c r="D15" s="15" t="s">
        <v>91</v>
      </c>
      <c r="E15" s="16">
        <v>1</v>
      </c>
      <c r="F15" s="16">
        <v>0</v>
      </c>
      <c r="G15" s="16">
        <v>0</v>
      </c>
      <c r="H15" s="16">
        <v>1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22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25">
        <v>0</v>
      </c>
      <c r="X15" s="25">
        <v>0</v>
      </c>
      <c r="Y15" s="25">
        <v>0</v>
      </c>
      <c r="Z15" s="28">
        <v>1</v>
      </c>
      <c r="AA15" s="29">
        <v>1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35">
        <f t="shared" si="0"/>
        <v>34.77641666666667</v>
      </c>
      <c r="AI15" s="35">
        <f t="shared" si="1"/>
        <v>30.873683333333332</v>
      </c>
      <c r="AJ15" s="34">
        <v>18.741666666666699</v>
      </c>
      <c r="AK15" s="34">
        <v>11.85</v>
      </c>
      <c r="AL15" s="34">
        <v>45.402298850574702</v>
      </c>
      <c r="AM15" s="34">
        <v>545.92637421231598</v>
      </c>
      <c r="AN15" s="34">
        <v>32.1</v>
      </c>
      <c r="AO15" s="34">
        <v>6</v>
      </c>
      <c r="AP15" s="34">
        <v>26.1</v>
      </c>
      <c r="AQ15" s="34">
        <v>11.65</v>
      </c>
      <c r="AR15" s="34">
        <v>24.9166666666667</v>
      </c>
      <c r="AS15" s="34">
        <v>24.9166666666667</v>
      </c>
      <c r="AT15" s="34">
        <v>11.65</v>
      </c>
      <c r="AU15" s="34">
        <v>161</v>
      </c>
      <c r="AV15" s="34">
        <v>34</v>
      </c>
      <c r="AW15" s="34">
        <v>0</v>
      </c>
      <c r="AX15" s="34">
        <v>109.93166727224001</v>
      </c>
      <c r="AY15" s="34">
        <v>99</v>
      </c>
      <c r="AZ15" s="34">
        <v>0</v>
      </c>
      <c r="BA15" s="34">
        <v>0</v>
      </c>
      <c r="BB15" s="34">
        <v>99</v>
      </c>
    </row>
    <row r="16" spans="1:54" s="2" customFormat="1" ht="19.8" customHeight="1" x14ac:dyDescent="0.3">
      <c r="A16" s="13" t="s">
        <v>76</v>
      </c>
      <c r="B16" s="14" t="s">
        <v>77</v>
      </c>
      <c r="C16" s="15" t="s">
        <v>92</v>
      </c>
      <c r="D16" s="15" t="s">
        <v>92</v>
      </c>
      <c r="E16" s="16">
        <v>1</v>
      </c>
      <c r="F16" s="16">
        <v>0</v>
      </c>
      <c r="G16" s="16">
        <v>0</v>
      </c>
      <c r="H16" s="16">
        <v>1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22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25">
        <v>0</v>
      </c>
      <c r="X16" s="25">
        <v>0</v>
      </c>
      <c r="Y16" s="25">
        <v>0</v>
      </c>
      <c r="Z16" s="28">
        <v>1</v>
      </c>
      <c r="AA16" s="29">
        <v>0</v>
      </c>
      <c r="AB16" s="29">
        <v>0</v>
      </c>
      <c r="AC16" s="29">
        <v>0</v>
      </c>
      <c r="AD16" s="29">
        <v>1</v>
      </c>
      <c r="AE16" s="29">
        <v>0</v>
      </c>
      <c r="AF16" s="29">
        <v>0</v>
      </c>
      <c r="AG16" s="29">
        <v>0</v>
      </c>
      <c r="AH16" s="35">
        <f t="shared" si="0"/>
        <v>34.77641666666667</v>
      </c>
      <c r="AI16" s="35">
        <f t="shared" si="1"/>
        <v>30.873683333333332</v>
      </c>
      <c r="AJ16" s="34">
        <v>18.741666666666699</v>
      </c>
      <c r="AK16" s="34">
        <v>11.85</v>
      </c>
      <c r="AL16" s="34">
        <v>45.402298850574702</v>
      </c>
      <c r="AM16" s="34">
        <v>545.92637421231598</v>
      </c>
      <c r="AN16" s="34">
        <v>32.1</v>
      </c>
      <c r="AO16" s="34">
        <v>6</v>
      </c>
      <c r="AP16" s="34">
        <v>26.1</v>
      </c>
      <c r="AQ16" s="34">
        <v>11.65</v>
      </c>
      <c r="AR16" s="34">
        <v>24.9166666666667</v>
      </c>
      <c r="AS16" s="34">
        <v>24.9166666666667</v>
      </c>
      <c r="AT16" s="34">
        <v>11.65</v>
      </c>
      <c r="AU16" s="34">
        <v>161</v>
      </c>
      <c r="AV16" s="34">
        <v>34</v>
      </c>
      <c r="AW16" s="34">
        <v>0</v>
      </c>
      <c r="AX16" s="34">
        <v>109.93166727224001</v>
      </c>
      <c r="AY16" s="34">
        <v>99</v>
      </c>
      <c r="AZ16" s="34">
        <v>0</v>
      </c>
      <c r="BA16" s="34">
        <v>0</v>
      </c>
      <c r="BB16" s="34">
        <v>99</v>
      </c>
    </row>
    <row r="17" spans="1:54" s="2" customFormat="1" ht="20.100000000000001" customHeight="1" x14ac:dyDescent="0.3">
      <c r="A17" s="18" t="s">
        <v>76</v>
      </c>
      <c r="B17" s="17" t="s">
        <v>80</v>
      </c>
      <c r="C17" s="15" t="s">
        <v>93</v>
      </c>
      <c r="D17" s="15" t="s">
        <v>93</v>
      </c>
      <c r="E17" s="16">
        <v>1</v>
      </c>
      <c r="F17" s="16">
        <v>0</v>
      </c>
      <c r="G17" s="16">
        <v>0</v>
      </c>
      <c r="H17" s="16">
        <v>1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22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25">
        <v>0</v>
      </c>
      <c r="X17" s="25">
        <v>0</v>
      </c>
      <c r="Y17" s="25">
        <v>0</v>
      </c>
      <c r="Z17" s="28">
        <v>1</v>
      </c>
      <c r="AA17" s="29">
        <v>1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35">
        <f>34+46.574/60</f>
        <v>34.77623333333333</v>
      </c>
      <c r="AI17" s="35">
        <f>30+52.427/60</f>
        <v>30.873783333333332</v>
      </c>
      <c r="AJ17" s="34">
        <v>18.741666666666699</v>
      </c>
      <c r="AK17" s="34">
        <v>11.85</v>
      </c>
      <c r="AL17" s="34">
        <v>45.402298850574702</v>
      </c>
      <c r="AM17" s="34">
        <v>545.92637421231598</v>
      </c>
      <c r="AN17" s="34">
        <v>32.1</v>
      </c>
      <c r="AO17" s="34">
        <v>6</v>
      </c>
      <c r="AP17" s="34">
        <v>26.1</v>
      </c>
      <c r="AQ17" s="34">
        <v>11.65</v>
      </c>
      <c r="AR17" s="34">
        <v>24.9166666666667</v>
      </c>
      <c r="AS17" s="34">
        <v>24.9166666666667</v>
      </c>
      <c r="AT17" s="34">
        <v>11.65</v>
      </c>
      <c r="AU17" s="34">
        <v>161</v>
      </c>
      <c r="AV17" s="34">
        <v>34</v>
      </c>
      <c r="AW17" s="34">
        <v>0</v>
      </c>
      <c r="AX17" s="34">
        <v>109.93166727224001</v>
      </c>
      <c r="AY17" s="34">
        <v>99</v>
      </c>
      <c r="AZ17" s="34">
        <v>0</v>
      </c>
      <c r="BA17" s="34">
        <v>0</v>
      </c>
      <c r="BB17" s="34">
        <v>99</v>
      </c>
    </row>
    <row r="18" spans="1:54" s="2" customFormat="1" ht="20.100000000000001" customHeight="1" x14ac:dyDescent="0.3">
      <c r="A18" s="13" t="s">
        <v>76</v>
      </c>
      <c r="B18" s="14" t="s">
        <v>77</v>
      </c>
      <c r="C18" s="15" t="s">
        <v>94</v>
      </c>
      <c r="D18" s="15" t="s">
        <v>94</v>
      </c>
      <c r="E18" s="16">
        <v>1</v>
      </c>
      <c r="F18" s="16">
        <v>0</v>
      </c>
      <c r="G18" s="16">
        <v>0</v>
      </c>
      <c r="H18" s="16">
        <v>1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22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25">
        <v>0</v>
      </c>
      <c r="X18" s="25">
        <v>0</v>
      </c>
      <c r="Y18" s="25">
        <v>0</v>
      </c>
      <c r="Z18" s="28">
        <v>1</v>
      </c>
      <c r="AA18" s="29">
        <v>0</v>
      </c>
      <c r="AB18" s="29">
        <v>0</v>
      </c>
      <c r="AC18" s="29">
        <v>0</v>
      </c>
      <c r="AD18" s="29">
        <v>1</v>
      </c>
      <c r="AE18" s="29">
        <v>0</v>
      </c>
      <c r="AF18" s="29">
        <v>0</v>
      </c>
      <c r="AG18" s="29">
        <v>0</v>
      </c>
      <c r="AH18" s="35">
        <f>34+46.574/60</f>
        <v>34.77623333333333</v>
      </c>
      <c r="AI18" s="35">
        <f>30+52.427/60</f>
        <v>30.873783333333332</v>
      </c>
      <c r="AJ18" s="34">
        <v>18.741666666666699</v>
      </c>
      <c r="AK18" s="34">
        <v>11.85</v>
      </c>
      <c r="AL18" s="34">
        <v>45.402298850574702</v>
      </c>
      <c r="AM18" s="34">
        <v>545.92637421231598</v>
      </c>
      <c r="AN18" s="34">
        <v>32.1</v>
      </c>
      <c r="AO18" s="34">
        <v>6</v>
      </c>
      <c r="AP18" s="34">
        <v>26.1</v>
      </c>
      <c r="AQ18" s="34">
        <v>11.65</v>
      </c>
      <c r="AR18" s="34">
        <v>24.9166666666667</v>
      </c>
      <c r="AS18" s="34">
        <v>24.9166666666667</v>
      </c>
      <c r="AT18" s="34">
        <v>11.65</v>
      </c>
      <c r="AU18" s="34">
        <v>161</v>
      </c>
      <c r="AV18" s="34">
        <v>34</v>
      </c>
      <c r="AW18" s="34">
        <v>0</v>
      </c>
      <c r="AX18" s="34">
        <v>109.93166727224001</v>
      </c>
      <c r="AY18" s="34">
        <v>99</v>
      </c>
      <c r="AZ18" s="34">
        <v>0</v>
      </c>
      <c r="BA18" s="34">
        <v>0</v>
      </c>
      <c r="BB18" s="34">
        <v>99</v>
      </c>
    </row>
    <row r="19" spans="1:54" s="2" customFormat="1" ht="20.100000000000001" customHeight="1" x14ac:dyDescent="0.3">
      <c r="A19" s="13" t="s">
        <v>76</v>
      </c>
      <c r="B19" s="14" t="s">
        <v>77</v>
      </c>
      <c r="C19" s="15" t="s">
        <v>95</v>
      </c>
      <c r="D19" s="15" t="s">
        <v>95</v>
      </c>
      <c r="E19" s="16">
        <v>1</v>
      </c>
      <c r="F19" s="16">
        <v>0</v>
      </c>
      <c r="G19" s="16">
        <v>0</v>
      </c>
      <c r="H19" s="16">
        <v>1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22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25">
        <v>0</v>
      </c>
      <c r="X19" s="25">
        <v>0</v>
      </c>
      <c r="Y19" s="25">
        <v>0</v>
      </c>
      <c r="Z19" s="28">
        <v>1</v>
      </c>
      <c r="AA19" s="29">
        <v>0</v>
      </c>
      <c r="AB19" s="29">
        <v>0</v>
      </c>
      <c r="AC19" s="29">
        <v>0</v>
      </c>
      <c r="AD19" s="29">
        <v>1</v>
      </c>
      <c r="AE19" s="29">
        <v>0</v>
      </c>
      <c r="AF19" s="29">
        <v>0</v>
      </c>
      <c r="AG19" s="29">
        <v>0</v>
      </c>
      <c r="AH19" s="35">
        <f>34+46.574/60</f>
        <v>34.77623333333333</v>
      </c>
      <c r="AI19" s="35">
        <f>30+52.427/60</f>
        <v>30.873783333333332</v>
      </c>
      <c r="AJ19" s="34">
        <v>18.741666666666699</v>
      </c>
      <c r="AK19" s="34">
        <v>11.85</v>
      </c>
      <c r="AL19" s="34">
        <v>45.402298850574702</v>
      </c>
      <c r="AM19" s="34">
        <v>545.92637421231598</v>
      </c>
      <c r="AN19" s="34">
        <v>32.1</v>
      </c>
      <c r="AO19" s="34">
        <v>6</v>
      </c>
      <c r="AP19" s="34">
        <v>26.1</v>
      </c>
      <c r="AQ19" s="34">
        <v>11.65</v>
      </c>
      <c r="AR19" s="34">
        <v>24.9166666666667</v>
      </c>
      <c r="AS19" s="34">
        <v>24.9166666666667</v>
      </c>
      <c r="AT19" s="34">
        <v>11.65</v>
      </c>
      <c r="AU19" s="34">
        <v>161</v>
      </c>
      <c r="AV19" s="34">
        <v>34</v>
      </c>
      <c r="AW19" s="34">
        <v>0</v>
      </c>
      <c r="AX19" s="34">
        <v>109.93166727224001</v>
      </c>
      <c r="AY19" s="34">
        <v>99</v>
      </c>
      <c r="AZ19" s="34">
        <v>0</v>
      </c>
      <c r="BA19" s="34">
        <v>0</v>
      </c>
      <c r="BB19" s="34">
        <v>99</v>
      </c>
    </row>
    <row r="20" spans="1:54" s="2" customFormat="1" ht="20.100000000000001" customHeight="1" x14ac:dyDescent="0.3">
      <c r="A20" s="13" t="s">
        <v>76</v>
      </c>
      <c r="B20" s="14" t="s">
        <v>77</v>
      </c>
      <c r="C20" s="15" t="s">
        <v>96</v>
      </c>
      <c r="D20" s="15" t="s">
        <v>96</v>
      </c>
      <c r="E20" s="16">
        <v>1</v>
      </c>
      <c r="F20" s="16">
        <v>0</v>
      </c>
      <c r="G20" s="16">
        <v>0</v>
      </c>
      <c r="H20" s="16">
        <v>1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22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25">
        <v>0</v>
      </c>
      <c r="X20" s="25">
        <v>0</v>
      </c>
      <c r="Y20" s="25">
        <v>0</v>
      </c>
      <c r="Z20" s="28">
        <v>1</v>
      </c>
      <c r="AA20" s="29">
        <v>0</v>
      </c>
      <c r="AB20" s="29">
        <v>0</v>
      </c>
      <c r="AC20" s="29">
        <v>0</v>
      </c>
      <c r="AD20" s="29">
        <v>1</v>
      </c>
      <c r="AE20" s="29">
        <v>0</v>
      </c>
      <c r="AF20" s="29">
        <v>0</v>
      </c>
      <c r="AG20" s="29">
        <v>0</v>
      </c>
      <c r="AH20" s="35">
        <f t="shared" ref="AH20:AH25" si="2">34+46.597/60</f>
        <v>34.776616666666669</v>
      </c>
      <c r="AI20" s="35">
        <f t="shared" ref="AI20:AI25" si="3">30+52.452/60</f>
        <v>30.874199999999998</v>
      </c>
      <c r="AJ20" s="34">
        <v>18.741666666666699</v>
      </c>
      <c r="AK20" s="34">
        <v>11.85</v>
      </c>
      <c r="AL20" s="34">
        <v>45.402298850574702</v>
      </c>
      <c r="AM20" s="34">
        <v>545.92637421231598</v>
      </c>
      <c r="AN20" s="34">
        <v>32.1</v>
      </c>
      <c r="AO20" s="34">
        <v>6</v>
      </c>
      <c r="AP20" s="34">
        <v>26.1</v>
      </c>
      <c r="AQ20" s="34">
        <v>11.65</v>
      </c>
      <c r="AR20" s="34">
        <v>24.9166666666667</v>
      </c>
      <c r="AS20" s="34">
        <v>24.9166666666667</v>
      </c>
      <c r="AT20" s="34">
        <v>11.65</v>
      </c>
      <c r="AU20" s="34">
        <v>161</v>
      </c>
      <c r="AV20" s="34">
        <v>34</v>
      </c>
      <c r="AW20" s="34">
        <v>0</v>
      </c>
      <c r="AX20" s="34">
        <v>109.93166727224001</v>
      </c>
      <c r="AY20" s="34">
        <v>99</v>
      </c>
      <c r="AZ20" s="34">
        <v>0</v>
      </c>
      <c r="BA20" s="34">
        <v>0</v>
      </c>
      <c r="BB20" s="34">
        <v>99</v>
      </c>
    </row>
    <row r="21" spans="1:54" s="2" customFormat="1" ht="20.100000000000001" customHeight="1" x14ac:dyDescent="0.3">
      <c r="A21" s="13" t="s">
        <v>76</v>
      </c>
      <c r="B21" s="14" t="s">
        <v>77</v>
      </c>
      <c r="C21" s="15" t="s">
        <v>97</v>
      </c>
      <c r="D21" s="15" t="s">
        <v>97</v>
      </c>
      <c r="E21" s="16">
        <v>1</v>
      </c>
      <c r="F21" s="16">
        <v>0</v>
      </c>
      <c r="G21" s="16">
        <v>0</v>
      </c>
      <c r="H21" s="16">
        <v>1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22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25">
        <v>0</v>
      </c>
      <c r="X21" s="25">
        <v>0</v>
      </c>
      <c r="Y21" s="25">
        <v>0</v>
      </c>
      <c r="Z21" s="28">
        <v>1</v>
      </c>
      <c r="AA21" s="29">
        <v>0</v>
      </c>
      <c r="AB21" s="29">
        <v>0</v>
      </c>
      <c r="AC21" s="29">
        <v>0</v>
      </c>
      <c r="AD21" s="29">
        <v>1</v>
      </c>
      <c r="AE21" s="29">
        <v>0</v>
      </c>
      <c r="AF21" s="29">
        <v>0</v>
      </c>
      <c r="AG21" s="29">
        <v>0</v>
      </c>
      <c r="AH21" s="35">
        <f t="shared" si="2"/>
        <v>34.776616666666669</v>
      </c>
      <c r="AI21" s="35">
        <f t="shared" si="3"/>
        <v>30.874199999999998</v>
      </c>
      <c r="AJ21" s="34">
        <v>18.741666666666699</v>
      </c>
      <c r="AK21" s="34">
        <v>11.85</v>
      </c>
      <c r="AL21" s="34">
        <v>45.402298850574702</v>
      </c>
      <c r="AM21" s="34">
        <v>545.92637421231598</v>
      </c>
      <c r="AN21" s="34">
        <v>32.1</v>
      </c>
      <c r="AO21" s="34">
        <v>6</v>
      </c>
      <c r="AP21" s="34">
        <v>26.1</v>
      </c>
      <c r="AQ21" s="34">
        <v>11.65</v>
      </c>
      <c r="AR21" s="34">
        <v>24.9166666666667</v>
      </c>
      <c r="AS21" s="34">
        <v>24.9166666666667</v>
      </c>
      <c r="AT21" s="34">
        <v>11.65</v>
      </c>
      <c r="AU21" s="34">
        <v>161</v>
      </c>
      <c r="AV21" s="34">
        <v>34</v>
      </c>
      <c r="AW21" s="34">
        <v>0</v>
      </c>
      <c r="AX21" s="34">
        <v>109.93166727224001</v>
      </c>
      <c r="AY21" s="34">
        <v>99</v>
      </c>
      <c r="AZ21" s="34">
        <v>0</v>
      </c>
      <c r="BA21" s="34">
        <v>0</v>
      </c>
      <c r="BB21" s="34">
        <v>99</v>
      </c>
    </row>
    <row r="22" spans="1:54" s="2" customFormat="1" ht="20.100000000000001" customHeight="1" x14ac:dyDescent="0.3">
      <c r="A22" s="18" t="s">
        <v>76</v>
      </c>
      <c r="B22" s="17" t="s">
        <v>80</v>
      </c>
      <c r="C22" s="15" t="s">
        <v>98</v>
      </c>
      <c r="D22" s="15" t="s">
        <v>98</v>
      </c>
      <c r="E22" s="16">
        <v>1</v>
      </c>
      <c r="F22" s="16">
        <v>0</v>
      </c>
      <c r="G22" s="16">
        <v>0</v>
      </c>
      <c r="H22" s="16">
        <v>1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22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25">
        <v>0</v>
      </c>
      <c r="X22" s="25">
        <v>0</v>
      </c>
      <c r="Y22" s="25">
        <v>0</v>
      </c>
      <c r="Z22" s="28">
        <v>1</v>
      </c>
      <c r="AA22" s="29">
        <v>1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35">
        <f t="shared" si="2"/>
        <v>34.776616666666669</v>
      </c>
      <c r="AI22" s="35">
        <f t="shared" si="3"/>
        <v>30.874199999999998</v>
      </c>
      <c r="AJ22" s="34">
        <v>18.741666666666699</v>
      </c>
      <c r="AK22" s="34">
        <v>11.85</v>
      </c>
      <c r="AL22" s="34">
        <v>45.402298850574702</v>
      </c>
      <c r="AM22" s="34">
        <v>545.92637421231598</v>
      </c>
      <c r="AN22" s="34">
        <v>32.1</v>
      </c>
      <c r="AO22" s="34">
        <v>6</v>
      </c>
      <c r="AP22" s="34">
        <v>26.1</v>
      </c>
      <c r="AQ22" s="34">
        <v>11.65</v>
      </c>
      <c r="AR22" s="34">
        <v>24.9166666666667</v>
      </c>
      <c r="AS22" s="34">
        <v>24.9166666666667</v>
      </c>
      <c r="AT22" s="34">
        <v>11.65</v>
      </c>
      <c r="AU22" s="34">
        <v>161</v>
      </c>
      <c r="AV22" s="34">
        <v>34</v>
      </c>
      <c r="AW22" s="34">
        <v>0</v>
      </c>
      <c r="AX22" s="34">
        <v>109.93166727224001</v>
      </c>
      <c r="AY22" s="34">
        <v>99</v>
      </c>
      <c r="AZ22" s="34">
        <v>0</v>
      </c>
      <c r="BA22" s="34">
        <v>0</v>
      </c>
      <c r="BB22" s="34">
        <v>99</v>
      </c>
    </row>
    <row r="23" spans="1:54" s="3" customFormat="1" ht="20.100000000000001" customHeight="1" x14ac:dyDescent="0.3">
      <c r="A23" s="13" t="s">
        <v>76</v>
      </c>
      <c r="B23" s="14" t="s">
        <v>77</v>
      </c>
      <c r="C23" s="15" t="s">
        <v>99</v>
      </c>
      <c r="D23" s="15" t="s">
        <v>99</v>
      </c>
      <c r="E23" s="16">
        <v>1</v>
      </c>
      <c r="F23" s="16">
        <v>0</v>
      </c>
      <c r="G23" s="16">
        <v>0</v>
      </c>
      <c r="H23" s="16">
        <v>1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22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25">
        <v>0</v>
      </c>
      <c r="X23" s="25">
        <v>0</v>
      </c>
      <c r="Y23" s="25">
        <v>0</v>
      </c>
      <c r="Z23" s="28">
        <v>1</v>
      </c>
      <c r="AA23" s="29">
        <v>0</v>
      </c>
      <c r="AB23" s="29">
        <v>0</v>
      </c>
      <c r="AC23" s="29">
        <v>0</v>
      </c>
      <c r="AD23" s="29">
        <v>1</v>
      </c>
      <c r="AE23" s="29">
        <v>0</v>
      </c>
      <c r="AF23" s="29">
        <v>0</v>
      </c>
      <c r="AG23" s="29">
        <v>0</v>
      </c>
      <c r="AH23" s="35">
        <f t="shared" si="2"/>
        <v>34.776616666666669</v>
      </c>
      <c r="AI23" s="35">
        <f t="shared" si="3"/>
        <v>30.874199999999998</v>
      </c>
      <c r="AJ23" s="34">
        <v>18.741666666666699</v>
      </c>
      <c r="AK23" s="34">
        <v>11.85</v>
      </c>
      <c r="AL23" s="34">
        <v>45.402298850574702</v>
      </c>
      <c r="AM23" s="34">
        <v>545.92637421231598</v>
      </c>
      <c r="AN23" s="34">
        <v>32.1</v>
      </c>
      <c r="AO23" s="34">
        <v>6</v>
      </c>
      <c r="AP23" s="34">
        <v>26.1</v>
      </c>
      <c r="AQ23" s="34">
        <v>11.65</v>
      </c>
      <c r="AR23" s="34">
        <v>24.9166666666667</v>
      </c>
      <c r="AS23" s="34">
        <v>24.9166666666667</v>
      </c>
      <c r="AT23" s="34">
        <v>11.65</v>
      </c>
      <c r="AU23" s="34">
        <v>161</v>
      </c>
      <c r="AV23" s="34">
        <v>34</v>
      </c>
      <c r="AW23" s="34">
        <v>0</v>
      </c>
      <c r="AX23" s="34">
        <v>109.93166727224001</v>
      </c>
      <c r="AY23" s="34">
        <v>99</v>
      </c>
      <c r="AZ23" s="34">
        <v>0</v>
      </c>
      <c r="BA23" s="34">
        <v>0</v>
      </c>
      <c r="BB23" s="34">
        <v>99</v>
      </c>
    </row>
    <row r="24" spans="1:54" s="3" customFormat="1" ht="20.100000000000001" customHeight="1" x14ac:dyDescent="0.3">
      <c r="A24" s="13" t="s">
        <v>76</v>
      </c>
      <c r="B24" s="14" t="s">
        <v>77</v>
      </c>
      <c r="C24" s="15" t="s">
        <v>100</v>
      </c>
      <c r="D24" s="15" t="s">
        <v>100</v>
      </c>
      <c r="E24" s="16">
        <v>1</v>
      </c>
      <c r="F24" s="16">
        <v>0</v>
      </c>
      <c r="G24" s="16">
        <v>0</v>
      </c>
      <c r="H24" s="16">
        <v>1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22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25">
        <v>0</v>
      </c>
      <c r="X24" s="25">
        <v>0</v>
      </c>
      <c r="Y24" s="25">
        <v>0</v>
      </c>
      <c r="Z24" s="28">
        <v>1</v>
      </c>
      <c r="AA24" s="29">
        <v>0</v>
      </c>
      <c r="AB24" s="29">
        <v>0</v>
      </c>
      <c r="AC24" s="29">
        <v>0</v>
      </c>
      <c r="AD24" s="29">
        <v>1</v>
      </c>
      <c r="AE24" s="29">
        <v>0</v>
      </c>
      <c r="AF24" s="29">
        <v>0</v>
      </c>
      <c r="AG24" s="29">
        <v>0</v>
      </c>
      <c r="AH24" s="35">
        <f t="shared" si="2"/>
        <v>34.776616666666669</v>
      </c>
      <c r="AI24" s="35">
        <f t="shared" si="3"/>
        <v>30.874199999999998</v>
      </c>
      <c r="AJ24" s="34">
        <v>18.741666666666699</v>
      </c>
      <c r="AK24" s="34">
        <v>11.85</v>
      </c>
      <c r="AL24" s="34">
        <v>45.402298850574702</v>
      </c>
      <c r="AM24" s="34">
        <v>545.92637421231598</v>
      </c>
      <c r="AN24" s="34">
        <v>32.1</v>
      </c>
      <c r="AO24" s="34">
        <v>6</v>
      </c>
      <c r="AP24" s="34">
        <v>26.1</v>
      </c>
      <c r="AQ24" s="34">
        <v>11.65</v>
      </c>
      <c r="AR24" s="34">
        <v>24.9166666666667</v>
      </c>
      <c r="AS24" s="34">
        <v>24.9166666666667</v>
      </c>
      <c r="AT24" s="34">
        <v>11.65</v>
      </c>
      <c r="AU24" s="34">
        <v>161</v>
      </c>
      <c r="AV24" s="34">
        <v>34</v>
      </c>
      <c r="AW24" s="34">
        <v>0</v>
      </c>
      <c r="AX24" s="34">
        <v>109.93166727224001</v>
      </c>
      <c r="AY24" s="34">
        <v>99</v>
      </c>
      <c r="AZ24" s="34">
        <v>0</v>
      </c>
      <c r="BA24" s="34">
        <v>0</v>
      </c>
      <c r="BB24" s="34">
        <v>99</v>
      </c>
    </row>
    <row r="25" spans="1:54" s="3" customFormat="1" ht="20.100000000000001" customHeight="1" x14ac:dyDescent="0.3">
      <c r="A25" s="13" t="s">
        <v>76</v>
      </c>
      <c r="B25" s="14" t="s">
        <v>77</v>
      </c>
      <c r="C25" s="15" t="s">
        <v>101</v>
      </c>
      <c r="D25" s="15" t="s">
        <v>101</v>
      </c>
      <c r="E25" s="16">
        <v>1</v>
      </c>
      <c r="F25" s="16">
        <v>0</v>
      </c>
      <c r="G25" s="16">
        <v>0</v>
      </c>
      <c r="H25" s="16">
        <v>1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22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25">
        <v>0</v>
      </c>
      <c r="X25" s="25">
        <v>0</v>
      </c>
      <c r="Y25" s="25">
        <v>0</v>
      </c>
      <c r="Z25" s="28">
        <v>1</v>
      </c>
      <c r="AA25" s="29">
        <v>0</v>
      </c>
      <c r="AB25" s="29">
        <v>0</v>
      </c>
      <c r="AC25" s="29">
        <v>0</v>
      </c>
      <c r="AD25" s="29">
        <v>1</v>
      </c>
      <c r="AE25" s="29">
        <v>0</v>
      </c>
      <c r="AF25" s="29">
        <v>0</v>
      </c>
      <c r="AG25" s="29">
        <v>0</v>
      </c>
      <c r="AH25" s="35">
        <f t="shared" si="2"/>
        <v>34.776616666666669</v>
      </c>
      <c r="AI25" s="35">
        <f t="shared" si="3"/>
        <v>30.874199999999998</v>
      </c>
      <c r="AJ25" s="34">
        <v>18.741666666666699</v>
      </c>
      <c r="AK25" s="34">
        <v>11.85</v>
      </c>
      <c r="AL25" s="34">
        <v>45.402298850574702</v>
      </c>
      <c r="AM25" s="34">
        <v>545.92637421231598</v>
      </c>
      <c r="AN25" s="34">
        <v>32.1</v>
      </c>
      <c r="AO25" s="34">
        <v>6</v>
      </c>
      <c r="AP25" s="34">
        <v>26.1</v>
      </c>
      <c r="AQ25" s="34">
        <v>11.65</v>
      </c>
      <c r="AR25" s="34">
        <v>24.9166666666667</v>
      </c>
      <c r="AS25" s="34">
        <v>24.9166666666667</v>
      </c>
      <c r="AT25" s="34">
        <v>11.65</v>
      </c>
      <c r="AU25" s="34">
        <v>161</v>
      </c>
      <c r="AV25" s="34">
        <v>34</v>
      </c>
      <c r="AW25" s="34">
        <v>0</v>
      </c>
      <c r="AX25" s="34">
        <v>109.93166727224001</v>
      </c>
      <c r="AY25" s="34">
        <v>99</v>
      </c>
      <c r="AZ25" s="34">
        <v>0</v>
      </c>
      <c r="BA25" s="34">
        <v>0</v>
      </c>
      <c r="BB25" s="34">
        <v>99</v>
      </c>
    </row>
    <row r="26" spans="1:54" s="3" customFormat="1" ht="20.100000000000001" customHeight="1" x14ac:dyDescent="0.3">
      <c r="A26" s="13" t="s">
        <v>76</v>
      </c>
      <c r="B26" s="14" t="s">
        <v>77</v>
      </c>
      <c r="C26" s="15" t="s">
        <v>102</v>
      </c>
      <c r="D26" s="15" t="s">
        <v>102</v>
      </c>
      <c r="E26" s="16">
        <v>1</v>
      </c>
      <c r="F26" s="16">
        <v>0</v>
      </c>
      <c r="G26" s="16">
        <v>0</v>
      </c>
      <c r="H26" s="16">
        <v>1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22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25">
        <v>0</v>
      </c>
      <c r="X26" s="25">
        <v>0</v>
      </c>
      <c r="Y26" s="25">
        <v>0</v>
      </c>
      <c r="Z26" s="28">
        <v>1</v>
      </c>
      <c r="AA26" s="29">
        <v>0</v>
      </c>
      <c r="AB26" s="29">
        <v>0</v>
      </c>
      <c r="AC26" s="29">
        <v>0</v>
      </c>
      <c r="AD26" s="29">
        <v>1</v>
      </c>
      <c r="AE26" s="29">
        <v>0</v>
      </c>
      <c r="AF26" s="29">
        <v>0</v>
      </c>
      <c r="AG26" s="29">
        <v>0</v>
      </c>
      <c r="AH26" s="35">
        <f>34+46.62/60</f>
        <v>34.777000000000001</v>
      </c>
      <c r="AI26" s="35">
        <f>30+52.503/60</f>
        <v>30.875050000000002</v>
      </c>
      <c r="AJ26" s="34">
        <v>18.683333333333302</v>
      </c>
      <c r="AK26" s="34">
        <v>11.85</v>
      </c>
      <c r="AL26" s="34">
        <v>45.752895752895803</v>
      </c>
      <c r="AM26" s="34">
        <v>542.70925303824799</v>
      </c>
      <c r="AN26" s="34">
        <v>31.9</v>
      </c>
      <c r="AO26" s="34">
        <v>6</v>
      </c>
      <c r="AP26" s="34">
        <v>25.9</v>
      </c>
      <c r="AQ26" s="34">
        <v>11.616666666666699</v>
      </c>
      <c r="AR26" s="34">
        <v>24.8</v>
      </c>
      <c r="AS26" s="34">
        <v>24.8</v>
      </c>
      <c r="AT26" s="34">
        <v>11.616666666666699</v>
      </c>
      <c r="AU26" s="34">
        <v>168</v>
      </c>
      <c r="AV26" s="34">
        <v>36</v>
      </c>
      <c r="AW26" s="34">
        <v>0</v>
      </c>
      <c r="AX26" s="34">
        <v>109.349569664905</v>
      </c>
      <c r="AY26" s="34">
        <v>103</v>
      </c>
      <c r="AZ26" s="34">
        <v>0</v>
      </c>
      <c r="BA26" s="34">
        <v>0</v>
      </c>
      <c r="BB26" s="34">
        <v>103</v>
      </c>
    </row>
    <row r="27" spans="1:54" s="3" customFormat="1" ht="20.100000000000001" customHeight="1" x14ac:dyDescent="0.3">
      <c r="A27" s="13" t="s">
        <v>76</v>
      </c>
      <c r="B27" s="14" t="s">
        <v>77</v>
      </c>
      <c r="C27" s="15" t="s">
        <v>103</v>
      </c>
      <c r="D27" s="15" t="s">
        <v>103</v>
      </c>
      <c r="E27" s="16">
        <v>1</v>
      </c>
      <c r="F27" s="16">
        <v>0</v>
      </c>
      <c r="G27" s="16">
        <v>0</v>
      </c>
      <c r="H27" s="16">
        <v>1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22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25">
        <v>0</v>
      </c>
      <c r="X27" s="25">
        <v>0</v>
      </c>
      <c r="Y27" s="25">
        <v>0</v>
      </c>
      <c r="Z27" s="28">
        <v>1</v>
      </c>
      <c r="AA27" s="29">
        <v>0</v>
      </c>
      <c r="AB27" s="29">
        <v>0</v>
      </c>
      <c r="AC27" s="29">
        <v>0</v>
      </c>
      <c r="AD27" s="29">
        <v>1</v>
      </c>
      <c r="AE27" s="29">
        <v>0</v>
      </c>
      <c r="AF27" s="29">
        <v>0</v>
      </c>
      <c r="AG27" s="29">
        <v>0</v>
      </c>
      <c r="AH27" s="35">
        <f>34+46.617/60</f>
        <v>34.776949999999999</v>
      </c>
      <c r="AI27" s="35">
        <f>30+52.515/60</f>
        <v>30.875250000000001</v>
      </c>
      <c r="AJ27" s="34">
        <v>18.683333333333302</v>
      </c>
      <c r="AK27" s="34">
        <v>11.85</v>
      </c>
      <c r="AL27" s="34">
        <v>45.752895752895803</v>
      </c>
      <c r="AM27" s="34">
        <v>542.70925303824799</v>
      </c>
      <c r="AN27" s="34">
        <v>31.9</v>
      </c>
      <c r="AO27" s="34">
        <v>6</v>
      </c>
      <c r="AP27" s="34">
        <v>25.9</v>
      </c>
      <c r="AQ27" s="34">
        <v>11.616666666666699</v>
      </c>
      <c r="AR27" s="34">
        <v>24.8</v>
      </c>
      <c r="AS27" s="34">
        <v>24.8</v>
      </c>
      <c r="AT27" s="34">
        <v>11.616666666666699</v>
      </c>
      <c r="AU27" s="34">
        <v>168</v>
      </c>
      <c r="AV27" s="34">
        <v>36</v>
      </c>
      <c r="AW27" s="34">
        <v>0</v>
      </c>
      <c r="AX27" s="34">
        <v>109.349569664905</v>
      </c>
      <c r="AY27" s="34">
        <v>103</v>
      </c>
      <c r="AZ27" s="34">
        <v>0</v>
      </c>
      <c r="BA27" s="34">
        <v>0</v>
      </c>
      <c r="BB27" s="34">
        <v>103</v>
      </c>
    </row>
    <row r="28" spans="1:54" s="3" customFormat="1" ht="20.100000000000001" customHeight="1" x14ac:dyDescent="0.3">
      <c r="A28" s="13" t="s">
        <v>76</v>
      </c>
      <c r="B28" s="14" t="s">
        <v>77</v>
      </c>
      <c r="C28" s="15" t="s">
        <v>104</v>
      </c>
      <c r="D28" s="15" t="s">
        <v>104</v>
      </c>
      <c r="E28" s="16">
        <v>1</v>
      </c>
      <c r="F28" s="16">
        <v>0</v>
      </c>
      <c r="G28" s="16">
        <v>0</v>
      </c>
      <c r="H28" s="16">
        <v>1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22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25">
        <v>0</v>
      </c>
      <c r="X28" s="25">
        <v>0</v>
      </c>
      <c r="Y28" s="25">
        <v>0</v>
      </c>
      <c r="Z28" s="28">
        <v>1</v>
      </c>
      <c r="AA28" s="29">
        <v>0</v>
      </c>
      <c r="AB28" s="29">
        <v>0</v>
      </c>
      <c r="AC28" s="29">
        <v>0</v>
      </c>
      <c r="AD28" s="29">
        <v>1</v>
      </c>
      <c r="AE28" s="29">
        <v>0</v>
      </c>
      <c r="AF28" s="29">
        <v>0</v>
      </c>
      <c r="AG28" s="29">
        <v>0</v>
      </c>
      <c r="AH28" s="35">
        <f>34+46.617/60</f>
        <v>34.776949999999999</v>
      </c>
      <c r="AI28" s="35">
        <f>30+52.515/60</f>
        <v>30.875250000000001</v>
      </c>
      <c r="AJ28" s="34">
        <v>18.683333333333302</v>
      </c>
      <c r="AK28" s="34">
        <v>11.85</v>
      </c>
      <c r="AL28" s="34">
        <v>45.752895752895803</v>
      </c>
      <c r="AM28" s="34">
        <v>542.70925303824799</v>
      </c>
      <c r="AN28" s="34">
        <v>31.9</v>
      </c>
      <c r="AO28" s="34">
        <v>6</v>
      </c>
      <c r="AP28" s="34">
        <v>25.9</v>
      </c>
      <c r="AQ28" s="34">
        <v>11.616666666666699</v>
      </c>
      <c r="AR28" s="34">
        <v>24.8</v>
      </c>
      <c r="AS28" s="34">
        <v>24.8</v>
      </c>
      <c r="AT28" s="34">
        <v>11.616666666666699</v>
      </c>
      <c r="AU28" s="34">
        <v>168</v>
      </c>
      <c r="AV28" s="34">
        <v>36</v>
      </c>
      <c r="AW28" s="34">
        <v>0</v>
      </c>
      <c r="AX28" s="34">
        <v>109.349569664905</v>
      </c>
      <c r="AY28" s="34">
        <v>103</v>
      </c>
      <c r="AZ28" s="34">
        <v>0</v>
      </c>
      <c r="BA28" s="34">
        <v>0</v>
      </c>
      <c r="BB28" s="34">
        <v>103</v>
      </c>
    </row>
    <row r="29" spans="1:54" s="3" customFormat="1" ht="20.100000000000001" customHeight="1" x14ac:dyDescent="0.3">
      <c r="A29" s="18" t="s">
        <v>76</v>
      </c>
      <c r="B29" s="17" t="s">
        <v>90</v>
      </c>
      <c r="C29" s="15" t="s">
        <v>105</v>
      </c>
      <c r="D29" s="15" t="s">
        <v>105</v>
      </c>
      <c r="E29" s="16">
        <v>1</v>
      </c>
      <c r="F29" s="16">
        <v>0</v>
      </c>
      <c r="G29" s="16">
        <v>0</v>
      </c>
      <c r="H29" s="16">
        <v>1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22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25">
        <v>0</v>
      </c>
      <c r="X29" s="25">
        <v>0</v>
      </c>
      <c r="Y29" s="25">
        <v>0</v>
      </c>
      <c r="Z29" s="28">
        <v>1</v>
      </c>
      <c r="AA29" s="29">
        <v>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35">
        <f>34+46.617/60</f>
        <v>34.776949999999999</v>
      </c>
      <c r="AI29" s="35">
        <f>30+52.515/60</f>
        <v>30.875250000000001</v>
      </c>
      <c r="AJ29" s="34">
        <v>18.683333333333302</v>
      </c>
      <c r="AK29" s="34">
        <v>11.85</v>
      </c>
      <c r="AL29" s="34">
        <v>45.752895752895803</v>
      </c>
      <c r="AM29" s="34">
        <v>542.70925303824799</v>
      </c>
      <c r="AN29" s="34">
        <v>31.9</v>
      </c>
      <c r="AO29" s="34">
        <v>6</v>
      </c>
      <c r="AP29" s="34">
        <v>25.9</v>
      </c>
      <c r="AQ29" s="34">
        <v>11.616666666666699</v>
      </c>
      <c r="AR29" s="34">
        <v>24.8</v>
      </c>
      <c r="AS29" s="34">
        <v>24.8</v>
      </c>
      <c r="AT29" s="34">
        <v>11.616666666666699</v>
      </c>
      <c r="AU29" s="34">
        <v>168</v>
      </c>
      <c r="AV29" s="34">
        <v>36</v>
      </c>
      <c r="AW29" s="34">
        <v>0</v>
      </c>
      <c r="AX29" s="34">
        <v>109.349569664905</v>
      </c>
      <c r="AY29" s="34">
        <v>103</v>
      </c>
      <c r="AZ29" s="34">
        <v>0</v>
      </c>
      <c r="BA29" s="34">
        <v>0</v>
      </c>
      <c r="BB29" s="34">
        <v>103</v>
      </c>
    </row>
    <row r="30" spans="1:54" s="3" customFormat="1" ht="20.100000000000001" customHeight="1" x14ac:dyDescent="0.3">
      <c r="A30" s="13" t="s">
        <v>396</v>
      </c>
      <c r="B30" s="13" t="s">
        <v>84</v>
      </c>
      <c r="C30" s="15" t="s">
        <v>106</v>
      </c>
      <c r="D30" s="15" t="s">
        <v>106</v>
      </c>
      <c r="E30" s="16">
        <v>1</v>
      </c>
      <c r="F30" s="16">
        <v>1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22">
        <v>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26">
        <v>1</v>
      </c>
      <c r="X30" s="26">
        <v>0</v>
      </c>
      <c r="Y30" s="26">
        <v>0</v>
      </c>
      <c r="Z30" s="30">
        <v>0</v>
      </c>
      <c r="AA30" s="29">
        <v>1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33">
        <v>138.173611111111</v>
      </c>
      <c r="AI30" s="33">
        <v>35.882777777777697</v>
      </c>
      <c r="AJ30" s="34">
        <v>5.5</v>
      </c>
      <c r="AK30" s="34">
        <v>9.56666666666667</v>
      </c>
      <c r="AL30" s="34">
        <v>28.137254901960802</v>
      </c>
      <c r="AM30" s="34">
        <v>891.67360518399198</v>
      </c>
      <c r="AN30" s="34">
        <v>22.4</v>
      </c>
      <c r="AO30" s="34">
        <v>-11.6</v>
      </c>
      <c r="AP30" s="34">
        <v>34</v>
      </c>
      <c r="AQ30" s="34">
        <v>16.033333333333299</v>
      </c>
      <c r="AR30" s="34">
        <v>-5.3833333333333302</v>
      </c>
      <c r="AS30" s="34">
        <v>16.350000000000001</v>
      </c>
      <c r="AT30" s="34">
        <v>-5.3833333333333302</v>
      </c>
      <c r="AU30" s="34">
        <v>1858</v>
      </c>
      <c r="AV30" s="34">
        <v>253</v>
      </c>
      <c r="AW30" s="34">
        <v>52</v>
      </c>
      <c r="AX30" s="34">
        <v>53.049480880802399</v>
      </c>
      <c r="AY30" s="34">
        <v>753</v>
      </c>
      <c r="AZ30" s="34">
        <v>172</v>
      </c>
      <c r="BA30" s="34">
        <v>753</v>
      </c>
      <c r="BB30" s="34">
        <v>172</v>
      </c>
    </row>
    <row r="31" spans="1:54" s="3" customFormat="1" ht="20.100000000000001" customHeight="1" x14ac:dyDescent="0.65">
      <c r="A31" s="19" t="s">
        <v>107</v>
      </c>
      <c r="B31" s="19" t="s">
        <v>108</v>
      </c>
      <c r="C31" s="15" t="s">
        <v>109</v>
      </c>
      <c r="D31" s="15" t="s">
        <v>110</v>
      </c>
      <c r="E31" s="16">
        <v>1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22">
        <v>0</v>
      </c>
      <c r="P31" s="16">
        <v>1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26">
        <v>1</v>
      </c>
      <c r="X31" s="26">
        <v>0</v>
      </c>
      <c r="Y31" s="26">
        <v>0</v>
      </c>
      <c r="Z31" s="30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1</v>
      </c>
      <c r="AH31" s="33">
        <f t="shared" ref="AH31:AH51" si="4">101+6/60+34.03/60/60</f>
        <v>101.10945277777778</v>
      </c>
      <c r="AI31" s="33">
        <f t="shared" ref="AI31:AI51" si="5">39+32/60+30.92/60/60</f>
        <v>39.541922222222219</v>
      </c>
      <c r="AJ31" s="36">
        <v>6.9</v>
      </c>
      <c r="AK31" s="36">
        <v>14.9</v>
      </c>
      <c r="AL31" s="36">
        <v>32.1</v>
      </c>
      <c r="AM31" s="36">
        <v>1150.0999999999999</v>
      </c>
      <c r="AN31" s="36">
        <v>28.9</v>
      </c>
      <c r="AO31" s="36">
        <v>-17.5</v>
      </c>
      <c r="AP31" s="36">
        <v>46.4</v>
      </c>
      <c r="AQ31" s="36">
        <v>20.399999999999999</v>
      </c>
      <c r="AR31" s="36">
        <v>-8.1</v>
      </c>
      <c r="AS31" s="36">
        <v>20.399999999999999</v>
      </c>
      <c r="AT31" s="36">
        <v>-8.1</v>
      </c>
      <c r="AU31" s="36">
        <v>113</v>
      </c>
      <c r="AV31" s="36">
        <v>28</v>
      </c>
      <c r="AW31" s="36">
        <v>0</v>
      </c>
      <c r="AX31" s="36">
        <v>105.8</v>
      </c>
      <c r="AY31" s="36">
        <v>70</v>
      </c>
      <c r="AZ31" s="36">
        <v>2</v>
      </c>
      <c r="BA31" s="36">
        <v>70</v>
      </c>
      <c r="BB31" s="36">
        <v>2</v>
      </c>
    </row>
    <row r="32" spans="1:54" s="3" customFormat="1" ht="20.100000000000001" customHeight="1" x14ac:dyDescent="0.65">
      <c r="A32" s="19" t="s">
        <v>111</v>
      </c>
      <c r="B32" s="19" t="s">
        <v>108</v>
      </c>
      <c r="C32" s="15" t="s">
        <v>112</v>
      </c>
      <c r="D32" s="15" t="s">
        <v>113</v>
      </c>
      <c r="E32" s="16">
        <v>1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1</v>
      </c>
      <c r="L32" s="16">
        <v>0</v>
      </c>
      <c r="M32" s="16">
        <v>0</v>
      </c>
      <c r="N32" s="16">
        <v>0</v>
      </c>
      <c r="O32" s="22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26">
        <v>1</v>
      </c>
      <c r="X32" s="26">
        <v>0</v>
      </c>
      <c r="Y32" s="26">
        <v>0</v>
      </c>
      <c r="Z32" s="30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1</v>
      </c>
      <c r="AH32" s="33">
        <f t="shared" si="4"/>
        <v>101.10945277777778</v>
      </c>
      <c r="AI32" s="33">
        <f t="shared" si="5"/>
        <v>39.541922222222219</v>
      </c>
      <c r="AJ32" s="36">
        <v>6.9</v>
      </c>
      <c r="AK32" s="36">
        <v>14.9</v>
      </c>
      <c r="AL32" s="36">
        <v>32.1</v>
      </c>
      <c r="AM32" s="36">
        <v>1150.0999999999999</v>
      </c>
      <c r="AN32" s="36">
        <v>28.9</v>
      </c>
      <c r="AO32" s="36">
        <v>-17.5</v>
      </c>
      <c r="AP32" s="36">
        <v>46.4</v>
      </c>
      <c r="AQ32" s="36">
        <v>20.399999999999999</v>
      </c>
      <c r="AR32" s="36">
        <v>-8.1</v>
      </c>
      <c r="AS32" s="36">
        <v>20.399999999999999</v>
      </c>
      <c r="AT32" s="36">
        <v>-8.1</v>
      </c>
      <c r="AU32" s="36">
        <v>113</v>
      </c>
      <c r="AV32" s="36">
        <v>28</v>
      </c>
      <c r="AW32" s="36">
        <v>0</v>
      </c>
      <c r="AX32" s="36">
        <v>105.8</v>
      </c>
      <c r="AY32" s="36">
        <v>70</v>
      </c>
      <c r="AZ32" s="36">
        <v>2</v>
      </c>
      <c r="BA32" s="36">
        <v>70</v>
      </c>
      <c r="BB32" s="36">
        <v>2</v>
      </c>
    </row>
    <row r="33" spans="1:54" s="3" customFormat="1" ht="20.100000000000001" customHeight="1" x14ac:dyDescent="0.65">
      <c r="A33" s="19" t="s">
        <v>114</v>
      </c>
      <c r="B33" s="19" t="s">
        <v>108</v>
      </c>
      <c r="C33" s="15" t="s">
        <v>115</v>
      </c>
      <c r="D33" s="15" t="s">
        <v>116</v>
      </c>
      <c r="E33" s="16">
        <v>1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22">
        <v>0</v>
      </c>
      <c r="P33" s="16">
        <v>1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25">
        <v>0</v>
      </c>
      <c r="X33" s="25">
        <v>1</v>
      </c>
      <c r="Y33" s="25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1</v>
      </c>
      <c r="AH33" s="33">
        <f t="shared" si="4"/>
        <v>101.10945277777778</v>
      </c>
      <c r="AI33" s="33">
        <f t="shared" si="5"/>
        <v>39.541922222222219</v>
      </c>
      <c r="AJ33" s="36">
        <v>6.9</v>
      </c>
      <c r="AK33" s="36">
        <v>14.9</v>
      </c>
      <c r="AL33" s="36">
        <v>32.1</v>
      </c>
      <c r="AM33" s="36">
        <v>1150.0999999999999</v>
      </c>
      <c r="AN33" s="36">
        <v>28.9</v>
      </c>
      <c r="AO33" s="36">
        <v>-17.5</v>
      </c>
      <c r="AP33" s="36">
        <v>46.4</v>
      </c>
      <c r="AQ33" s="36">
        <v>20.399999999999999</v>
      </c>
      <c r="AR33" s="36">
        <v>-8.1</v>
      </c>
      <c r="AS33" s="36">
        <v>20.399999999999999</v>
      </c>
      <c r="AT33" s="36">
        <v>-8.1</v>
      </c>
      <c r="AU33" s="36">
        <v>113</v>
      </c>
      <c r="AV33" s="36">
        <v>28</v>
      </c>
      <c r="AW33" s="36">
        <v>0</v>
      </c>
      <c r="AX33" s="36">
        <v>105.8</v>
      </c>
      <c r="AY33" s="36">
        <v>70</v>
      </c>
      <c r="AZ33" s="36">
        <v>2</v>
      </c>
      <c r="BA33" s="36">
        <v>70</v>
      </c>
      <c r="BB33" s="36">
        <v>2</v>
      </c>
    </row>
    <row r="34" spans="1:54" s="3" customFormat="1" ht="20.100000000000001" customHeight="1" x14ac:dyDescent="0.65">
      <c r="A34" s="19" t="s">
        <v>111</v>
      </c>
      <c r="B34" s="19" t="s">
        <v>108</v>
      </c>
      <c r="C34" s="15" t="s">
        <v>117</v>
      </c>
      <c r="D34" s="15" t="s">
        <v>118</v>
      </c>
      <c r="E34" s="16">
        <v>1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1</v>
      </c>
      <c r="L34" s="16">
        <v>0</v>
      </c>
      <c r="M34" s="16">
        <v>0</v>
      </c>
      <c r="N34" s="16">
        <v>0</v>
      </c>
      <c r="O34" s="22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26">
        <v>1</v>
      </c>
      <c r="X34" s="26">
        <v>0</v>
      </c>
      <c r="Y34" s="26">
        <v>0</v>
      </c>
      <c r="Z34" s="30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1</v>
      </c>
      <c r="AH34" s="33">
        <f t="shared" si="4"/>
        <v>101.10945277777778</v>
      </c>
      <c r="AI34" s="33">
        <f t="shared" si="5"/>
        <v>39.541922222222219</v>
      </c>
      <c r="AJ34" s="36">
        <v>6.9</v>
      </c>
      <c r="AK34" s="36">
        <v>14.9</v>
      </c>
      <c r="AL34" s="36">
        <v>32.1</v>
      </c>
      <c r="AM34" s="36">
        <v>1150.0999999999999</v>
      </c>
      <c r="AN34" s="36">
        <v>28.9</v>
      </c>
      <c r="AO34" s="36">
        <v>-17.5</v>
      </c>
      <c r="AP34" s="36">
        <v>46.4</v>
      </c>
      <c r="AQ34" s="36">
        <v>20.399999999999999</v>
      </c>
      <c r="AR34" s="36">
        <v>-8.1</v>
      </c>
      <c r="AS34" s="36">
        <v>20.399999999999999</v>
      </c>
      <c r="AT34" s="36">
        <v>-8.1</v>
      </c>
      <c r="AU34" s="36">
        <v>113</v>
      </c>
      <c r="AV34" s="36">
        <v>28</v>
      </c>
      <c r="AW34" s="36">
        <v>0</v>
      </c>
      <c r="AX34" s="36">
        <v>105.8</v>
      </c>
      <c r="AY34" s="36">
        <v>70</v>
      </c>
      <c r="AZ34" s="36">
        <v>2</v>
      </c>
      <c r="BA34" s="36">
        <v>70</v>
      </c>
      <c r="BB34" s="36">
        <v>2</v>
      </c>
    </row>
    <row r="35" spans="1:54" s="3" customFormat="1" ht="20.100000000000001" customHeight="1" x14ac:dyDescent="0.65">
      <c r="A35" s="19" t="s">
        <v>114</v>
      </c>
      <c r="B35" s="18" t="s">
        <v>119</v>
      </c>
      <c r="C35" s="15" t="s">
        <v>120</v>
      </c>
      <c r="D35" s="15" t="s">
        <v>121</v>
      </c>
      <c r="E35" s="16">
        <v>1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22">
        <v>0</v>
      </c>
      <c r="P35" s="16">
        <v>1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25">
        <v>0</v>
      </c>
      <c r="X35" s="25">
        <v>1</v>
      </c>
      <c r="Y35" s="25">
        <v>0</v>
      </c>
      <c r="Z35" s="28">
        <v>0</v>
      </c>
      <c r="AA35" s="29">
        <v>0</v>
      </c>
      <c r="AB35" s="29">
        <v>1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33">
        <f t="shared" si="4"/>
        <v>101.10945277777778</v>
      </c>
      <c r="AI35" s="33">
        <f t="shared" si="5"/>
        <v>39.541922222222219</v>
      </c>
      <c r="AJ35" s="36">
        <v>6.9</v>
      </c>
      <c r="AK35" s="36">
        <v>14.9</v>
      </c>
      <c r="AL35" s="36">
        <v>32.1</v>
      </c>
      <c r="AM35" s="36">
        <v>1150.0999999999999</v>
      </c>
      <c r="AN35" s="36">
        <v>28.9</v>
      </c>
      <c r="AO35" s="36">
        <v>-17.5</v>
      </c>
      <c r="AP35" s="36">
        <v>46.4</v>
      </c>
      <c r="AQ35" s="36">
        <v>20.399999999999999</v>
      </c>
      <c r="AR35" s="36">
        <v>-8.1</v>
      </c>
      <c r="AS35" s="36">
        <v>20.399999999999999</v>
      </c>
      <c r="AT35" s="36">
        <v>-8.1</v>
      </c>
      <c r="AU35" s="36">
        <v>113</v>
      </c>
      <c r="AV35" s="36">
        <v>28</v>
      </c>
      <c r="AW35" s="36">
        <v>0</v>
      </c>
      <c r="AX35" s="36">
        <v>105.8</v>
      </c>
      <c r="AY35" s="36">
        <v>70</v>
      </c>
      <c r="AZ35" s="36">
        <v>2</v>
      </c>
      <c r="BA35" s="36">
        <v>70</v>
      </c>
      <c r="BB35" s="36">
        <v>2</v>
      </c>
    </row>
    <row r="36" spans="1:54" s="3" customFormat="1" ht="20.100000000000001" customHeight="1" x14ac:dyDescent="0.65">
      <c r="A36" s="19" t="s">
        <v>122</v>
      </c>
      <c r="B36" s="19" t="s">
        <v>108</v>
      </c>
      <c r="C36" s="15" t="s">
        <v>123</v>
      </c>
      <c r="D36" s="15" t="s">
        <v>124</v>
      </c>
      <c r="E36" s="16">
        <v>1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22">
        <v>0</v>
      </c>
      <c r="P36" s="16">
        <v>1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26">
        <v>1</v>
      </c>
      <c r="X36" s="26">
        <v>0</v>
      </c>
      <c r="Y36" s="26">
        <v>0</v>
      </c>
      <c r="Z36" s="30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</v>
      </c>
      <c r="AH36" s="33">
        <f t="shared" si="4"/>
        <v>101.10945277777778</v>
      </c>
      <c r="AI36" s="33">
        <f t="shared" si="5"/>
        <v>39.541922222222219</v>
      </c>
      <c r="AJ36" s="36">
        <v>6.9</v>
      </c>
      <c r="AK36" s="36">
        <v>14.9</v>
      </c>
      <c r="AL36" s="36">
        <v>32.1</v>
      </c>
      <c r="AM36" s="36">
        <v>1150.0999999999999</v>
      </c>
      <c r="AN36" s="36">
        <v>28.9</v>
      </c>
      <c r="AO36" s="36">
        <v>-17.5</v>
      </c>
      <c r="AP36" s="36">
        <v>46.4</v>
      </c>
      <c r="AQ36" s="36">
        <v>20.399999999999999</v>
      </c>
      <c r="AR36" s="36">
        <v>-8.1</v>
      </c>
      <c r="AS36" s="36">
        <v>20.399999999999999</v>
      </c>
      <c r="AT36" s="36">
        <v>-8.1</v>
      </c>
      <c r="AU36" s="36">
        <v>113</v>
      </c>
      <c r="AV36" s="36">
        <v>28</v>
      </c>
      <c r="AW36" s="36">
        <v>0</v>
      </c>
      <c r="AX36" s="36">
        <v>105.8</v>
      </c>
      <c r="AY36" s="36">
        <v>70</v>
      </c>
      <c r="AZ36" s="36">
        <v>2</v>
      </c>
      <c r="BA36" s="36">
        <v>70</v>
      </c>
      <c r="BB36" s="36">
        <v>2</v>
      </c>
    </row>
    <row r="37" spans="1:54" s="3" customFormat="1" ht="20.100000000000001" customHeight="1" x14ac:dyDescent="0.65">
      <c r="A37" s="19" t="s">
        <v>114</v>
      </c>
      <c r="B37" s="18" t="s">
        <v>119</v>
      </c>
      <c r="C37" s="15" t="s">
        <v>125</v>
      </c>
      <c r="D37" s="15" t="s">
        <v>126</v>
      </c>
      <c r="E37" s="16">
        <v>1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22">
        <v>0</v>
      </c>
      <c r="P37" s="16">
        <v>1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25">
        <v>0</v>
      </c>
      <c r="X37" s="25">
        <v>1</v>
      </c>
      <c r="Y37" s="25">
        <v>0</v>
      </c>
      <c r="Z37" s="28">
        <v>0</v>
      </c>
      <c r="AA37" s="29">
        <v>0</v>
      </c>
      <c r="AB37" s="29">
        <v>1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33">
        <f t="shared" si="4"/>
        <v>101.10945277777778</v>
      </c>
      <c r="AI37" s="33">
        <f t="shared" si="5"/>
        <v>39.541922222222219</v>
      </c>
      <c r="AJ37" s="36">
        <v>6.9</v>
      </c>
      <c r="AK37" s="36">
        <v>14.9</v>
      </c>
      <c r="AL37" s="36">
        <v>32.1</v>
      </c>
      <c r="AM37" s="36">
        <v>1150.0999999999999</v>
      </c>
      <c r="AN37" s="36">
        <v>28.9</v>
      </c>
      <c r="AO37" s="36">
        <v>-17.5</v>
      </c>
      <c r="AP37" s="36">
        <v>46.4</v>
      </c>
      <c r="AQ37" s="36">
        <v>20.399999999999999</v>
      </c>
      <c r="AR37" s="36">
        <v>-8.1</v>
      </c>
      <c r="AS37" s="36">
        <v>20.399999999999999</v>
      </c>
      <c r="AT37" s="36">
        <v>-8.1</v>
      </c>
      <c r="AU37" s="36">
        <v>113</v>
      </c>
      <c r="AV37" s="36">
        <v>28</v>
      </c>
      <c r="AW37" s="36">
        <v>0</v>
      </c>
      <c r="AX37" s="36">
        <v>105.8</v>
      </c>
      <c r="AY37" s="36">
        <v>70</v>
      </c>
      <c r="AZ37" s="36">
        <v>2</v>
      </c>
      <c r="BA37" s="36">
        <v>70</v>
      </c>
      <c r="BB37" s="36">
        <v>2</v>
      </c>
    </row>
    <row r="38" spans="1:54" s="3" customFormat="1" ht="20.100000000000001" customHeight="1" x14ac:dyDescent="0.65">
      <c r="A38" s="19" t="s">
        <v>114</v>
      </c>
      <c r="B38" s="19" t="s">
        <v>108</v>
      </c>
      <c r="C38" s="15" t="s">
        <v>127</v>
      </c>
      <c r="D38" s="15" t="s">
        <v>128</v>
      </c>
      <c r="E38" s="16">
        <v>1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22">
        <v>0</v>
      </c>
      <c r="P38" s="16">
        <v>1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25">
        <v>0</v>
      </c>
      <c r="X38" s="25">
        <v>1</v>
      </c>
      <c r="Y38" s="25">
        <v>0</v>
      </c>
      <c r="Z38" s="28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</v>
      </c>
      <c r="AH38" s="33">
        <f t="shared" si="4"/>
        <v>101.10945277777778</v>
      </c>
      <c r="AI38" s="33">
        <f t="shared" si="5"/>
        <v>39.541922222222219</v>
      </c>
      <c r="AJ38" s="36">
        <v>6.9</v>
      </c>
      <c r="AK38" s="36">
        <v>14.9</v>
      </c>
      <c r="AL38" s="36">
        <v>32.1</v>
      </c>
      <c r="AM38" s="36">
        <v>1150.0999999999999</v>
      </c>
      <c r="AN38" s="36">
        <v>28.9</v>
      </c>
      <c r="AO38" s="36">
        <v>-17.5</v>
      </c>
      <c r="AP38" s="36">
        <v>46.4</v>
      </c>
      <c r="AQ38" s="36">
        <v>20.399999999999999</v>
      </c>
      <c r="AR38" s="36">
        <v>-8.1</v>
      </c>
      <c r="AS38" s="36">
        <v>20.399999999999999</v>
      </c>
      <c r="AT38" s="36">
        <v>-8.1</v>
      </c>
      <c r="AU38" s="36">
        <v>113</v>
      </c>
      <c r="AV38" s="36">
        <v>28</v>
      </c>
      <c r="AW38" s="36">
        <v>0</v>
      </c>
      <c r="AX38" s="36">
        <v>105.8</v>
      </c>
      <c r="AY38" s="36">
        <v>70</v>
      </c>
      <c r="AZ38" s="36">
        <v>2</v>
      </c>
      <c r="BA38" s="36">
        <v>70</v>
      </c>
      <c r="BB38" s="36">
        <v>2</v>
      </c>
    </row>
    <row r="39" spans="1:54" s="3" customFormat="1" ht="20.100000000000001" customHeight="1" x14ac:dyDescent="0.65">
      <c r="A39" s="19" t="s">
        <v>129</v>
      </c>
      <c r="B39" s="19" t="s">
        <v>108</v>
      </c>
      <c r="C39" s="15" t="s">
        <v>130</v>
      </c>
      <c r="D39" s="15" t="s">
        <v>131</v>
      </c>
      <c r="E39" s="16">
        <v>1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22">
        <v>0</v>
      </c>
      <c r="P39" s="16">
        <v>1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26">
        <v>1</v>
      </c>
      <c r="X39" s="26">
        <v>0</v>
      </c>
      <c r="Y39" s="26">
        <v>0</v>
      </c>
      <c r="Z39" s="30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1</v>
      </c>
      <c r="AH39" s="33">
        <f t="shared" si="4"/>
        <v>101.10945277777778</v>
      </c>
      <c r="AI39" s="33">
        <f t="shared" si="5"/>
        <v>39.541922222222219</v>
      </c>
      <c r="AJ39" s="36">
        <v>6.9</v>
      </c>
      <c r="AK39" s="36">
        <v>14.9</v>
      </c>
      <c r="AL39" s="36">
        <v>32.1</v>
      </c>
      <c r="AM39" s="36">
        <v>1150.0999999999999</v>
      </c>
      <c r="AN39" s="36">
        <v>28.9</v>
      </c>
      <c r="AO39" s="36">
        <v>-17.5</v>
      </c>
      <c r="AP39" s="36">
        <v>46.4</v>
      </c>
      <c r="AQ39" s="36">
        <v>20.399999999999999</v>
      </c>
      <c r="AR39" s="36">
        <v>-8.1</v>
      </c>
      <c r="AS39" s="36">
        <v>20.399999999999999</v>
      </c>
      <c r="AT39" s="36">
        <v>-8.1</v>
      </c>
      <c r="AU39" s="36">
        <v>113</v>
      </c>
      <c r="AV39" s="36">
        <v>28</v>
      </c>
      <c r="AW39" s="36">
        <v>0</v>
      </c>
      <c r="AX39" s="36">
        <v>105.8</v>
      </c>
      <c r="AY39" s="36">
        <v>70</v>
      </c>
      <c r="AZ39" s="36">
        <v>2</v>
      </c>
      <c r="BA39" s="36">
        <v>70</v>
      </c>
      <c r="BB39" s="36">
        <v>2</v>
      </c>
    </row>
    <row r="40" spans="1:54" s="3" customFormat="1" ht="20.100000000000001" customHeight="1" x14ac:dyDescent="0.65">
      <c r="A40" s="19" t="s">
        <v>114</v>
      </c>
      <c r="B40" s="18" t="s">
        <v>119</v>
      </c>
      <c r="C40" s="15" t="s">
        <v>132</v>
      </c>
      <c r="D40" s="15" t="s">
        <v>133</v>
      </c>
      <c r="E40" s="16">
        <v>1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22">
        <v>0</v>
      </c>
      <c r="P40" s="16">
        <v>1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25">
        <v>0</v>
      </c>
      <c r="X40" s="25">
        <v>1</v>
      </c>
      <c r="Y40" s="25">
        <v>0</v>
      </c>
      <c r="Z40" s="28">
        <v>0</v>
      </c>
      <c r="AA40" s="29">
        <v>0</v>
      </c>
      <c r="AB40" s="29">
        <v>1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33">
        <f t="shared" si="4"/>
        <v>101.10945277777778</v>
      </c>
      <c r="AI40" s="33">
        <f t="shared" si="5"/>
        <v>39.541922222222219</v>
      </c>
      <c r="AJ40" s="36">
        <v>6.9</v>
      </c>
      <c r="AK40" s="36">
        <v>14.9</v>
      </c>
      <c r="AL40" s="36">
        <v>32.1</v>
      </c>
      <c r="AM40" s="36">
        <v>1150.0999999999999</v>
      </c>
      <c r="AN40" s="36">
        <v>28.9</v>
      </c>
      <c r="AO40" s="36">
        <v>-17.5</v>
      </c>
      <c r="AP40" s="36">
        <v>46.4</v>
      </c>
      <c r="AQ40" s="36">
        <v>20.399999999999999</v>
      </c>
      <c r="AR40" s="36">
        <v>-8.1</v>
      </c>
      <c r="AS40" s="36">
        <v>20.399999999999999</v>
      </c>
      <c r="AT40" s="36">
        <v>-8.1</v>
      </c>
      <c r="AU40" s="36">
        <v>113</v>
      </c>
      <c r="AV40" s="36">
        <v>28</v>
      </c>
      <c r="AW40" s="36">
        <v>0</v>
      </c>
      <c r="AX40" s="36">
        <v>105.8</v>
      </c>
      <c r="AY40" s="36">
        <v>70</v>
      </c>
      <c r="AZ40" s="36">
        <v>2</v>
      </c>
      <c r="BA40" s="36">
        <v>70</v>
      </c>
      <c r="BB40" s="36">
        <v>2</v>
      </c>
    </row>
    <row r="41" spans="1:54" s="3" customFormat="1" ht="20.100000000000001" customHeight="1" x14ac:dyDescent="0.3">
      <c r="A41" s="19" t="s">
        <v>134</v>
      </c>
      <c r="B41" s="19" t="s">
        <v>108</v>
      </c>
      <c r="C41" s="15" t="s">
        <v>135</v>
      </c>
      <c r="D41" s="15" t="s">
        <v>136</v>
      </c>
      <c r="E41" s="16">
        <v>1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23">
        <v>0</v>
      </c>
      <c r="P41" s="16">
        <v>1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25">
        <v>0</v>
      </c>
      <c r="X41" s="25">
        <v>1</v>
      </c>
      <c r="Y41" s="25">
        <v>0</v>
      </c>
      <c r="Z41" s="28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1</v>
      </c>
      <c r="AH41" s="34">
        <f t="shared" si="4"/>
        <v>101.10945277777778</v>
      </c>
      <c r="AI41" s="34">
        <f t="shared" si="5"/>
        <v>39.541922222222219</v>
      </c>
      <c r="AJ41" s="34">
        <v>6.9</v>
      </c>
      <c r="AK41" s="34">
        <v>14.9</v>
      </c>
      <c r="AL41" s="34">
        <v>32.1</v>
      </c>
      <c r="AM41" s="34">
        <v>1150.0999999999999</v>
      </c>
      <c r="AN41" s="34">
        <v>28.9</v>
      </c>
      <c r="AO41" s="34">
        <v>-17.5</v>
      </c>
      <c r="AP41" s="34">
        <v>46.4</v>
      </c>
      <c r="AQ41" s="34">
        <v>20.399999999999999</v>
      </c>
      <c r="AR41" s="34">
        <v>-8.1</v>
      </c>
      <c r="AS41" s="34">
        <v>20.399999999999999</v>
      </c>
      <c r="AT41" s="34">
        <v>-8.1</v>
      </c>
      <c r="AU41" s="34">
        <v>113</v>
      </c>
      <c r="AV41" s="34">
        <v>28</v>
      </c>
      <c r="AW41" s="34">
        <v>0</v>
      </c>
      <c r="AX41" s="34">
        <v>105.8</v>
      </c>
      <c r="AY41" s="34">
        <v>70</v>
      </c>
      <c r="AZ41" s="34">
        <v>2</v>
      </c>
      <c r="BA41" s="34">
        <v>70</v>
      </c>
      <c r="BB41" s="34">
        <v>2</v>
      </c>
    </row>
    <row r="42" spans="1:54" s="3" customFormat="1" ht="20.100000000000001" customHeight="1" x14ac:dyDescent="0.3">
      <c r="A42" s="19" t="s">
        <v>134</v>
      </c>
      <c r="B42" s="18" t="s">
        <v>119</v>
      </c>
      <c r="C42" s="15" t="s">
        <v>137</v>
      </c>
      <c r="D42" s="15" t="s">
        <v>138</v>
      </c>
      <c r="E42" s="16">
        <v>1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23">
        <v>0</v>
      </c>
      <c r="P42" s="16">
        <v>1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25">
        <v>0</v>
      </c>
      <c r="X42" s="25">
        <v>1</v>
      </c>
      <c r="Y42" s="25">
        <v>0</v>
      </c>
      <c r="Z42" s="28">
        <v>0</v>
      </c>
      <c r="AA42" s="29">
        <v>0</v>
      </c>
      <c r="AB42" s="29">
        <v>1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34">
        <f t="shared" si="4"/>
        <v>101.10945277777778</v>
      </c>
      <c r="AI42" s="34">
        <f t="shared" si="5"/>
        <v>39.541922222222219</v>
      </c>
      <c r="AJ42" s="34">
        <v>6.9</v>
      </c>
      <c r="AK42" s="34">
        <v>14.9</v>
      </c>
      <c r="AL42" s="34">
        <v>32.1</v>
      </c>
      <c r="AM42" s="34">
        <v>1150.0999999999999</v>
      </c>
      <c r="AN42" s="34">
        <v>28.9</v>
      </c>
      <c r="AO42" s="34">
        <v>-17.5</v>
      </c>
      <c r="AP42" s="34">
        <v>46.4</v>
      </c>
      <c r="AQ42" s="34">
        <v>20.399999999999999</v>
      </c>
      <c r="AR42" s="34">
        <v>-8.1</v>
      </c>
      <c r="AS42" s="34">
        <v>20.399999999999999</v>
      </c>
      <c r="AT42" s="34">
        <v>-8.1</v>
      </c>
      <c r="AU42" s="34">
        <v>113</v>
      </c>
      <c r="AV42" s="34">
        <v>28</v>
      </c>
      <c r="AW42" s="34">
        <v>0</v>
      </c>
      <c r="AX42" s="34">
        <v>105.8</v>
      </c>
      <c r="AY42" s="34">
        <v>70</v>
      </c>
      <c r="AZ42" s="34">
        <v>2</v>
      </c>
      <c r="BA42" s="34">
        <v>70</v>
      </c>
      <c r="BB42" s="34">
        <v>2</v>
      </c>
    </row>
    <row r="43" spans="1:54" s="3" customFormat="1" ht="20.100000000000001" customHeight="1" x14ac:dyDescent="0.3">
      <c r="A43" s="19" t="s">
        <v>134</v>
      </c>
      <c r="B43" s="18" t="s">
        <v>119</v>
      </c>
      <c r="C43" s="15" t="s">
        <v>139</v>
      </c>
      <c r="D43" s="15" t="s">
        <v>140</v>
      </c>
      <c r="E43" s="16">
        <v>1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23">
        <v>0</v>
      </c>
      <c r="P43" s="16">
        <v>1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25">
        <v>0</v>
      </c>
      <c r="X43" s="25">
        <v>1</v>
      </c>
      <c r="Y43" s="25">
        <v>0</v>
      </c>
      <c r="Z43" s="28">
        <v>0</v>
      </c>
      <c r="AA43" s="29">
        <v>0</v>
      </c>
      <c r="AB43" s="29">
        <v>1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34">
        <f t="shared" si="4"/>
        <v>101.10945277777778</v>
      </c>
      <c r="AI43" s="34">
        <f t="shared" si="5"/>
        <v>39.541922222222219</v>
      </c>
      <c r="AJ43" s="34">
        <v>6.9</v>
      </c>
      <c r="AK43" s="34">
        <v>14.9</v>
      </c>
      <c r="AL43" s="34">
        <v>32.1</v>
      </c>
      <c r="AM43" s="34">
        <v>1150.0999999999999</v>
      </c>
      <c r="AN43" s="34">
        <v>28.9</v>
      </c>
      <c r="AO43" s="34">
        <v>-17.5</v>
      </c>
      <c r="AP43" s="34">
        <v>46.4</v>
      </c>
      <c r="AQ43" s="34">
        <v>20.399999999999999</v>
      </c>
      <c r="AR43" s="34">
        <v>-8.1</v>
      </c>
      <c r="AS43" s="34">
        <v>20.399999999999999</v>
      </c>
      <c r="AT43" s="34">
        <v>-8.1</v>
      </c>
      <c r="AU43" s="34">
        <v>113</v>
      </c>
      <c r="AV43" s="34">
        <v>28</v>
      </c>
      <c r="AW43" s="34">
        <v>0</v>
      </c>
      <c r="AX43" s="34">
        <v>105.8</v>
      </c>
      <c r="AY43" s="34">
        <v>70</v>
      </c>
      <c r="AZ43" s="34">
        <v>2</v>
      </c>
      <c r="BA43" s="34">
        <v>70</v>
      </c>
      <c r="BB43" s="34">
        <v>2</v>
      </c>
    </row>
    <row r="44" spans="1:54" s="3" customFormat="1" ht="20.100000000000001" customHeight="1" x14ac:dyDescent="0.65">
      <c r="A44" s="19" t="s">
        <v>141</v>
      </c>
      <c r="B44" s="19" t="s">
        <v>142</v>
      </c>
      <c r="C44" s="15" t="s">
        <v>143</v>
      </c>
      <c r="D44" s="15" t="s">
        <v>144</v>
      </c>
      <c r="E44" s="16">
        <v>1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23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1</v>
      </c>
      <c r="V44" s="16">
        <v>0</v>
      </c>
      <c r="W44" s="26">
        <v>1</v>
      </c>
      <c r="X44" s="26">
        <v>0</v>
      </c>
      <c r="Y44" s="26">
        <v>0</v>
      </c>
      <c r="Z44" s="30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1</v>
      </c>
      <c r="AH44" s="33">
        <f t="shared" si="4"/>
        <v>101.10945277777778</v>
      </c>
      <c r="AI44" s="33">
        <f t="shared" si="5"/>
        <v>39.541922222222219</v>
      </c>
      <c r="AJ44" s="36">
        <v>6.9</v>
      </c>
      <c r="AK44" s="36">
        <v>14.9</v>
      </c>
      <c r="AL44" s="36">
        <v>32.1</v>
      </c>
      <c r="AM44" s="36">
        <v>1150.0999999999999</v>
      </c>
      <c r="AN44" s="36">
        <v>28.9</v>
      </c>
      <c r="AO44" s="36">
        <v>-17.5</v>
      </c>
      <c r="AP44" s="36">
        <v>46.4</v>
      </c>
      <c r="AQ44" s="36">
        <v>20.399999999999999</v>
      </c>
      <c r="AR44" s="36">
        <v>-8.1</v>
      </c>
      <c r="AS44" s="36">
        <v>20.399999999999999</v>
      </c>
      <c r="AT44" s="36">
        <v>-8.1</v>
      </c>
      <c r="AU44" s="36">
        <v>113</v>
      </c>
      <c r="AV44" s="36">
        <v>28</v>
      </c>
      <c r="AW44" s="36">
        <v>0</v>
      </c>
      <c r="AX44" s="36">
        <v>105.8</v>
      </c>
      <c r="AY44" s="36">
        <v>70</v>
      </c>
      <c r="AZ44" s="36">
        <v>2</v>
      </c>
      <c r="BA44" s="36">
        <v>70</v>
      </c>
      <c r="BB44" s="36">
        <v>2</v>
      </c>
    </row>
    <row r="45" spans="1:54" s="3" customFormat="1" ht="20.100000000000001" customHeight="1" x14ac:dyDescent="0.65">
      <c r="A45" s="19" t="s">
        <v>145</v>
      </c>
      <c r="B45" s="19" t="s">
        <v>108</v>
      </c>
      <c r="C45" s="15" t="s">
        <v>146</v>
      </c>
      <c r="D45" s="15" t="s">
        <v>147</v>
      </c>
      <c r="E45" s="16">
        <v>1</v>
      </c>
      <c r="F45" s="16">
        <v>0</v>
      </c>
      <c r="G45" s="16">
        <v>0</v>
      </c>
      <c r="H45" s="16">
        <v>1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23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26">
        <v>1</v>
      </c>
      <c r="X45" s="26">
        <v>0</v>
      </c>
      <c r="Y45" s="26">
        <v>0</v>
      </c>
      <c r="Z45" s="30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1</v>
      </c>
      <c r="AH45" s="33">
        <f t="shared" si="4"/>
        <v>101.10945277777778</v>
      </c>
      <c r="AI45" s="33">
        <f t="shared" si="5"/>
        <v>39.541922222222219</v>
      </c>
      <c r="AJ45" s="36">
        <v>6.9</v>
      </c>
      <c r="AK45" s="36">
        <v>14.9</v>
      </c>
      <c r="AL45" s="36">
        <v>32.1</v>
      </c>
      <c r="AM45" s="36">
        <v>1150.0999999999999</v>
      </c>
      <c r="AN45" s="36">
        <v>28.9</v>
      </c>
      <c r="AO45" s="36">
        <v>-17.5</v>
      </c>
      <c r="AP45" s="36">
        <v>46.4</v>
      </c>
      <c r="AQ45" s="36">
        <v>20.399999999999999</v>
      </c>
      <c r="AR45" s="36">
        <v>-8.1</v>
      </c>
      <c r="AS45" s="36">
        <v>20.399999999999999</v>
      </c>
      <c r="AT45" s="36">
        <v>-8.1</v>
      </c>
      <c r="AU45" s="36">
        <v>113</v>
      </c>
      <c r="AV45" s="36">
        <v>28</v>
      </c>
      <c r="AW45" s="36">
        <v>0</v>
      </c>
      <c r="AX45" s="36">
        <v>105.8</v>
      </c>
      <c r="AY45" s="36">
        <v>70</v>
      </c>
      <c r="AZ45" s="36">
        <v>2</v>
      </c>
      <c r="BA45" s="36">
        <v>70</v>
      </c>
      <c r="BB45" s="36">
        <v>2</v>
      </c>
    </row>
    <row r="46" spans="1:54" s="3" customFormat="1" ht="20.100000000000001" customHeight="1" x14ac:dyDescent="0.3">
      <c r="A46" s="19" t="s">
        <v>134</v>
      </c>
      <c r="B46" s="18" t="s">
        <v>119</v>
      </c>
      <c r="C46" s="15" t="s">
        <v>148</v>
      </c>
      <c r="D46" s="15" t="s">
        <v>149</v>
      </c>
      <c r="E46" s="16">
        <v>1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23">
        <v>0</v>
      </c>
      <c r="P46" s="16">
        <v>1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25">
        <v>0</v>
      </c>
      <c r="X46" s="25">
        <v>1</v>
      </c>
      <c r="Y46" s="25">
        <v>0</v>
      </c>
      <c r="Z46" s="28">
        <v>0</v>
      </c>
      <c r="AA46" s="29">
        <v>0</v>
      </c>
      <c r="AB46" s="29">
        <v>1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34">
        <f t="shared" si="4"/>
        <v>101.10945277777778</v>
      </c>
      <c r="AI46" s="34">
        <f t="shared" si="5"/>
        <v>39.541922222222219</v>
      </c>
      <c r="AJ46" s="34">
        <v>6.9</v>
      </c>
      <c r="AK46" s="34">
        <v>14.9</v>
      </c>
      <c r="AL46" s="34">
        <v>32.1</v>
      </c>
      <c r="AM46" s="34">
        <v>1150.0999999999999</v>
      </c>
      <c r="AN46" s="34">
        <v>28.9</v>
      </c>
      <c r="AO46" s="34">
        <v>-17.5</v>
      </c>
      <c r="AP46" s="34">
        <v>46.4</v>
      </c>
      <c r="AQ46" s="34">
        <v>20.399999999999999</v>
      </c>
      <c r="AR46" s="34">
        <v>-8.1</v>
      </c>
      <c r="AS46" s="34">
        <v>20.399999999999999</v>
      </c>
      <c r="AT46" s="34">
        <v>-8.1</v>
      </c>
      <c r="AU46" s="34">
        <v>113</v>
      </c>
      <c r="AV46" s="34">
        <v>28</v>
      </c>
      <c r="AW46" s="34">
        <v>0</v>
      </c>
      <c r="AX46" s="34">
        <v>105.8</v>
      </c>
      <c r="AY46" s="34">
        <v>70</v>
      </c>
      <c r="AZ46" s="34">
        <v>2</v>
      </c>
      <c r="BA46" s="34">
        <v>70</v>
      </c>
      <c r="BB46" s="34">
        <v>2</v>
      </c>
    </row>
    <row r="47" spans="1:54" s="3" customFormat="1" ht="20.100000000000001" customHeight="1" x14ac:dyDescent="0.65">
      <c r="A47" s="19" t="s">
        <v>150</v>
      </c>
      <c r="B47" s="19" t="s">
        <v>108</v>
      </c>
      <c r="C47" s="15" t="s">
        <v>151</v>
      </c>
      <c r="D47" s="15" t="s">
        <v>152</v>
      </c>
      <c r="E47" s="16">
        <v>1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23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1</v>
      </c>
      <c r="V47" s="16">
        <v>0</v>
      </c>
      <c r="W47" s="26">
        <v>1</v>
      </c>
      <c r="X47" s="26">
        <v>0</v>
      </c>
      <c r="Y47" s="26">
        <v>0</v>
      </c>
      <c r="Z47" s="30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1</v>
      </c>
      <c r="AH47" s="33">
        <f t="shared" si="4"/>
        <v>101.10945277777778</v>
      </c>
      <c r="AI47" s="33">
        <f t="shared" si="5"/>
        <v>39.541922222222219</v>
      </c>
      <c r="AJ47" s="36">
        <v>6.9</v>
      </c>
      <c r="AK47" s="36">
        <v>14.9</v>
      </c>
      <c r="AL47" s="36">
        <v>32.1</v>
      </c>
      <c r="AM47" s="36">
        <v>1150.0999999999999</v>
      </c>
      <c r="AN47" s="36">
        <v>28.9</v>
      </c>
      <c r="AO47" s="36">
        <v>-17.5</v>
      </c>
      <c r="AP47" s="36">
        <v>46.4</v>
      </c>
      <c r="AQ47" s="36">
        <v>20.399999999999999</v>
      </c>
      <c r="AR47" s="36">
        <v>-8.1</v>
      </c>
      <c r="AS47" s="36">
        <v>20.399999999999999</v>
      </c>
      <c r="AT47" s="36">
        <v>-8.1</v>
      </c>
      <c r="AU47" s="36">
        <v>113</v>
      </c>
      <c r="AV47" s="36">
        <v>28</v>
      </c>
      <c r="AW47" s="36">
        <v>0</v>
      </c>
      <c r="AX47" s="36">
        <v>105.8</v>
      </c>
      <c r="AY47" s="36">
        <v>70</v>
      </c>
      <c r="AZ47" s="36">
        <v>2</v>
      </c>
      <c r="BA47" s="36">
        <v>70</v>
      </c>
      <c r="BB47" s="36">
        <v>2</v>
      </c>
    </row>
    <row r="48" spans="1:54" s="3" customFormat="1" ht="20.100000000000001" customHeight="1" x14ac:dyDescent="0.3">
      <c r="A48" s="19" t="s">
        <v>134</v>
      </c>
      <c r="B48" s="18" t="s">
        <v>119</v>
      </c>
      <c r="C48" s="15" t="s">
        <v>153</v>
      </c>
      <c r="D48" s="15" t="s">
        <v>154</v>
      </c>
      <c r="E48" s="16">
        <v>1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23">
        <v>0</v>
      </c>
      <c r="P48" s="16">
        <v>1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25">
        <v>0</v>
      </c>
      <c r="X48" s="25">
        <v>1</v>
      </c>
      <c r="Y48" s="25">
        <v>0</v>
      </c>
      <c r="Z48" s="28">
        <v>0</v>
      </c>
      <c r="AA48" s="29">
        <v>0</v>
      </c>
      <c r="AB48" s="29">
        <v>1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34">
        <f t="shared" si="4"/>
        <v>101.10945277777778</v>
      </c>
      <c r="AI48" s="34">
        <f t="shared" si="5"/>
        <v>39.541922222222219</v>
      </c>
      <c r="AJ48" s="34">
        <v>6.9</v>
      </c>
      <c r="AK48" s="34">
        <v>14.9</v>
      </c>
      <c r="AL48" s="34">
        <v>32.1</v>
      </c>
      <c r="AM48" s="34">
        <v>1150.0999999999999</v>
      </c>
      <c r="AN48" s="34">
        <v>28.9</v>
      </c>
      <c r="AO48" s="34">
        <v>-17.5</v>
      </c>
      <c r="AP48" s="34">
        <v>46.4</v>
      </c>
      <c r="AQ48" s="34">
        <v>20.399999999999999</v>
      </c>
      <c r="AR48" s="34">
        <v>-8.1</v>
      </c>
      <c r="AS48" s="34">
        <v>20.399999999999999</v>
      </c>
      <c r="AT48" s="34">
        <v>-8.1</v>
      </c>
      <c r="AU48" s="34">
        <v>113</v>
      </c>
      <c r="AV48" s="34">
        <v>28</v>
      </c>
      <c r="AW48" s="34">
        <v>0</v>
      </c>
      <c r="AX48" s="34">
        <v>105.8</v>
      </c>
      <c r="AY48" s="34">
        <v>70</v>
      </c>
      <c r="AZ48" s="34">
        <v>2</v>
      </c>
      <c r="BA48" s="34">
        <v>70</v>
      </c>
      <c r="BB48" s="34">
        <v>2</v>
      </c>
    </row>
    <row r="49" spans="1:54" s="3" customFormat="1" ht="20.100000000000001" customHeight="1" x14ac:dyDescent="0.65">
      <c r="A49" s="19" t="s">
        <v>145</v>
      </c>
      <c r="B49" s="19" t="s">
        <v>108</v>
      </c>
      <c r="C49" s="15" t="s">
        <v>155</v>
      </c>
      <c r="D49" s="15" t="s">
        <v>156</v>
      </c>
      <c r="E49" s="16">
        <v>1</v>
      </c>
      <c r="F49" s="16">
        <v>0</v>
      </c>
      <c r="G49" s="16">
        <v>0</v>
      </c>
      <c r="H49" s="16">
        <v>1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23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26">
        <v>1</v>
      </c>
      <c r="X49" s="26">
        <v>0</v>
      </c>
      <c r="Y49" s="26">
        <v>0</v>
      </c>
      <c r="Z49" s="30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1</v>
      </c>
      <c r="AH49" s="33">
        <f t="shared" si="4"/>
        <v>101.10945277777778</v>
      </c>
      <c r="AI49" s="33">
        <f t="shared" si="5"/>
        <v>39.541922222222219</v>
      </c>
      <c r="AJ49" s="36">
        <v>6.9</v>
      </c>
      <c r="AK49" s="36">
        <v>14.9</v>
      </c>
      <c r="AL49" s="36">
        <v>32.1</v>
      </c>
      <c r="AM49" s="36">
        <v>1150.0999999999999</v>
      </c>
      <c r="AN49" s="36">
        <v>28.9</v>
      </c>
      <c r="AO49" s="36">
        <v>-17.5</v>
      </c>
      <c r="AP49" s="36">
        <v>46.4</v>
      </c>
      <c r="AQ49" s="36">
        <v>20.399999999999999</v>
      </c>
      <c r="AR49" s="36">
        <v>-8.1</v>
      </c>
      <c r="AS49" s="36">
        <v>20.399999999999999</v>
      </c>
      <c r="AT49" s="36">
        <v>-8.1</v>
      </c>
      <c r="AU49" s="36">
        <v>113</v>
      </c>
      <c r="AV49" s="36">
        <v>28</v>
      </c>
      <c r="AW49" s="36">
        <v>0</v>
      </c>
      <c r="AX49" s="36">
        <v>105.8</v>
      </c>
      <c r="AY49" s="36">
        <v>70</v>
      </c>
      <c r="AZ49" s="36">
        <v>2</v>
      </c>
      <c r="BA49" s="36">
        <v>70</v>
      </c>
      <c r="BB49" s="36">
        <v>2</v>
      </c>
    </row>
    <row r="50" spans="1:54" s="3" customFormat="1" ht="20.100000000000001" customHeight="1" x14ac:dyDescent="0.3">
      <c r="A50" s="19" t="s">
        <v>134</v>
      </c>
      <c r="B50" s="18" t="s">
        <v>119</v>
      </c>
      <c r="C50" s="15" t="s">
        <v>157</v>
      </c>
      <c r="D50" s="15" t="s">
        <v>158</v>
      </c>
      <c r="E50" s="16">
        <v>1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23">
        <v>0</v>
      </c>
      <c r="P50" s="16">
        <v>1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25">
        <v>0</v>
      </c>
      <c r="X50" s="25">
        <v>1</v>
      </c>
      <c r="Y50" s="25">
        <v>0</v>
      </c>
      <c r="Z50" s="28">
        <v>0</v>
      </c>
      <c r="AA50" s="29">
        <v>0</v>
      </c>
      <c r="AB50" s="29">
        <v>1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34">
        <f t="shared" si="4"/>
        <v>101.10945277777778</v>
      </c>
      <c r="AI50" s="34">
        <f t="shared" si="5"/>
        <v>39.541922222222219</v>
      </c>
      <c r="AJ50" s="34">
        <v>6.9</v>
      </c>
      <c r="AK50" s="34">
        <v>14.9</v>
      </c>
      <c r="AL50" s="34">
        <v>32.1</v>
      </c>
      <c r="AM50" s="34">
        <v>1150.0999999999999</v>
      </c>
      <c r="AN50" s="34">
        <v>28.9</v>
      </c>
      <c r="AO50" s="34">
        <v>-17.5</v>
      </c>
      <c r="AP50" s="34">
        <v>46.4</v>
      </c>
      <c r="AQ50" s="34">
        <v>20.399999999999999</v>
      </c>
      <c r="AR50" s="34">
        <v>-8.1</v>
      </c>
      <c r="AS50" s="34">
        <v>20.399999999999999</v>
      </c>
      <c r="AT50" s="34">
        <v>-8.1</v>
      </c>
      <c r="AU50" s="34">
        <v>113</v>
      </c>
      <c r="AV50" s="34">
        <v>28</v>
      </c>
      <c r="AW50" s="34">
        <v>0</v>
      </c>
      <c r="AX50" s="34">
        <v>105.8</v>
      </c>
      <c r="AY50" s="34">
        <v>70</v>
      </c>
      <c r="AZ50" s="34">
        <v>2</v>
      </c>
      <c r="BA50" s="34">
        <v>70</v>
      </c>
      <c r="BB50" s="34">
        <v>2</v>
      </c>
    </row>
    <row r="51" spans="1:54" s="3" customFormat="1" ht="20.100000000000001" customHeight="1" x14ac:dyDescent="0.3">
      <c r="A51" s="19" t="s">
        <v>134</v>
      </c>
      <c r="B51" s="18" t="s">
        <v>119</v>
      </c>
      <c r="C51" s="15" t="s">
        <v>159</v>
      </c>
      <c r="D51" s="15" t="s">
        <v>160</v>
      </c>
      <c r="E51" s="16">
        <v>1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23">
        <v>0</v>
      </c>
      <c r="P51" s="16">
        <v>1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25">
        <v>0</v>
      </c>
      <c r="X51" s="25">
        <v>1</v>
      </c>
      <c r="Y51" s="25">
        <v>0</v>
      </c>
      <c r="Z51" s="28">
        <v>0</v>
      </c>
      <c r="AA51" s="29">
        <v>0</v>
      </c>
      <c r="AB51" s="29">
        <v>1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34">
        <f t="shared" si="4"/>
        <v>101.10945277777778</v>
      </c>
      <c r="AI51" s="34">
        <f t="shared" si="5"/>
        <v>39.541922222222219</v>
      </c>
      <c r="AJ51" s="34">
        <v>6.9</v>
      </c>
      <c r="AK51" s="34">
        <v>14.9</v>
      </c>
      <c r="AL51" s="34">
        <v>32.1</v>
      </c>
      <c r="AM51" s="34">
        <v>1150.0999999999999</v>
      </c>
      <c r="AN51" s="34">
        <v>28.9</v>
      </c>
      <c r="AO51" s="34">
        <v>-17.5</v>
      </c>
      <c r="AP51" s="34">
        <v>46.4</v>
      </c>
      <c r="AQ51" s="34">
        <v>20.399999999999999</v>
      </c>
      <c r="AR51" s="34">
        <v>-8.1</v>
      </c>
      <c r="AS51" s="34">
        <v>20.399999999999999</v>
      </c>
      <c r="AT51" s="34">
        <v>-8.1</v>
      </c>
      <c r="AU51" s="34">
        <v>113</v>
      </c>
      <c r="AV51" s="34">
        <v>28</v>
      </c>
      <c r="AW51" s="34">
        <v>0</v>
      </c>
      <c r="AX51" s="34">
        <v>105.8</v>
      </c>
      <c r="AY51" s="34">
        <v>70</v>
      </c>
      <c r="AZ51" s="34">
        <v>2</v>
      </c>
      <c r="BA51" s="34">
        <v>70</v>
      </c>
      <c r="BB51" s="34">
        <v>2</v>
      </c>
    </row>
    <row r="52" spans="1:54" s="3" customFormat="1" ht="20.100000000000001" customHeight="1" x14ac:dyDescent="0.3">
      <c r="A52" s="13" t="s">
        <v>396</v>
      </c>
      <c r="B52" s="13" t="s">
        <v>84</v>
      </c>
      <c r="C52" s="15" t="s">
        <v>161</v>
      </c>
      <c r="D52" s="15" t="s">
        <v>161</v>
      </c>
      <c r="E52" s="16">
        <v>1</v>
      </c>
      <c r="F52" s="16">
        <v>1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23">
        <v>1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26">
        <v>1</v>
      </c>
      <c r="X52" s="26">
        <v>0</v>
      </c>
      <c r="Y52" s="26">
        <v>0</v>
      </c>
      <c r="Z52" s="30">
        <v>0</v>
      </c>
      <c r="AA52" s="29">
        <v>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33">
        <v>98.653711111111093</v>
      </c>
      <c r="AI52" s="33">
        <v>23.640041666666601</v>
      </c>
      <c r="AJ52" s="34">
        <v>19.154166666666701</v>
      </c>
      <c r="AK52" s="34">
        <v>12.375</v>
      </c>
      <c r="AL52" s="34">
        <v>50.717213114754102</v>
      </c>
      <c r="AM52" s="34">
        <v>404.994154465858</v>
      </c>
      <c r="AN52" s="34">
        <v>28.6</v>
      </c>
      <c r="AO52" s="34">
        <v>4.2</v>
      </c>
      <c r="AP52" s="34">
        <v>24.4</v>
      </c>
      <c r="AQ52" s="34">
        <v>23.066666666666698</v>
      </c>
      <c r="AR52" s="34">
        <v>14.6</v>
      </c>
      <c r="AS52" s="34">
        <v>23.066666666666698</v>
      </c>
      <c r="AT52" s="34">
        <v>13.55</v>
      </c>
      <c r="AU52" s="34">
        <v>1488</v>
      </c>
      <c r="AV52" s="34">
        <v>328</v>
      </c>
      <c r="AW52" s="34">
        <v>10</v>
      </c>
      <c r="AX52" s="34">
        <v>92.747991642119999</v>
      </c>
      <c r="AY52" s="34">
        <v>870</v>
      </c>
      <c r="AZ52" s="34">
        <v>42</v>
      </c>
      <c r="BA52" s="34">
        <v>870</v>
      </c>
      <c r="BB52" s="34">
        <v>42</v>
      </c>
    </row>
    <row r="53" spans="1:54" s="3" customFormat="1" ht="20.100000000000001" customHeight="1" x14ac:dyDescent="0.3">
      <c r="A53" s="18" t="s">
        <v>162</v>
      </c>
      <c r="B53" s="18" t="s">
        <v>163</v>
      </c>
      <c r="C53" s="20" t="s">
        <v>164</v>
      </c>
      <c r="D53" s="21" t="s">
        <v>164</v>
      </c>
      <c r="E53" s="16">
        <v>1</v>
      </c>
      <c r="F53" s="16">
        <v>1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23">
        <v>0</v>
      </c>
      <c r="P53" s="16">
        <v>0</v>
      </c>
      <c r="Q53" s="16">
        <v>0</v>
      </c>
      <c r="R53" s="16">
        <v>1</v>
      </c>
      <c r="S53" s="16">
        <v>0</v>
      </c>
      <c r="T53" s="16">
        <v>0</v>
      </c>
      <c r="U53" s="16">
        <v>0</v>
      </c>
      <c r="V53" s="16">
        <v>0</v>
      </c>
      <c r="W53" s="26">
        <v>1</v>
      </c>
      <c r="X53" s="26">
        <v>0</v>
      </c>
      <c r="Y53" s="26">
        <v>0</v>
      </c>
      <c r="Z53" s="30">
        <v>0</v>
      </c>
      <c r="AA53" s="29">
        <v>1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33">
        <f t="shared" ref="AH53:AH81" si="6">(58+57/60+24.91/60/60)*-1</f>
        <v>-58.956919444444445</v>
      </c>
      <c r="AI53" s="33">
        <f t="shared" ref="AI53:AI81" si="7">(62+13/60+7.75/60/60)*-1</f>
        <v>-62.218819444444449</v>
      </c>
      <c r="AJ53" s="34">
        <v>5.06666666666667</v>
      </c>
      <c r="AK53" s="34">
        <v>7.9833333333333298</v>
      </c>
      <c r="AL53" s="34">
        <v>51.505376344086002</v>
      </c>
      <c r="AM53" s="34">
        <v>298.31598053477501</v>
      </c>
      <c r="AN53" s="34">
        <v>13.3</v>
      </c>
      <c r="AO53" s="34">
        <v>-2.2000000000000002</v>
      </c>
      <c r="AP53" s="34">
        <v>15.5</v>
      </c>
      <c r="AQ53" s="34">
        <v>7.1</v>
      </c>
      <c r="AR53" s="34">
        <v>5.0166666666666702</v>
      </c>
      <c r="AS53" s="34">
        <v>8.6666666666666696</v>
      </c>
      <c r="AT53" s="34">
        <v>1.3</v>
      </c>
      <c r="AU53" s="34">
        <v>481</v>
      </c>
      <c r="AV53" s="34">
        <v>50</v>
      </c>
      <c r="AW53" s="34">
        <v>29</v>
      </c>
      <c r="AX53" s="34">
        <v>18.067429546664801</v>
      </c>
      <c r="AY53" s="34">
        <v>142</v>
      </c>
      <c r="AZ53" s="34">
        <v>95</v>
      </c>
      <c r="BA53" s="34">
        <v>138</v>
      </c>
      <c r="BB53" s="34">
        <v>109</v>
      </c>
    </row>
    <row r="54" spans="1:54" s="3" customFormat="1" ht="20.100000000000001" customHeight="1" x14ac:dyDescent="0.3">
      <c r="A54" s="18" t="s">
        <v>165</v>
      </c>
      <c r="B54" s="18" t="s">
        <v>166</v>
      </c>
      <c r="C54" s="20" t="s">
        <v>167</v>
      </c>
      <c r="D54" s="21" t="s">
        <v>167</v>
      </c>
      <c r="E54" s="16">
        <v>1</v>
      </c>
      <c r="F54" s="16">
        <v>0</v>
      </c>
      <c r="G54" s="16">
        <v>0</v>
      </c>
      <c r="H54" s="16">
        <v>0</v>
      </c>
      <c r="I54" s="16">
        <v>0</v>
      </c>
      <c r="J54" s="16">
        <v>1</v>
      </c>
      <c r="K54" s="16">
        <v>0</v>
      </c>
      <c r="L54" s="16">
        <v>0</v>
      </c>
      <c r="M54" s="16">
        <v>0</v>
      </c>
      <c r="N54" s="16">
        <v>0</v>
      </c>
      <c r="O54" s="23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26">
        <v>1</v>
      </c>
      <c r="X54" s="26">
        <v>0</v>
      </c>
      <c r="Y54" s="26">
        <v>0</v>
      </c>
      <c r="Z54" s="30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1</v>
      </c>
      <c r="AG54" s="29">
        <v>0</v>
      </c>
      <c r="AH54" s="34">
        <f t="shared" si="6"/>
        <v>-58.956919444444445</v>
      </c>
      <c r="AI54" s="34">
        <f t="shared" si="7"/>
        <v>-62.218819444444449</v>
      </c>
      <c r="AJ54" s="34">
        <v>5.06666666666667</v>
      </c>
      <c r="AK54" s="34">
        <v>7.9833333333333298</v>
      </c>
      <c r="AL54" s="34">
        <v>51.505376344086002</v>
      </c>
      <c r="AM54" s="34">
        <v>298.31598053477501</v>
      </c>
      <c r="AN54" s="34">
        <v>13.3</v>
      </c>
      <c r="AO54" s="34">
        <v>-2.2000000000000002</v>
      </c>
      <c r="AP54" s="34">
        <v>15.5</v>
      </c>
      <c r="AQ54" s="34">
        <v>7.1</v>
      </c>
      <c r="AR54" s="34">
        <v>5.0166666666666702</v>
      </c>
      <c r="AS54" s="34">
        <v>8.6666666666666696</v>
      </c>
      <c r="AT54" s="34">
        <v>1.3</v>
      </c>
      <c r="AU54" s="34">
        <v>481</v>
      </c>
      <c r="AV54" s="34">
        <v>50</v>
      </c>
      <c r="AW54" s="34">
        <v>29</v>
      </c>
      <c r="AX54" s="34">
        <v>18.067429546664801</v>
      </c>
      <c r="AY54" s="34">
        <v>142</v>
      </c>
      <c r="AZ54" s="34">
        <v>95</v>
      </c>
      <c r="BA54" s="34">
        <v>138</v>
      </c>
      <c r="BB54" s="34">
        <v>109</v>
      </c>
    </row>
    <row r="55" spans="1:54" s="3" customFormat="1" ht="20.100000000000001" customHeight="1" x14ac:dyDescent="0.3">
      <c r="A55" s="13" t="s">
        <v>168</v>
      </c>
      <c r="B55" s="19" t="s">
        <v>169</v>
      </c>
      <c r="C55" s="15" t="s">
        <v>170</v>
      </c>
      <c r="D55" s="15" t="s">
        <v>170</v>
      </c>
      <c r="E55" s="16">
        <v>1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23">
        <v>0</v>
      </c>
      <c r="P55" s="16">
        <v>0</v>
      </c>
      <c r="Q55" s="16">
        <v>1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26">
        <v>1</v>
      </c>
      <c r="X55" s="26">
        <v>0</v>
      </c>
      <c r="Y55" s="26">
        <v>0</v>
      </c>
      <c r="Z55" s="30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1</v>
      </c>
      <c r="AG55" s="29">
        <v>0</v>
      </c>
      <c r="AH55" s="33">
        <f t="shared" si="6"/>
        <v>-58.956919444444445</v>
      </c>
      <c r="AI55" s="33">
        <f t="shared" si="7"/>
        <v>-62.218819444444449</v>
      </c>
      <c r="AJ55" s="34">
        <v>5.06666666666667</v>
      </c>
      <c r="AK55" s="34">
        <v>7.9833333333333298</v>
      </c>
      <c r="AL55" s="34">
        <v>51.505376344086002</v>
      </c>
      <c r="AM55" s="34">
        <v>298.31598053477501</v>
      </c>
      <c r="AN55" s="34">
        <v>13.3</v>
      </c>
      <c r="AO55" s="34">
        <v>-2.2000000000000002</v>
      </c>
      <c r="AP55" s="34">
        <v>15.5</v>
      </c>
      <c r="AQ55" s="34">
        <v>7.1</v>
      </c>
      <c r="AR55" s="34">
        <v>5.0166666666666702</v>
      </c>
      <c r="AS55" s="34">
        <v>8.6666666666666696</v>
      </c>
      <c r="AT55" s="34">
        <v>1.3</v>
      </c>
      <c r="AU55" s="34">
        <v>481</v>
      </c>
      <c r="AV55" s="34">
        <v>50</v>
      </c>
      <c r="AW55" s="34">
        <v>29</v>
      </c>
      <c r="AX55" s="34">
        <v>18.067429546664801</v>
      </c>
      <c r="AY55" s="34">
        <v>142</v>
      </c>
      <c r="AZ55" s="34">
        <v>95</v>
      </c>
      <c r="BA55" s="34">
        <v>138</v>
      </c>
      <c r="BB55" s="34">
        <v>109</v>
      </c>
    </row>
    <row r="56" spans="1:54" s="3" customFormat="1" ht="20.100000000000001" customHeight="1" x14ac:dyDescent="0.3">
      <c r="A56" s="18" t="s">
        <v>171</v>
      </c>
      <c r="B56" s="18" t="s">
        <v>169</v>
      </c>
      <c r="C56" s="20" t="s">
        <v>172</v>
      </c>
      <c r="D56" s="21" t="s">
        <v>172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23">
        <v>0</v>
      </c>
      <c r="P56" s="16">
        <v>0</v>
      </c>
      <c r="Q56" s="16">
        <v>1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26">
        <v>1</v>
      </c>
      <c r="X56" s="26">
        <v>0</v>
      </c>
      <c r="Y56" s="26">
        <v>0</v>
      </c>
      <c r="Z56" s="30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1</v>
      </c>
      <c r="AG56" s="29">
        <v>0</v>
      </c>
      <c r="AH56" s="34">
        <f t="shared" si="6"/>
        <v>-58.956919444444445</v>
      </c>
      <c r="AI56" s="34">
        <f t="shared" si="7"/>
        <v>-62.218819444444449</v>
      </c>
      <c r="AJ56" s="34">
        <v>5.06666666666667</v>
      </c>
      <c r="AK56" s="34">
        <v>7.9833333333333298</v>
      </c>
      <c r="AL56" s="34">
        <v>51.505376344086002</v>
      </c>
      <c r="AM56" s="34">
        <v>298.31598053477501</v>
      </c>
      <c r="AN56" s="34">
        <v>13.3</v>
      </c>
      <c r="AO56" s="34">
        <v>-2.2000000000000002</v>
      </c>
      <c r="AP56" s="34">
        <v>15.5</v>
      </c>
      <c r="AQ56" s="34">
        <v>7.1</v>
      </c>
      <c r="AR56" s="34">
        <v>5.0166666666666702</v>
      </c>
      <c r="AS56" s="34">
        <v>8.6666666666666696</v>
      </c>
      <c r="AT56" s="34">
        <v>1.3</v>
      </c>
      <c r="AU56" s="34">
        <v>481</v>
      </c>
      <c r="AV56" s="34">
        <v>50</v>
      </c>
      <c r="AW56" s="34">
        <v>29</v>
      </c>
      <c r="AX56" s="34">
        <v>18.067429546664801</v>
      </c>
      <c r="AY56" s="34">
        <v>142</v>
      </c>
      <c r="AZ56" s="34">
        <v>95</v>
      </c>
      <c r="BA56" s="34">
        <v>138</v>
      </c>
      <c r="BB56" s="34">
        <v>109</v>
      </c>
    </row>
    <row r="57" spans="1:54" s="3" customFormat="1" ht="20.100000000000001" customHeight="1" x14ac:dyDescent="0.3">
      <c r="A57" s="18" t="s">
        <v>173</v>
      </c>
      <c r="B57" s="18" t="s">
        <v>166</v>
      </c>
      <c r="C57" s="20" t="s">
        <v>174</v>
      </c>
      <c r="D57" s="21" t="s">
        <v>174</v>
      </c>
      <c r="E57" s="16">
        <v>1</v>
      </c>
      <c r="F57" s="16">
        <v>1</v>
      </c>
      <c r="G57" s="16">
        <v>0</v>
      </c>
      <c r="H57" s="16">
        <v>1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23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26">
        <v>1</v>
      </c>
      <c r="X57" s="26">
        <v>0</v>
      </c>
      <c r="Y57" s="26">
        <v>0</v>
      </c>
      <c r="Z57" s="30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1</v>
      </c>
      <c r="AG57" s="29">
        <v>0</v>
      </c>
      <c r="AH57" s="33">
        <f t="shared" si="6"/>
        <v>-58.956919444444445</v>
      </c>
      <c r="AI57" s="33">
        <f t="shared" si="7"/>
        <v>-62.218819444444449</v>
      </c>
      <c r="AJ57" s="34">
        <v>5.06666666666667</v>
      </c>
      <c r="AK57" s="34">
        <v>7.9833333333333298</v>
      </c>
      <c r="AL57" s="34">
        <v>51.505376344086002</v>
      </c>
      <c r="AM57" s="34">
        <v>298.31598053477501</v>
      </c>
      <c r="AN57" s="34">
        <v>13.3</v>
      </c>
      <c r="AO57" s="34">
        <v>-2.2000000000000002</v>
      </c>
      <c r="AP57" s="34">
        <v>15.5</v>
      </c>
      <c r="AQ57" s="34">
        <v>7.1</v>
      </c>
      <c r="AR57" s="34">
        <v>5.0166666666666702</v>
      </c>
      <c r="AS57" s="34">
        <v>8.6666666666666696</v>
      </c>
      <c r="AT57" s="34">
        <v>1.3</v>
      </c>
      <c r="AU57" s="34">
        <v>481</v>
      </c>
      <c r="AV57" s="34">
        <v>50</v>
      </c>
      <c r="AW57" s="34">
        <v>29</v>
      </c>
      <c r="AX57" s="34">
        <v>18.067429546664801</v>
      </c>
      <c r="AY57" s="34">
        <v>142</v>
      </c>
      <c r="AZ57" s="34">
        <v>95</v>
      </c>
      <c r="BA57" s="34">
        <v>138</v>
      </c>
      <c r="BB57" s="34">
        <v>109</v>
      </c>
    </row>
    <row r="58" spans="1:54" s="3" customFormat="1" ht="20.100000000000001" customHeight="1" x14ac:dyDescent="0.3">
      <c r="A58" s="18" t="s">
        <v>175</v>
      </c>
      <c r="B58" s="18" t="s">
        <v>166</v>
      </c>
      <c r="C58" s="20" t="s">
        <v>176</v>
      </c>
      <c r="D58" s="21" t="s">
        <v>176</v>
      </c>
      <c r="E58" s="16">
        <v>1</v>
      </c>
      <c r="F58" s="16">
        <v>1</v>
      </c>
      <c r="G58" s="16">
        <v>0</v>
      </c>
      <c r="H58" s="16">
        <v>1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23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26">
        <v>1</v>
      </c>
      <c r="X58" s="26">
        <v>0</v>
      </c>
      <c r="Y58" s="26">
        <v>0</v>
      </c>
      <c r="Z58" s="30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1</v>
      </c>
      <c r="AG58" s="29">
        <v>0</v>
      </c>
      <c r="AH58" s="33">
        <f t="shared" si="6"/>
        <v>-58.956919444444445</v>
      </c>
      <c r="AI58" s="33">
        <f t="shared" si="7"/>
        <v>-62.218819444444449</v>
      </c>
      <c r="AJ58" s="34">
        <v>5.06666666666667</v>
      </c>
      <c r="AK58" s="34">
        <v>7.9833333333333298</v>
      </c>
      <c r="AL58" s="34">
        <v>51.505376344086002</v>
      </c>
      <c r="AM58" s="34">
        <v>298.31598053477501</v>
      </c>
      <c r="AN58" s="34">
        <v>13.3</v>
      </c>
      <c r="AO58" s="34">
        <v>-2.2000000000000002</v>
      </c>
      <c r="AP58" s="34">
        <v>15.5</v>
      </c>
      <c r="AQ58" s="34">
        <v>7.1</v>
      </c>
      <c r="AR58" s="34">
        <v>5.0166666666666702</v>
      </c>
      <c r="AS58" s="34">
        <v>8.6666666666666696</v>
      </c>
      <c r="AT58" s="34">
        <v>1.3</v>
      </c>
      <c r="AU58" s="34">
        <v>481</v>
      </c>
      <c r="AV58" s="34">
        <v>50</v>
      </c>
      <c r="AW58" s="34">
        <v>29</v>
      </c>
      <c r="AX58" s="34">
        <v>18.067429546664801</v>
      </c>
      <c r="AY58" s="34">
        <v>142</v>
      </c>
      <c r="AZ58" s="34">
        <v>95</v>
      </c>
      <c r="BA58" s="34">
        <v>138</v>
      </c>
      <c r="BB58" s="34">
        <v>109</v>
      </c>
    </row>
    <row r="59" spans="1:54" s="3" customFormat="1" ht="20.100000000000001" customHeight="1" x14ac:dyDescent="0.3">
      <c r="A59" s="18" t="s">
        <v>177</v>
      </c>
      <c r="B59" s="18" t="s">
        <v>77</v>
      </c>
      <c r="C59" s="20" t="s">
        <v>178</v>
      </c>
      <c r="D59" s="21" t="s">
        <v>178</v>
      </c>
      <c r="E59" s="16">
        <v>1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23">
        <v>0</v>
      </c>
      <c r="P59" s="16">
        <v>0</v>
      </c>
      <c r="Q59" s="16">
        <v>1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25">
        <v>0</v>
      </c>
      <c r="X59" s="25">
        <v>1</v>
      </c>
      <c r="Y59" s="25">
        <v>0</v>
      </c>
      <c r="Z59" s="28">
        <v>0</v>
      </c>
      <c r="AA59" s="29">
        <v>0</v>
      </c>
      <c r="AB59" s="29">
        <v>0</v>
      </c>
      <c r="AC59" s="29">
        <v>0</v>
      </c>
      <c r="AD59" s="29">
        <v>1</v>
      </c>
      <c r="AE59" s="29">
        <v>0</v>
      </c>
      <c r="AF59" s="29">
        <v>0</v>
      </c>
      <c r="AG59" s="29">
        <v>0</v>
      </c>
      <c r="AH59" s="34">
        <f t="shared" si="6"/>
        <v>-58.956919444444445</v>
      </c>
      <c r="AI59" s="34">
        <f t="shared" si="7"/>
        <v>-62.218819444444449</v>
      </c>
      <c r="AJ59" s="34">
        <v>5.06666666666667</v>
      </c>
      <c r="AK59" s="34">
        <v>7.9833333333333298</v>
      </c>
      <c r="AL59" s="34">
        <v>51.505376344086002</v>
      </c>
      <c r="AM59" s="34">
        <v>298.31598053477501</v>
      </c>
      <c r="AN59" s="34">
        <v>13.3</v>
      </c>
      <c r="AO59" s="34">
        <v>-2.2000000000000002</v>
      </c>
      <c r="AP59" s="34">
        <v>15.5</v>
      </c>
      <c r="AQ59" s="34">
        <v>7.1</v>
      </c>
      <c r="AR59" s="34">
        <v>5.0166666666666702</v>
      </c>
      <c r="AS59" s="34">
        <v>8.6666666666666696</v>
      </c>
      <c r="AT59" s="34">
        <v>1.3</v>
      </c>
      <c r="AU59" s="34">
        <v>481</v>
      </c>
      <c r="AV59" s="34">
        <v>50</v>
      </c>
      <c r="AW59" s="34">
        <v>29</v>
      </c>
      <c r="AX59" s="34">
        <v>18.067429546664801</v>
      </c>
      <c r="AY59" s="34">
        <v>142</v>
      </c>
      <c r="AZ59" s="34">
        <v>95</v>
      </c>
      <c r="BA59" s="34">
        <v>138</v>
      </c>
      <c r="BB59" s="34">
        <v>109</v>
      </c>
    </row>
    <row r="60" spans="1:54" s="3" customFormat="1" ht="20.100000000000001" customHeight="1" x14ac:dyDescent="0.3">
      <c r="A60" s="18" t="s">
        <v>177</v>
      </c>
      <c r="B60" s="18" t="s">
        <v>77</v>
      </c>
      <c r="C60" s="20" t="s">
        <v>179</v>
      </c>
      <c r="D60" s="21" t="s">
        <v>179</v>
      </c>
      <c r="E60" s="16">
        <v>1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23">
        <v>0</v>
      </c>
      <c r="P60" s="16">
        <v>0</v>
      </c>
      <c r="Q60" s="16">
        <v>1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25">
        <v>0</v>
      </c>
      <c r="X60" s="25">
        <v>1</v>
      </c>
      <c r="Y60" s="25">
        <v>0</v>
      </c>
      <c r="Z60" s="28">
        <v>0</v>
      </c>
      <c r="AA60" s="29">
        <v>0</v>
      </c>
      <c r="AB60" s="29">
        <v>0</v>
      </c>
      <c r="AC60" s="29">
        <v>0</v>
      </c>
      <c r="AD60" s="29">
        <v>1</v>
      </c>
      <c r="AE60" s="29">
        <v>0</v>
      </c>
      <c r="AF60" s="29">
        <v>0</v>
      </c>
      <c r="AG60" s="29">
        <v>0</v>
      </c>
      <c r="AH60" s="34">
        <f t="shared" si="6"/>
        <v>-58.956919444444445</v>
      </c>
      <c r="AI60" s="34">
        <f t="shared" si="7"/>
        <v>-62.218819444444449</v>
      </c>
      <c r="AJ60" s="34">
        <v>5.06666666666667</v>
      </c>
      <c r="AK60" s="34">
        <v>7.9833333333333298</v>
      </c>
      <c r="AL60" s="34">
        <v>51.505376344086002</v>
      </c>
      <c r="AM60" s="34">
        <v>298.31598053477501</v>
      </c>
      <c r="AN60" s="34">
        <v>13.3</v>
      </c>
      <c r="AO60" s="34">
        <v>-2.2000000000000002</v>
      </c>
      <c r="AP60" s="34">
        <v>15.5</v>
      </c>
      <c r="AQ60" s="34">
        <v>7.1</v>
      </c>
      <c r="AR60" s="34">
        <v>5.0166666666666702</v>
      </c>
      <c r="AS60" s="34">
        <v>8.6666666666666696</v>
      </c>
      <c r="AT60" s="34">
        <v>1.3</v>
      </c>
      <c r="AU60" s="34">
        <v>481</v>
      </c>
      <c r="AV60" s="34">
        <v>50</v>
      </c>
      <c r="AW60" s="34">
        <v>29</v>
      </c>
      <c r="AX60" s="34">
        <v>18.067429546664801</v>
      </c>
      <c r="AY60" s="34">
        <v>142</v>
      </c>
      <c r="AZ60" s="34">
        <v>95</v>
      </c>
      <c r="BA60" s="34">
        <v>138</v>
      </c>
      <c r="BB60" s="34">
        <v>109</v>
      </c>
    </row>
    <row r="61" spans="1:54" s="3" customFormat="1" ht="20.100000000000001" customHeight="1" x14ac:dyDescent="0.3">
      <c r="A61" s="18" t="s">
        <v>180</v>
      </c>
      <c r="B61" s="18" t="s">
        <v>169</v>
      </c>
      <c r="C61" s="20" t="s">
        <v>181</v>
      </c>
      <c r="D61" s="21" t="s">
        <v>181</v>
      </c>
      <c r="E61" s="16">
        <v>1</v>
      </c>
      <c r="F61" s="16">
        <v>0</v>
      </c>
      <c r="G61" s="16">
        <v>0</v>
      </c>
      <c r="H61" s="16">
        <v>1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23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25">
        <v>1</v>
      </c>
      <c r="X61" s="25">
        <v>0</v>
      </c>
      <c r="Y61" s="25">
        <v>0</v>
      </c>
      <c r="Z61" s="28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1</v>
      </c>
      <c r="AG61" s="29">
        <v>0</v>
      </c>
      <c r="AH61" s="34">
        <f t="shared" si="6"/>
        <v>-58.956919444444445</v>
      </c>
      <c r="AI61" s="34">
        <f t="shared" si="7"/>
        <v>-62.218819444444449</v>
      </c>
      <c r="AJ61" s="34">
        <v>5.06666666666667</v>
      </c>
      <c r="AK61" s="34">
        <v>7.9833333333333298</v>
      </c>
      <c r="AL61" s="34">
        <v>51.505376344086002</v>
      </c>
      <c r="AM61" s="34">
        <v>298.31598053477501</v>
      </c>
      <c r="AN61" s="34">
        <v>13.3</v>
      </c>
      <c r="AO61" s="34">
        <v>-2.2000000000000002</v>
      </c>
      <c r="AP61" s="34">
        <v>15.5</v>
      </c>
      <c r="AQ61" s="34">
        <v>7.1</v>
      </c>
      <c r="AR61" s="34">
        <v>5.0166666666666702</v>
      </c>
      <c r="AS61" s="34">
        <v>8.6666666666666696</v>
      </c>
      <c r="AT61" s="34">
        <v>1.3</v>
      </c>
      <c r="AU61" s="34">
        <v>481</v>
      </c>
      <c r="AV61" s="34">
        <v>50</v>
      </c>
      <c r="AW61" s="34">
        <v>29</v>
      </c>
      <c r="AX61" s="34">
        <v>18.067429546664801</v>
      </c>
      <c r="AY61" s="34">
        <v>142</v>
      </c>
      <c r="AZ61" s="34">
        <v>95</v>
      </c>
      <c r="BA61" s="34">
        <v>138</v>
      </c>
      <c r="BB61" s="34">
        <v>109</v>
      </c>
    </row>
    <row r="62" spans="1:54" s="3" customFormat="1" ht="20.100000000000001" customHeight="1" x14ac:dyDescent="0.3">
      <c r="A62" s="18" t="s">
        <v>182</v>
      </c>
      <c r="B62" s="18" t="s">
        <v>169</v>
      </c>
      <c r="C62" s="20" t="s">
        <v>183</v>
      </c>
      <c r="D62" s="21" t="s">
        <v>183</v>
      </c>
      <c r="E62" s="16">
        <v>1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23">
        <v>0</v>
      </c>
      <c r="P62" s="16">
        <v>0</v>
      </c>
      <c r="Q62" s="16">
        <v>0</v>
      </c>
      <c r="R62" s="16">
        <v>0</v>
      </c>
      <c r="S62" s="16">
        <v>1</v>
      </c>
      <c r="T62" s="16">
        <v>0</v>
      </c>
      <c r="U62" s="16">
        <v>0</v>
      </c>
      <c r="V62" s="16">
        <v>0</v>
      </c>
      <c r="W62" s="26">
        <v>1</v>
      </c>
      <c r="X62" s="26">
        <v>0</v>
      </c>
      <c r="Y62" s="26">
        <v>0</v>
      </c>
      <c r="Z62" s="30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1</v>
      </c>
      <c r="AG62" s="29">
        <v>0</v>
      </c>
      <c r="AH62" s="33">
        <f t="shared" si="6"/>
        <v>-58.956919444444445</v>
      </c>
      <c r="AI62" s="33">
        <f t="shared" si="7"/>
        <v>-62.218819444444449</v>
      </c>
      <c r="AJ62" s="34">
        <v>5.06666666666667</v>
      </c>
      <c r="AK62" s="34">
        <v>7.9833333333333298</v>
      </c>
      <c r="AL62" s="34">
        <v>51.505376344086002</v>
      </c>
      <c r="AM62" s="34">
        <v>298.31598053477501</v>
      </c>
      <c r="AN62" s="34">
        <v>13.3</v>
      </c>
      <c r="AO62" s="34">
        <v>-2.2000000000000002</v>
      </c>
      <c r="AP62" s="34">
        <v>15.5</v>
      </c>
      <c r="AQ62" s="34">
        <v>7.1</v>
      </c>
      <c r="AR62" s="34">
        <v>5.0166666666666702</v>
      </c>
      <c r="AS62" s="34">
        <v>8.6666666666666696</v>
      </c>
      <c r="AT62" s="34">
        <v>1.3</v>
      </c>
      <c r="AU62" s="34">
        <v>481</v>
      </c>
      <c r="AV62" s="34">
        <v>50</v>
      </c>
      <c r="AW62" s="34">
        <v>29</v>
      </c>
      <c r="AX62" s="34">
        <v>18.067429546664801</v>
      </c>
      <c r="AY62" s="34">
        <v>142</v>
      </c>
      <c r="AZ62" s="34">
        <v>95</v>
      </c>
      <c r="BA62" s="34">
        <v>138</v>
      </c>
      <c r="BB62" s="34">
        <v>109</v>
      </c>
    </row>
    <row r="63" spans="1:54" s="3" customFormat="1" ht="20.100000000000001" customHeight="1" x14ac:dyDescent="0.3">
      <c r="A63" s="18" t="s">
        <v>184</v>
      </c>
      <c r="B63" s="18" t="s">
        <v>77</v>
      </c>
      <c r="C63" s="20" t="s">
        <v>185</v>
      </c>
      <c r="D63" s="21" t="s">
        <v>185</v>
      </c>
      <c r="E63" s="16">
        <v>0</v>
      </c>
      <c r="F63" s="16">
        <v>1</v>
      </c>
      <c r="G63" s="16">
        <v>0</v>
      </c>
      <c r="H63" s="16">
        <v>0</v>
      </c>
      <c r="I63" s="16">
        <v>0</v>
      </c>
      <c r="J63" s="16">
        <v>1</v>
      </c>
      <c r="K63" s="16">
        <v>0</v>
      </c>
      <c r="L63" s="16">
        <v>0</v>
      </c>
      <c r="M63" s="16">
        <v>0</v>
      </c>
      <c r="N63" s="16">
        <v>0</v>
      </c>
      <c r="O63" s="23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26">
        <v>1</v>
      </c>
      <c r="X63" s="26">
        <v>0</v>
      </c>
      <c r="Y63" s="26">
        <v>0</v>
      </c>
      <c r="Z63" s="30">
        <v>0</v>
      </c>
      <c r="AA63" s="29">
        <v>0</v>
      </c>
      <c r="AB63" s="29">
        <v>0</v>
      </c>
      <c r="AC63" s="29">
        <v>0</v>
      </c>
      <c r="AD63" s="29">
        <v>1</v>
      </c>
      <c r="AE63" s="29">
        <v>0</v>
      </c>
      <c r="AF63" s="29">
        <v>0</v>
      </c>
      <c r="AG63" s="29">
        <v>0</v>
      </c>
      <c r="AH63" s="33">
        <f t="shared" si="6"/>
        <v>-58.956919444444445</v>
      </c>
      <c r="AI63" s="33">
        <f t="shared" si="7"/>
        <v>-62.218819444444449</v>
      </c>
      <c r="AJ63" s="34">
        <v>5.06666666666667</v>
      </c>
      <c r="AK63" s="34">
        <v>7.9833333333333298</v>
      </c>
      <c r="AL63" s="34">
        <v>51.505376344086002</v>
      </c>
      <c r="AM63" s="34">
        <v>298.31598053477501</v>
      </c>
      <c r="AN63" s="34">
        <v>13.3</v>
      </c>
      <c r="AO63" s="34">
        <v>-2.2000000000000002</v>
      </c>
      <c r="AP63" s="34">
        <v>15.5</v>
      </c>
      <c r="AQ63" s="34">
        <v>7.1</v>
      </c>
      <c r="AR63" s="34">
        <v>5.0166666666666702</v>
      </c>
      <c r="AS63" s="34">
        <v>8.6666666666666696</v>
      </c>
      <c r="AT63" s="34">
        <v>1.3</v>
      </c>
      <c r="AU63" s="34">
        <v>481</v>
      </c>
      <c r="AV63" s="34">
        <v>50</v>
      </c>
      <c r="AW63" s="34">
        <v>29</v>
      </c>
      <c r="AX63" s="34">
        <v>18.067429546664801</v>
      </c>
      <c r="AY63" s="34">
        <v>142</v>
      </c>
      <c r="AZ63" s="34">
        <v>95</v>
      </c>
      <c r="BA63" s="34">
        <v>138</v>
      </c>
      <c r="BB63" s="34">
        <v>109</v>
      </c>
    </row>
    <row r="64" spans="1:54" s="3" customFormat="1" ht="20.100000000000001" customHeight="1" x14ac:dyDescent="0.3">
      <c r="A64" s="18" t="s">
        <v>186</v>
      </c>
      <c r="B64" s="18" t="s">
        <v>169</v>
      </c>
      <c r="C64" s="20" t="s">
        <v>187</v>
      </c>
      <c r="D64" s="21" t="s">
        <v>187</v>
      </c>
      <c r="E64" s="16">
        <v>1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23">
        <v>0</v>
      </c>
      <c r="P64" s="16">
        <v>0</v>
      </c>
      <c r="Q64" s="16">
        <v>1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26">
        <v>1</v>
      </c>
      <c r="X64" s="26">
        <v>0</v>
      </c>
      <c r="Y64" s="26">
        <v>0</v>
      </c>
      <c r="Z64" s="30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1</v>
      </c>
      <c r="AG64" s="29">
        <v>0</v>
      </c>
      <c r="AH64" s="34">
        <f t="shared" si="6"/>
        <v>-58.956919444444445</v>
      </c>
      <c r="AI64" s="34">
        <f t="shared" si="7"/>
        <v>-62.218819444444449</v>
      </c>
      <c r="AJ64" s="34">
        <v>5.06666666666667</v>
      </c>
      <c r="AK64" s="34">
        <v>7.9833333333333298</v>
      </c>
      <c r="AL64" s="34">
        <v>51.505376344086002</v>
      </c>
      <c r="AM64" s="34">
        <v>298.31598053477501</v>
      </c>
      <c r="AN64" s="34">
        <v>13.3</v>
      </c>
      <c r="AO64" s="34">
        <v>-2.2000000000000002</v>
      </c>
      <c r="AP64" s="34">
        <v>15.5</v>
      </c>
      <c r="AQ64" s="34">
        <v>7.1</v>
      </c>
      <c r="AR64" s="34">
        <v>5.0166666666666702</v>
      </c>
      <c r="AS64" s="34">
        <v>8.6666666666666696</v>
      </c>
      <c r="AT64" s="34">
        <v>1.3</v>
      </c>
      <c r="AU64" s="34">
        <v>481</v>
      </c>
      <c r="AV64" s="34">
        <v>50</v>
      </c>
      <c r="AW64" s="34">
        <v>29</v>
      </c>
      <c r="AX64" s="34">
        <v>18.067429546664801</v>
      </c>
      <c r="AY64" s="34">
        <v>142</v>
      </c>
      <c r="AZ64" s="34">
        <v>95</v>
      </c>
      <c r="BA64" s="34">
        <v>138</v>
      </c>
      <c r="BB64" s="34">
        <v>109</v>
      </c>
    </row>
    <row r="65" spans="1:54" s="3" customFormat="1" ht="20.100000000000001" customHeight="1" x14ac:dyDescent="0.3">
      <c r="A65" s="18" t="s">
        <v>184</v>
      </c>
      <c r="B65" s="18" t="s">
        <v>77</v>
      </c>
      <c r="C65" s="20" t="s">
        <v>188</v>
      </c>
      <c r="D65" s="21" t="s">
        <v>188</v>
      </c>
      <c r="E65" s="16">
        <v>0</v>
      </c>
      <c r="F65" s="16">
        <v>1</v>
      </c>
      <c r="G65" s="16">
        <v>0</v>
      </c>
      <c r="H65" s="16">
        <v>0</v>
      </c>
      <c r="I65" s="16">
        <v>0</v>
      </c>
      <c r="J65" s="16">
        <v>1</v>
      </c>
      <c r="K65" s="16">
        <v>0</v>
      </c>
      <c r="L65" s="16">
        <v>0</v>
      </c>
      <c r="M65" s="16">
        <v>0</v>
      </c>
      <c r="N65" s="16">
        <v>0</v>
      </c>
      <c r="O65" s="23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26">
        <v>1</v>
      </c>
      <c r="X65" s="26">
        <v>0</v>
      </c>
      <c r="Y65" s="26">
        <v>0</v>
      </c>
      <c r="Z65" s="30">
        <v>0</v>
      </c>
      <c r="AA65" s="29">
        <v>0</v>
      </c>
      <c r="AB65" s="29">
        <v>0</v>
      </c>
      <c r="AC65" s="29">
        <v>0</v>
      </c>
      <c r="AD65" s="29">
        <v>1</v>
      </c>
      <c r="AE65" s="29">
        <v>0</v>
      </c>
      <c r="AF65" s="29">
        <v>0</v>
      </c>
      <c r="AG65" s="29">
        <v>0</v>
      </c>
      <c r="AH65" s="33">
        <f t="shared" si="6"/>
        <v>-58.956919444444445</v>
      </c>
      <c r="AI65" s="33">
        <f t="shared" si="7"/>
        <v>-62.218819444444449</v>
      </c>
      <c r="AJ65" s="34">
        <v>5.06666666666667</v>
      </c>
      <c r="AK65" s="34">
        <v>7.9833333333333298</v>
      </c>
      <c r="AL65" s="34">
        <v>51.505376344086002</v>
      </c>
      <c r="AM65" s="34">
        <v>298.31598053477501</v>
      </c>
      <c r="AN65" s="34">
        <v>13.3</v>
      </c>
      <c r="AO65" s="34">
        <v>-2.2000000000000002</v>
      </c>
      <c r="AP65" s="34">
        <v>15.5</v>
      </c>
      <c r="AQ65" s="34">
        <v>7.1</v>
      </c>
      <c r="AR65" s="34">
        <v>5.0166666666666702</v>
      </c>
      <c r="AS65" s="34">
        <v>8.6666666666666696</v>
      </c>
      <c r="AT65" s="34">
        <v>1.3</v>
      </c>
      <c r="AU65" s="34">
        <v>481</v>
      </c>
      <c r="AV65" s="34">
        <v>50</v>
      </c>
      <c r="AW65" s="34">
        <v>29</v>
      </c>
      <c r="AX65" s="34">
        <v>18.067429546664801</v>
      </c>
      <c r="AY65" s="34">
        <v>142</v>
      </c>
      <c r="AZ65" s="34">
        <v>95</v>
      </c>
      <c r="BA65" s="34">
        <v>138</v>
      </c>
      <c r="BB65" s="34">
        <v>109</v>
      </c>
    </row>
    <row r="66" spans="1:54" s="3" customFormat="1" ht="20.100000000000001" customHeight="1" x14ac:dyDescent="0.3">
      <c r="A66" s="18" t="s">
        <v>189</v>
      </c>
      <c r="B66" s="18" t="s">
        <v>166</v>
      </c>
      <c r="C66" s="20" t="s">
        <v>190</v>
      </c>
      <c r="D66" s="21" t="s">
        <v>190</v>
      </c>
      <c r="E66" s="16">
        <v>1</v>
      </c>
      <c r="F66" s="16">
        <v>0</v>
      </c>
      <c r="G66" s="16">
        <v>0</v>
      </c>
      <c r="H66" s="16">
        <v>0</v>
      </c>
      <c r="I66" s="16">
        <v>0</v>
      </c>
      <c r="J66" s="16">
        <v>1</v>
      </c>
      <c r="K66" s="16">
        <v>0</v>
      </c>
      <c r="L66" s="16">
        <v>0</v>
      </c>
      <c r="M66" s="16">
        <v>0</v>
      </c>
      <c r="N66" s="16">
        <v>0</v>
      </c>
      <c r="O66" s="23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26">
        <v>1</v>
      </c>
      <c r="X66" s="26">
        <v>0</v>
      </c>
      <c r="Y66" s="26">
        <v>0</v>
      </c>
      <c r="Z66" s="30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1</v>
      </c>
      <c r="AG66" s="29">
        <v>0</v>
      </c>
      <c r="AH66" s="33">
        <f t="shared" si="6"/>
        <v>-58.956919444444445</v>
      </c>
      <c r="AI66" s="33">
        <f t="shared" si="7"/>
        <v>-62.218819444444449</v>
      </c>
      <c r="AJ66" s="34">
        <v>5.06666666666667</v>
      </c>
      <c r="AK66" s="34">
        <v>7.9833333333333298</v>
      </c>
      <c r="AL66" s="34">
        <v>51.505376344086002</v>
      </c>
      <c r="AM66" s="34">
        <v>298.31598053477501</v>
      </c>
      <c r="AN66" s="34">
        <v>13.3</v>
      </c>
      <c r="AO66" s="34">
        <v>-2.2000000000000002</v>
      </c>
      <c r="AP66" s="34">
        <v>15.5</v>
      </c>
      <c r="AQ66" s="34">
        <v>7.1</v>
      </c>
      <c r="AR66" s="34">
        <v>5.0166666666666702</v>
      </c>
      <c r="AS66" s="34">
        <v>8.6666666666666696</v>
      </c>
      <c r="AT66" s="34">
        <v>1.3</v>
      </c>
      <c r="AU66" s="34">
        <v>481</v>
      </c>
      <c r="AV66" s="34">
        <v>50</v>
      </c>
      <c r="AW66" s="34">
        <v>29</v>
      </c>
      <c r="AX66" s="34">
        <v>18.067429546664801</v>
      </c>
      <c r="AY66" s="34">
        <v>142</v>
      </c>
      <c r="AZ66" s="34">
        <v>95</v>
      </c>
      <c r="BA66" s="34">
        <v>138</v>
      </c>
      <c r="BB66" s="34">
        <v>109</v>
      </c>
    </row>
    <row r="67" spans="1:54" s="3" customFormat="1" ht="20.100000000000001" customHeight="1" x14ac:dyDescent="0.3">
      <c r="A67" s="18" t="s">
        <v>191</v>
      </c>
      <c r="B67" s="18" t="s">
        <v>142</v>
      </c>
      <c r="C67" s="20" t="s">
        <v>192</v>
      </c>
      <c r="D67" s="21" t="s">
        <v>192</v>
      </c>
      <c r="E67" s="16">
        <v>1</v>
      </c>
      <c r="F67" s="16">
        <v>0</v>
      </c>
      <c r="G67" s="16">
        <v>0</v>
      </c>
      <c r="H67" s="16">
        <v>0</v>
      </c>
      <c r="I67" s="16">
        <v>0</v>
      </c>
      <c r="J67" s="16">
        <v>1</v>
      </c>
      <c r="K67" s="16">
        <v>0</v>
      </c>
      <c r="L67" s="16">
        <v>0</v>
      </c>
      <c r="M67" s="16">
        <v>0</v>
      </c>
      <c r="N67" s="16">
        <v>0</v>
      </c>
      <c r="O67" s="23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26">
        <v>1</v>
      </c>
      <c r="X67" s="26">
        <v>0</v>
      </c>
      <c r="Y67" s="26">
        <v>0</v>
      </c>
      <c r="Z67" s="30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1</v>
      </c>
      <c r="AH67" s="34">
        <f t="shared" si="6"/>
        <v>-58.956919444444445</v>
      </c>
      <c r="AI67" s="34">
        <f t="shared" si="7"/>
        <v>-62.218819444444449</v>
      </c>
      <c r="AJ67" s="34">
        <v>5.06666666666667</v>
      </c>
      <c r="AK67" s="34">
        <v>7.9833333333333298</v>
      </c>
      <c r="AL67" s="34">
        <v>51.505376344086002</v>
      </c>
      <c r="AM67" s="34">
        <v>298.31598053477501</v>
      </c>
      <c r="AN67" s="34">
        <v>13.3</v>
      </c>
      <c r="AO67" s="34">
        <v>-2.2000000000000002</v>
      </c>
      <c r="AP67" s="34">
        <v>15.5</v>
      </c>
      <c r="AQ67" s="34">
        <v>7.1</v>
      </c>
      <c r="AR67" s="34">
        <v>5.0166666666666702</v>
      </c>
      <c r="AS67" s="34">
        <v>8.6666666666666696</v>
      </c>
      <c r="AT67" s="34">
        <v>1.3</v>
      </c>
      <c r="AU67" s="34">
        <v>481</v>
      </c>
      <c r="AV67" s="34">
        <v>50</v>
      </c>
      <c r="AW67" s="34">
        <v>29</v>
      </c>
      <c r="AX67" s="34">
        <v>18.067429546664801</v>
      </c>
      <c r="AY67" s="34">
        <v>142</v>
      </c>
      <c r="AZ67" s="34">
        <v>95</v>
      </c>
      <c r="BA67" s="34">
        <v>138</v>
      </c>
      <c r="BB67" s="34">
        <v>109</v>
      </c>
    </row>
    <row r="68" spans="1:54" s="3" customFormat="1" ht="20.100000000000001" customHeight="1" x14ac:dyDescent="0.3">
      <c r="A68" s="18" t="s">
        <v>182</v>
      </c>
      <c r="B68" s="18" t="s">
        <v>169</v>
      </c>
      <c r="C68" s="20" t="s">
        <v>193</v>
      </c>
      <c r="D68" s="21" t="s">
        <v>193</v>
      </c>
      <c r="E68" s="16">
        <v>1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23">
        <v>0</v>
      </c>
      <c r="P68" s="16">
        <v>0</v>
      </c>
      <c r="Q68" s="16">
        <v>0</v>
      </c>
      <c r="R68" s="16">
        <v>0</v>
      </c>
      <c r="S68" s="16">
        <v>1</v>
      </c>
      <c r="T68" s="16">
        <v>0</v>
      </c>
      <c r="U68" s="16">
        <v>0</v>
      </c>
      <c r="V68" s="16">
        <v>0</v>
      </c>
      <c r="W68" s="26">
        <v>1</v>
      </c>
      <c r="X68" s="26">
        <v>0</v>
      </c>
      <c r="Y68" s="26">
        <v>0</v>
      </c>
      <c r="Z68" s="30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1</v>
      </c>
      <c r="AG68" s="29">
        <v>0</v>
      </c>
      <c r="AH68" s="33">
        <f t="shared" si="6"/>
        <v>-58.956919444444445</v>
      </c>
      <c r="AI68" s="33">
        <f t="shared" si="7"/>
        <v>-62.218819444444449</v>
      </c>
      <c r="AJ68" s="34">
        <v>5.06666666666667</v>
      </c>
      <c r="AK68" s="34">
        <v>7.9833333333333298</v>
      </c>
      <c r="AL68" s="34">
        <v>51.505376344086002</v>
      </c>
      <c r="AM68" s="34">
        <v>298.31598053477501</v>
      </c>
      <c r="AN68" s="34">
        <v>13.3</v>
      </c>
      <c r="AO68" s="34">
        <v>-2.2000000000000002</v>
      </c>
      <c r="AP68" s="34">
        <v>15.5</v>
      </c>
      <c r="AQ68" s="34">
        <v>7.1</v>
      </c>
      <c r="AR68" s="34">
        <v>5.0166666666666702</v>
      </c>
      <c r="AS68" s="34">
        <v>8.6666666666666696</v>
      </c>
      <c r="AT68" s="34">
        <v>1.3</v>
      </c>
      <c r="AU68" s="34">
        <v>481</v>
      </c>
      <c r="AV68" s="34">
        <v>50</v>
      </c>
      <c r="AW68" s="34">
        <v>29</v>
      </c>
      <c r="AX68" s="34">
        <v>18.067429546664801</v>
      </c>
      <c r="AY68" s="34">
        <v>142</v>
      </c>
      <c r="AZ68" s="34">
        <v>95</v>
      </c>
      <c r="BA68" s="34">
        <v>138</v>
      </c>
      <c r="BB68" s="34">
        <v>109</v>
      </c>
    </row>
    <row r="69" spans="1:54" s="3" customFormat="1" ht="20.100000000000001" customHeight="1" x14ac:dyDescent="0.3">
      <c r="A69" s="18" t="s">
        <v>182</v>
      </c>
      <c r="B69" s="18" t="s">
        <v>169</v>
      </c>
      <c r="C69" s="20" t="s">
        <v>194</v>
      </c>
      <c r="D69" s="21" t="s">
        <v>194</v>
      </c>
      <c r="E69" s="16">
        <v>1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23">
        <v>0</v>
      </c>
      <c r="P69" s="16">
        <v>0</v>
      </c>
      <c r="Q69" s="16">
        <v>0</v>
      </c>
      <c r="R69" s="16">
        <v>0</v>
      </c>
      <c r="S69" s="16">
        <v>1</v>
      </c>
      <c r="T69" s="16">
        <v>0</v>
      </c>
      <c r="U69" s="16">
        <v>0</v>
      </c>
      <c r="V69" s="16">
        <v>0</v>
      </c>
      <c r="W69" s="26">
        <v>1</v>
      </c>
      <c r="X69" s="26">
        <v>0</v>
      </c>
      <c r="Y69" s="26">
        <v>0</v>
      </c>
      <c r="Z69" s="30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1</v>
      </c>
      <c r="AG69" s="29">
        <v>0</v>
      </c>
      <c r="AH69" s="33">
        <f t="shared" si="6"/>
        <v>-58.956919444444445</v>
      </c>
      <c r="AI69" s="33">
        <f t="shared" si="7"/>
        <v>-62.218819444444449</v>
      </c>
      <c r="AJ69" s="34">
        <v>5.06666666666667</v>
      </c>
      <c r="AK69" s="34">
        <v>7.9833333333333298</v>
      </c>
      <c r="AL69" s="34">
        <v>51.505376344086002</v>
      </c>
      <c r="AM69" s="34">
        <v>298.31598053477501</v>
      </c>
      <c r="AN69" s="34">
        <v>13.3</v>
      </c>
      <c r="AO69" s="34">
        <v>-2.2000000000000002</v>
      </c>
      <c r="AP69" s="34">
        <v>15.5</v>
      </c>
      <c r="AQ69" s="34">
        <v>7.1</v>
      </c>
      <c r="AR69" s="34">
        <v>5.0166666666666702</v>
      </c>
      <c r="AS69" s="34">
        <v>8.6666666666666696</v>
      </c>
      <c r="AT69" s="34">
        <v>1.3</v>
      </c>
      <c r="AU69" s="34">
        <v>481</v>
      </c>
      <c r="AV69" s="34">
        <v>50</v>
      </c>
      <c r="AW69" s="34">
        <v>29</v>
      </c>
      <c r="AX69" s="34">
        <v>18.067429546664801</v>
      </c>
      <c r="AY69" s="34">
        <v>142</v>
      </c>
      <c r="AZ69" s="34">
        <v>95</v>
      </c>
      <c r="BA69" s="34">
        <v>138</v>
      </c>
      <c r="BB69" s="34">
        <v>109</v>
      </c>
    </row>
    <row r="70" spans="1:54" s="3" customFormat="1" ht="20.100000000000001" customHeight="1" x14ac:dyDescent="0.3">
      <c r="A70" s="18" t="s">
        <v>186</v>
      </c>
      <c r="B70" s="18" t="s">
        <v>169</v>
      </c>
      <c r="C70" s="20" t="s">
        <v>195</v>
      </c>
      <c r="D70" s="21" t="s">
        <v>195</v>
      </c>
      <c r="E70" s="16">
        <v>1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23">
        <v>0</v>
      </c>
      <c r="P70" s="16">
        <v>0</v>
      </c>
      <c r="Q70" s="16">
        <v>1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26">
        <v>1</v>
      </c>
      <c r="X70" s="26">
        <v>0</v>
      </c>
      <c r="Y70" s="26">
        <v>0</v>
      </c>
      <c r="Z70" s="30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1</v>
      </c>
      <c r="AG70" s="29">
        <v>0</v>
      </c>
      <c r="AH70" s="34">
        <f t="shared" si="6"/>
        <v>-58.956919444444445</v>
      </c>
      <c r="AI70" s="34">
        <f t="shared" si="7"/>
        <v>-62.218819444444449</v>
      </c>
      <c r="AJ70" s="34">
        <v>5.06666666666667</v>
      </c>
      <c r="AK70" s="34">
        <v>7.9833333333333298</v>
      </c>
      <c r="AL70" s="34">
        <v>51.505376344086002</v>
      </c>
      <c r="AM70" s="34">
        <v>298.31598053477501</v>
      </c>
      <c r="AN70" s="34">
        <v>13.3</v>
      </c>
      <c r="AO70" s="34">
        <v>-2.2000000000000002</v>
      </c>
      <c r="AP70" s="34">
        <v>15.5</v>
      </c>
      <c r="AQ70" s="34">
        <v>7.1</v>
      </c>
      <c r="AR70" s="34">
        <v>5.0166666666666702</v>
      </c>
      <c r="AS70" s="34">
        <v>8.6666666666666696</v>
      </c>
      <c r="AT70" s="34">
        <v>1.3</v>
      </c>
      <c r="AU70" s="34">
        <v>481</v>
      </c>
      <c r="AV70" s="34">
        <v>50</v>
      </c>
      <c r="AW70" s="34">
        <v>29</v>
      </c>
      <c r="AX70" s="34">
        <v>18.067429546664801</v>
      </c>
      <c r="AY70" s="34">
        <v>142</v>
      </c>
      <c r="AZ70" s="34">
        <v>95</v>
      </c>
      <c r="BA70" s="34">
        <v>138</v>
      </c>
      <c r="BB70" s="34">
        <v>109</v>
      </c>
    </row>
    <row r="71" spans="1:54" s="3" customFormat="1" ht="20.100000000000001" customHeight="1" x14ac:dyDescent="0.3">
      <c r="A71" s="18" t="s">
        <v>196</v>
      </c>
      <c r="B71" s="18" t="s">
        <v>169</v>
      </c>
      <c r="C71" s="20" t="s">
        <v>197</v>
      </c>
      <c r="D71" s="21" t="s">
        <v>197</v>
      </c>
      <c r="E71" s="16">
        <v>1</v>
      </c>
      <c r="F71" s="16">
        <v>1</v>
      </c>
      <c r="G71" s="16">
        <v>0</v>
      </c>
      <c r="H71" s="16">
        <v>1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23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26">
        <v>1</v>
      </c>
      <c r="X71" s="26">
        <v>0</v>
      </c>
      <c r="Y71" s="26">
        <v>0</v>
      </c>
      <c r="Z71" s="30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1</v>
      </c>
      <c r="AG71" s="29">
        <v>0</v>
      </c>
      <c r="AH71" s="34">
        <f t="shared" si="6"/>
        <v>-58.956919444444445</v>
      </c>
      <c r="AI71" s="34">
        <f t="shared" si="7"/>
        <v>-62.218819444444449</v>
      </c>
      <c r="AJ71" s="34">
        <v>5.06666666666667</v>
      </c>
      <c r="AK71" s="34">
        <v>7.9833333333333298</v>
      </c>
      <c r="AL71" s="34">
        <v>51.505376344086002</v>
      </c>
      <c r="AM71" s="34">
        <v>298.31598053477501</v>
      </c>
      <c r="AN71" s="34">
        <v>13.3</v>
      </c>
      <c r="AO71" s="34">
        <v>-2.2000000000000002</v>
      </c>
      <c r="AP71" s="34">
        <v>15.5</v>
      </c>
      <c r="AQ71" s="34">
        <v>7.1</v>
      </c>
      <c r="AR71" s="34">
        <v>5.0166666666666702</v>
      </c>
      <c r="AS71" s="34">
        <v>8.6666666666666696</v>
      </c>
      <c r="AT71" s="34">
        <v>1.3</v>
      </c>
      <c r="AU71" s="34">
        <v>481</v>
      </c>
      <c r="AV71" s="34">
        <v>50</v>
      </c>
      <c r="AW71" s="34">
        <v>29</v>
      </c>
      <c r="AX71" s="34">
        <v>18.067429546664801</v>
      </c>
      <c r="AY71" s="34">
        <v>142</v>
      </c>
      <c r="AZ71" s="34">
        <v>95</v>
      </c>
      <c r="BA71" s="34">
        <v>138</v>
      </c>
      <c r="BB71" s="34">
        <v>109</v>
      </c>
    </row>
    <row r="72" spans="1:54" s="3" customFormat="1" ht="20.100000000000001" customHeight="1" x14ac:dyDescent="0.3">
      <c r="A72" s="18" t="s">
        <v>189</v>
      </c>
      <c r="B72" s="18" t="s">
        <v>166</v>
      </c>
      <c r="C72" s="20" t="s">
        <v>198</v>
      </c>
      <c r="D72" s="21" t="s">
        <v>198</v>
      </c>
      <c r="E72" s="16">
        <v>1</v>
      </c>
      <c r="F72" s="16">
        <v>0</v>
      </c>
      <c r="G72" s="16">
        <v>0</v>
      </c>
      <c r="H72" s="16">
        <v>0</v>
      </c>
      <c r="I72" s="16">
        <v>0</v>
      </c>
      <c r="J72" s="16">
        <v>1</v>
      </c>
      <c r="K72" s="16">
        <v>0</v>
      </c>
      <c r="L72" s="16">
        <v>0</v>
      </c>
      <c r="M72" s="16">
        <v>0</v>
      </c>
      <c r="N72" s="16">
        <v>0</v>
      </c>
      <c r="O72" s="23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26">
        <v>1</v>
      </c>
      <c r="X72" s="26">
        <v>0</v>
      </c>
      <c r="Y72" s="26">
        <v>0</v>
      </c>
      <c r="Z72" s="30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1</v>
      </c>
      <c r="AG72" s="29">
        <v>0</v>
      </c>
      <c r="AH72" s="33">
        <f t="shared" si="6"/>
        <v>-58.956919444444445</v>
      </c>
      <c r="AI72" s="33">
        <f t="shared" si="7"/>
        <v>-62.218819444444449</v>
      </c>
      <c r="AJ72" s="34">
        <v>5.06666666666667</v>
      </c>
      <c r="AK72" s="34">
        <v>7.9833333333333298</v>
      </c>
      <c r="AL72" s="34">
        <v>51.505376344086002</v>
      </c>
      <c r="AM72" s="34">
        <v>298.31598053477501</v>
      </c>
      <c r="AN72" s="34">
        <v>13.3</v>
      </c>
      <c r="AO72" s="34">
        <v>-2.2000000000000002</v>
      </c>
      <c r="AP72" s="34">
        <v>15.5</v>
      </c>
      <c r="AQ72" s="34">
        <v>7.1</v>
      </c>
      <c r="AR72" s="34">
        <v>5.0166666666666702</v>
      </c>
      <c r="AS72" s="34">
        <v>8.6666666666666696</v>
      </c>
      <c r="AT72" s="34">
        <v>1.3</v>
      </c>
      <c r="AU72" s="34">
        <v>481</v>
      </c>
      <c r="AV72" s="34">
        <v>50</v>
      </c>
      <c r="AW72" s="34">
        <v>29</v>
      </c>
      <c r="AX72" s="34">
        <v>18.067429546664801</v>
      </c>
      <c r="AY72" s="34">
        <v>142</v>
      </c>
      <c r="AZ72" s="34">
        <v>95</v>
      </c>
      <c r="BA72" s="34">
        <v>138</v>
      </c>
      <c r="BB72" s="34">
        <v>109</v>
      </c>
    </row>
    <row r="73" spans="1:54" s="3" customFormat="1" ht="20.100000000000001" customHeight="1" x14ac:dyDescent="0.3">
      <c r="A73" s="18" t="s">
        <v>186</v>
      </c>
      <c r="B73" s="18" t="s">
        <v>169</v>
      </c>
      <c r="C73" s="20" t="s">
        <v>199</v>
      </c>
      <c r="D73" s="21" t="s">
        <v>199</v>
      </c>
      <c r="E73" s="16">
        <v>1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23">
        <v>0</v>
      </c>
      <c r="P73" s="16">
        <v>0</v>
      </c>
      <c r="Q73" s="16">
        <v>1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26">
        <v>1</v>
      </c>
      <c r="X73" s="26">
        <v>0</v>
      </c>
      <c r="Y73" s="26">
        <v>0</v>
      </c>
      <c r="Z73" s="30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1</v>
      </c>
      <c r="AG73" s="29">
        <v>0</v>
      </c>
      <c r="AH73" s="34">
        <f t="shared" si="6"/>
        <v>-58.956919444444445</v>
      </c>
      <c r="AI73" s="34">
        <f t="shared" si="7"/>
        <v>-62.218819444444449</v>
      </c>
      <c r="AJ73" s="34">
        <v>5.06666666666667</v>
      </c>
      <c r="AK73" s="34">
        <v>7.9833333333333298</v>
      </c>
      <c r="AL73" s="34">
        <v>51.505376344086002</v>
      </c>
      <c r="AM73" s="34">
        <v>298.31598053477501</v>
      </c>
      <c r="AN73" s="34">
        <v>13.3</v>
      </c>
      <c r="AO73" s="34">
        <v>-2.2000000000000002</v>
      </c>
      <c r="AP73" s="34">
        <v>15.5</v>
      </c>
      <c r="AQ73" s="34">
        <v>7.1</v>
      </c>
      <c r="AR73" s="34">
        <v>5.0166666666666702</v>
      </c>
      <c r="AS73" s="34">
        <v>8.6666666666666696</v>
      </c>
      <c r="AT73" s="34">
        <v>1.3</v>
      </c>
      <c r="AU73" s="34">
        <v>481</v>
      </c>
      <c r="AV73" s="34">
        <v>50</v>
      </c>
      <c r="AW73" s="34">
        <v>29</v>
      </c>
      <c r="AX73" s="34">
        <v>18.067429546664801</v>
      </c>
      <c r="AY73" s="34">
        <v>142</v>
      </c>
      <c r="AZ73" s="34">
        <v>95</v>
      </c>
      <c r="BA73" s="34">
        <v>138</v>
      </c>
      <c r="BB73" s="34">
        <v>109</v>
      </c>
    </row>
    <row r="74" spans="1:54" s="3" customFormat="1" ht="20.100000000000001" customHeight="1" x14ac:dyDescent="0.3">
      <c r="A74" s="18" t="s">
        <v>184</v>
      </c>
      <c r="B74" s="18" t="s">
        <v>77</v>
      </c>
      <c r="C74" s="20" t="s">
        <v>200</v>
      </c>
      <c r="D74" s="21" t="s">
        <v>200</v>
      </c>
      <c r="E74" s="16">
        <v>0</v>
      </c>
      <c r="F74" s="16">
        <v>1</v>
      </c>
      <c r="G74" s="16">
        <v>0</v>
      </c>
      <c r="H74" s="16">
        <v>0</v>
      </c>
      <c r="I74" s="16">
        <v>0</v>
      </c>
      <c r="J74" s="16">
        <v>1</v>
      </c>
      <c r="K74" s="16">
        <v>0</v>
      </c>
      <c r="L74" s="16">
        <v>0</v>
      </c>
      <c r="M74" s="16">
        <v>0</v>
      </c>
      <c r="N74" s="16">
        <v>0</v>
      </c>
      <c r="O74" s="23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26">
        <v>1</v>
      </c>
      <c r="X74" s="26">
        <v>0</v>
      </c>
      <c r="Y74" s="26">
        <v>0</v>
      </c>
      <c r="Z74" s="30">
        <v>0</v>
      </c>
      <c r="AA74" s="29">
        <v>0</v>
      </c>
      <c r="AB74" s="29">
        <v>0</v>
      </c>
      <c r="AC74" s="29">
        <v>0</v>
      </c>
      <c r="AD74" s="29">
        <v>1</v>
      </c>
      <c r="AE74" s="29">
        <v>0</v>
      </c>
      <c r="AF74" s="29">
        <v>0</v>
      </c>
      <c r="AG74" s="29">
        <v>0</v>
      </c>
      <c r="AH74" s="33">
        <f t="shared" si="6"/>
        <v>-58.956919444444445</v>
      </c>
      <c r="AI74" s="33">
        <f t="shared" si="7"/>
        <v>-62.218819444444449</v>
      </c>
      <c r="AJ74" s="34">
        <v>5.06666666666667</v>
      </c>
      <c r="AK74" s="34">
        <v>7.9833333333333298</v>
      </c>
      <c r="AL74" s="34">
        <v>51.505376344086002</v>
      </c>
      <c r="AM74" s="34">
        <v>298.31598053477501</v>
      </c>
      <c r="AN74" s="34">
        <v>13.3</v>
      </c>
      <c r="AO74" s="34">
        <v>-2.2000000000000002</v>
      </c>
      <c r="AP74" s="34">
        <v>15.5</v>
      </c>
      <c r="AQ74" s="34">
        <v>7.1</v>
      </c>
      <c r="AR74" s="34">
        <v>5.0166666666666702</v>
      </c>
      <c r="AS74" s="34">
        <v>8.6666666666666696</v>
      </c>
      <c r="AT74" s="34">
        <v>1.3</v>
      </c>
      <c r="AU74" s="34">
        <v>481</v>
      </c>
      <c r="AV74" s="34">
        <v>50</v>
      </c>
      <c r="AW74" s="34">
        <v>29</v>
      </c>
      <c r="AX74" s="34">
        <v>18.067429546664801</v>
      </c>
      <c r="AY74" s="34">
        <v>142</v>
      </c>
      <c r="AZ74" s="34">
        <v>95</v>
      </c>
      <c r="BA74" s="34">
        <v>138</v>
      </c>
      <c r="BB74" s="34">
        <v>109</v>
      </c>
    </row>
    <row r="75" spans="1:54" s="3" customFormat="1" ht="20.100000000000001" customHeight="1" x14ac:dyDescent="0.3">
      <c r="A75" s="18" t="s">
        <v>186</v>
      </c>
      <c r="B75" s="18" t="s">
        <v>169</v>
      </c>
      <c r="C75" s="20" t="s">
        <v>201</v>
      </c>
      <c r="D75" s="21" t="s">
        <v>201</v>
      </c>
      <c r="E75" s="16">
        <v>1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23">
        <v>0</v>
      </c>
      <c r="P75" s="16">
        <v>0</v>
      </c>
      <c r="Q75" s="16">
        <v>1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26">
        <v>1</v>
      </c>
      <c r="X75" s="26">
        <v>0</v>
      </c>
      <c r="Y75" s="26">
        <v>0</v>
      </c>
      <c r="Z75" s="30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1</v>
      </c>
      <c r="AG75" s="29">
        <v>0</v>
      </c>
      <c r="AH75" s="34">
        <f t="shared" si="6"/>
        <v>-58.956919444444445</v>
      </c>
      <c r="AI75" s="34">
        <f t="shared" si="7"/>
        <v>-62.218819444444449</v>
      </c>
      <c r="AJ75" s="34">
        <v>5.06666666666667</v>
      </c>
      <c r="AK75" s="34">
        <v>7.9833333333333298</v>
      </c>
      <c r="AL75" s="34">
        <v>51.505376344086002</v>
      </c>
      <c r="AM75" s="34">
        <v>298.31598053477501</v>
      </c>
      <c r="AN75" s="34">
        <v>13.3</v>
      </c>
      <c r="AO75" s="34">
        <v>-2.2000000000000002</v>
      </c>
      <c r="AP75" s="34">
        <v>15.5</v>
      </c>
      <c r="AQ75" s="34">
        <v>7.1</v>
      </c>
      <c r="AR75" s="34">
        <v>5.0166666666666702</v>
      </c>
      <c r="AS75" s="34">
        <v>8.6666666666666696</v>
      </c>
      <c r="AT75" s="34">
        <v>1.3</v>
      </c>
      <c r="AU75" s="34">
        <v>481</v>
      </c>
      <c r="AV75" s="34">
        <v>50</v>
      </c>
      <c r="AW75" s="34">
        <v>29</v>
      </c>
      <c r="AX75" s="34">
        <v>18.067429546664801</v>
      </c>
      <c r="AY75" s="34">
        <v>142</v>
      </c>
      <c r="AZ75" s="34">
        <v>95</v>
      </c>
      <c r="BA75" s="34">
        <v>138</v>
      </c>
      <c r="BB75" s="34">
        <v>109</v>
      </c>
    </row>
    <row r="76" spans="1:54" s="3" customFormat="1" ht="20.100000000000001" customHeight="1" x14ac:dyDescent="0.3">
      <c r="A76" s="18" t="s">
        <v>189</v>
      </c>
      <c r="B76" s="18" t="s">
        <v>166</v>
      </c>
      <c r="C76" s="20" t="s">
        <v>202</v>
      </c>
      <c r="D76" s="21" t="s">
        <v>202</v>
      </c>
      <c r="E76" s="16">
        <v>1</v>
      </c>
      <c r="F76" s="16">
        <v>0</v>
      </c>
      <c r="G76" s="16">
        <v>0</v>
      </c>
      <c r="H76" s="16">
        <v>0</v>
      </c>
      <c r="I76" s="16">
        <v>0</v>
      </c>
      <c r="J76" s="16">
        <v>1</v>
      </c>
      <c r="K76" s="16">
        <v>0</v>
      </c>
      <c r="L76" s="16">
        <v>0</v>
      </c>
      <c r="M76" s="16">
        <v>0</v>
      </c>
      <c r="N76" s="16">
        <v>0</v>
      </c>
      <c r="O76" s="22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26">
        <v>1</v>
      </c>
      <c r="X76" s="26">
        <v>0</v>
      </c>
      <c r="Y76" s="26">
        <v>0</v>
      </c>
      <c r="Z76" s="30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1</v>
      </c>
      <c r="AG76" s="29">
        <v>0</v>
      </c>
      <c r="AH76" s="33">
        <f t="shared" si="6"/>
        <v>-58.956919444444445</v>
      </c>
      <c r="AI76" s="33">
        <f t="shared" si="7"/>
        <v>-62.218819444444449</v>
      </c>
      <c r="AJ76" s="34">
        <v>5.06666666666667</v>
      </c>
      <c r="AK76" s="34">
        <v>7.9833333333333298</v>
      </c>
      <c r="AL76" s="34">
        <v>51.505376344086002</v>
      </c>
      <c r="AM76" s="34">
        <v>298.31598053477501</v>
      </c>
      <c r="AN76" s="34">
        <v>13.3</v>
      </c>
      <c r="AO76" s="34">
        <v>-2.2000000000000002</v>
      </c>
      <c r="AP76" s="34">
        <v>15.5</v>
      </c>
      <c r="AQ76" s="34">
        <v>7.1</v>
      </c>
      <c r="AR76" s="34">
        <v>5.0166666666666702</v>
      </c>
      <c r="AS76" s="34">
        <v>8.6666666666666696</v>
      </c>
      <c r="AT76" s="34">
        <v>1.3</v>
      </c>
      <c r="AU76" s="34">
        <v>481</v>
      </c>
      <c r="AV76" s="34">
        <v>50</v>
      </c>
      <c r="AW76" s="34">
        <v>29</v>
      </c>
      <c r="AX76" s="34">
        <v>18.067429546664801</v>
      </c>
      <c r="AY76" s="34">
        <v>142</v>
      </c>
      <c r="AZ76" s="34">
        <v>95</v>
      </c>
      <c r="BA76" s="34">
        <v>138</v>
      </c>
      <c r="BB76" s="34">
        <v>109</v>
      </c>
    </row>
    <row r="77" spans="1:54" s="3" customFormat="1" ht="20.100000000000001" customHeight="1" x14ac:dyDescent="0.3">
      <c r="A77" s="18" t="s">
        <v>186</v>
      </c>
      <c r="B77" s="18" t="s">
        <v>169</v>
      </c>
      <c r="C77" s="20" t="s">
        <v>203</v>
      </c>
      <c r="D77" s="21" t="s">
        <v>203</v>
      </c>
      <c r="E77" s="16">
        <v>1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23">
        <v>0</v>
      </c>
      <c r="P77" s="16">
        <v>0</v>
      </c>
      <c r="Q77" s="16">
        <v>1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26">
        <v>1</v>
      </c>
      <c r="X77" s="26">
        <v>0</v>
      </c>
      <c r="Y77" s="26">
        <v>0</v>
      </c>
      <c r="Z77" s="30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</v>
      </c>
      <c r="AG77" s="29">
        <v>0</v>
      </c>
      <c r="AH77" s="34">
        <f t="shared" si="6"/>
        <v>-58.956919444444445</v>
      </c>
      <c r="AI77" s="34">
        <f t="shared" si="7"/>
        <v>-62.218819444444449</v>
      </c>
      <c r="AJ77" s="34">
        <v>5.06666666666667</v>
      </c>
      <c r="AK77" s="34">
        <v>7.9833333333333298</v>
      </c>
      <c r="AL77" s="34">
        <v>51.505376344086002</v>
      </c>
      <c r="AM77" s="34">
        <v>298.31598053477501</v>
      </c>
      <c r="AN77" s="34">
        <v>13.3</v>
      </c>
      <c r="AO77" s="34">
        <v>-2.2000000000000002</v>
      </c>
      <c r="AP77" s="34">
        <v>15.5</v>
      </c>
      <c r="AQ77" s="34">
        <v>7.1</v>
      </c>
      <c r="AR77" s="34">
        <v>5.0166666666666702</v>
      </c>
      <c r="AS77" s="34">
        <v>8.6666666666666696</v>
      </c>
      <c r="AT77" s="34">
        <v>1.3</v>
      </c>
      <c r="AU77" s="34">
        <v>481</v>
      </c>
      <c r="AV77" s="34">
        <v>50</v>
      </c>
      <c r="AW77" s="34">
        <v>29</v>
      </c>
      <c r="AX77" s="34">
        <v>18.067429546664801</v>
      </c>
      <c r="AY77" s="34">
        <v>142</v>
      </c>
      <c r="AZ77" s="34">
        <v>95</v>
      </c>
      <c r="BA77" s="34">
        <v>138</v>
      </c>
      <c r="BB77" s="34">
        <v>109</v>
      </c>
    </row>
    <row r="78" spans="1:54" s="2" customFormat="1" ht="20.100000000000001" customHeight="1" x14ac:dyDescent="0.3">
      <c r="A78" s="18" t="s">
        <v>196</v>
      </c>
      <c r="B78" s="18" t="s">
        <v>169</v>
      </c>
      <c r="C78" s="20" t="s">
        <v>204</v>
      </c>
      <c r="D78" s="21" t="s">
        <v>204</v>
      </c>
      <c r="E78" s="16">
        <v>1</v>
      </c>
      <c r="F78" s="16">
        <v>1</v>
      </c>
      <c r="G78" s="16">
        <v>0</v>
      </c>
      <c r="H78" s="16">
        <v>1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23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26">
        <v>1</v>
      </c>
      <c r="X78" s="26">
        <v>0</v>
      </c>
      <c r="Y78" s="26">
        <v>0</v>
      </c>
      <c r="Z78" s="30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</v>
      </c>
      <c r="AG78" s="29">
        <v>0</v>
      </c>
      <c r="AH78" s="34">
        <f t="shared" si="6"/>
        <v>-58.956919444444445</v>
      </c>
      <c r="AI78" s="34">
        <f t="shared" si="7"/>
        <v>-62.218819444444449</v>
      </c>
      <c r="AJ78" s="34">
        <v>5.06666666666667</v>
      </c>
      <c r="AK78" s="34">
        <v>7.9833333333333298</v>
      </c>
      <c r="AL78" s="34">
        <v>51.505376344086002</v>
      </c>
      <c r="AM78" s="34">
        <v>298.31598053477501</v>
      </c>
      <c r="AN78" s="34">
        <v>13.3</v>
      </c>
      <c r="AO78" s="34">
        <v>-2.2000000000000002</v>
      </c>
      <c r="AP78" s="34">
        <v>15.5</v>
      </c>
      <c r="AQ78" s="34">
        <v>7.1</v>
      </c>
      <c r="AR78" s="34">
        <v>5.0166666666666702</v>
      </c>
      <c r="AS78" s="34">
        <v>8.6666666666666696</v>
      </c>
      <c r="AT78" s="34">
        <v>1.3</v>
      </c>
      <c r="AU78" s="34">
        <v>481</v>
      </c>
      <c r="AV78" s="34">
        <v>50</v>
      </c>
      <c r="AW78" s="34">
        <v>29</v>
      </c>
      <c r="AX78" s="34">
        <v>18.067429546664801</v>
      </c>
      <c r="AY78" s="34">
        <v>142</v>
      </c>
      <c r="AZ78" s="34">
        <v>95</v>
      </c>
      <c r="BA78" s="34">
        <v>138</v>
      </c>
      <c r="BB78" s="34">
        <v>109</v>
      </c>
    </row>
    <row r="79" spans="1:54" s="2" customFormat="1" ht="20.100000000000001" customHeight="1" x14ac:dyDescent="0.3">
      <c r="A79" s="18" t="s">
        <v>165</v>
      </c>
      <c r="B79" s="18" t="s">
        <v>169</v>
      </c>
      <c r="C79" s="20" t="s">
        <v>205</v>
      </c>
      <c r="D79" s="21" t="s">
        <v>205</v>
      </c>
      <c r="E79" s="16">
        <v>1</v>
      </c>
      <c r="F79" s="16">
        <v>0</v>
      </c>
      <c r="G79" s="16">
        <v>0</v>
      </c>
      <c r="H79" s="16">
        <v>0</v>
      </c>
      <c r="I79" s="16">
        <v>0</v>
      </c>
      <c r="J79" s="16">
        <v>1</v>
      </c>
      <c r="K79" s="16">
        <v>0</v>
      </c>
      <c r="L79" s="16">
        <v>0</v>
      </c>
      <c r="M79" s="16">
        <v>0</v>
      </c>
      <c r="N79" s="16">
        <v>0</v>
      </c>
      <c r="O79" s="23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26">
        <v>0</v>
      </c>
      <c r="X79" s="26">
        <v>1</v>
      </c>
      <c r="Y79" s="26">
        <v>0</v>
      </c>
      <c r="Z79" s="30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</v>
      </c>
      <c r="AG79" s="29">
        <v>0</v>
      </c>
      <c r="AH79" s="34">
        <f t="shared" si="6"/>
        <v>-58.956919444444445</v>
      </c>
      <c r="AI79" s="34">
        <f t="shared" si="7"/>
        <v>-62.218819444444449</v>
      </c>
      <c r="AJ79" s="34">
        <v>5.06666666666667</v>
      </c>
      <c r="AK79" s="34">
        <v>7.9833333333333298</v>
      </c>
      <c r="AL79" s="34">
        <v>51.505376344086002</v>
      </c>
      <c r="AM79" s="34">
        <v>298.31598053477501</v>
      </c>
      <c r="AN79" s="34">
        <v>13.3</v>
      </c>
      <c r="AO79" s="34">
        <v>-2.2000000000000002</v>
      </c>
      <c r="AP79" s="34">
        <v>15.5</v>
      </c>
      <c r="AQ79" s="34">
        <v>7.1</v>
      </c>
      <c r="AR79" s="34">
        <v>5.0166666666666702</v>
      </c>
      <c r="AS79" s="34">
        <v>8.6666666666666696</v>
      </c>
      <c r="AT79" s="34">
        <v>1.3</v>
      </c>
      <c r="AU79" s="34">
        <v>481</v>
      </c>
      <c r="AV79" s="34">
        <v>50</v>
      </c>
      <c r="AW79" s="34">
        <v>29</v>
      </c>
      <c r="AX79" s="34">
        <v>18.067429546664801</v>
      </c>
      <c r="AY79" s="34">
        <v>142</v>
      </c>
      <c r="AZ79" s="34">
        <v>95</v>
      </c>
      <c r="BA79" s="34">
        <v>138</v>
      </c>
      <c r="BB79" s="34">
        <v>109</v>
      </c>
    </row>
    <row r="80" spans="1:54" s="2" customFormat="1" ht="20.100000000000001" customHeight="1" x14ac:dyDescent="0.3">
      <c r="A80" s="18" t="s">
        <v>186</v>
      </c>
      <c r="B80" s="18" t="s">
        <v>169</v>
      </c>
      <c r="C80" s="20" t="s">
        <v>206</v>
      </c>
      <c r="D80" s="21" t="s">
        <v>206</v>
      </c>
      <c r="E80" s="16">
        <v>1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23">
        <v>0</v>
      </c>
      <c r="P80" s="16">
        <v>0</v>
      </c>
      <c r="Q80" s="16">
        <v>1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26">
        <v>1</v>
      </c>
      <c r="X80" s="26">
        <v>0</v>
      </c>
      <c r="Y80" s="26">
        <v>0</v>
      </c>
      <c r="Z80" s="30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1</v>
      </c>
      <c r="AG80" s="29">
        <v>0</v>
      </c>
      <c r="AH80" s="34">
        <f t="shared" si="6"/>
        <v>-58.956919444444445</v>
      </c>
      <c r="AI80" s="34">
        <f t="shared" si="7"/>
        <v>-62.218819444444449</v>
      </c>
      <c r="AJ80" s="34">
        <v>5.06666666666667</v>
      </c>
      <c r="AK80" s="34">
        <v>7.9833333333333298</v>
      </c>
      <c r="AL80" s="34">
        <v>51.505376344086002</v>
      </c>
      <c r="AM80" s="34">
        <v>298.31598053477501</v>
      </c>
      <c r="AN80" s="34">
        <v>13.3</v>
      </c>
      <c r="AO80" s="34">
        <v>-2.2000000000000002</v>
      </c>
      <c r="AP80" s="34">
        <v>15.5</v>
      </c>
      <c r="AQ80" s="34">
        <v>7.1</v>
      </c>
      <c r="AR80" s="34">
        <v>5.0166666666666702</v>
      </c>
      <c r="AS80" s="34">
        <v>8.6666666666666696</v>
      </c>
      <c r="AT80" s="34">
        <v>1.3</v>
      </c>
      <c r="AU80" s="34">
        <v>481</v>
      </c>
      <c r="AV80" s="34">
        <v>50</v>
      </c>
      <c r="AW80" s="34">
        <v>29</v>
      </c>
      <c r="AX80" s="34">
        <v>18.067429546664801</v>
      </c>
      <c r="AY80" s="34">
        <v>142</v>
      </c>
      <c r="AZ80" s="34">
        <v>95</v>
      </c>
      <c r="BA80" s="34">
        <v>138</v>
      </c>
      <c r="BB80" s="34">
        <v>109</v>
      </c>
    </row>
    <row r="81" spans="1:54" s="2" customFormat="1" ht="20.100000000000001" customHeight="1" x14ac:dyDescent="0.3">
      <c r="A81" s="18" t="s">
        <v>186</v>
      </c>
      <c r="B81" s="18" t="s">
        <v>169</v>
      </c>
      <c r="C81" s="20" t="s">
        <v>207</v>
      </c>
      <c r="D81" s="21" t="s">
        <v>207</v>
      </c>
      <c r="E81" s="16">
        <v>1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23">
        <v>0</v>
      </c>
      <c r="P81" s="16">
        <v>0</v>
      </c>
      <c r="Q81" s="16">
        <v>1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26">
        <v>1</v>
      </c>
      <c r="X81" s="26">
        <v>0</v>
      </c>
      <c r="Y81" s="26">
        <v>0</v>
      </c>
      <c r="Z81" s="30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1</v>
      </c>
      <c r="AG81" s="29">
        <v>0</v>
      </c>
      <c r="AH81" s="34">
        <f t="shared" si="6"/>
        <v>-58.956919444444445</v>
      </c>
      <c r="AI81" s="34">
        <f t="shared" si="7"/>
        <v>-62.218819444444449</v>
      </c>
      <c r="AJ81" s="34">
        <v>5.06666666666667</v>
      </c>
      <c r="AK81" s="34">
        <v>7.9833333333333298</v>
      </c>
      <c r="AL81" s="34">
        <v>51.505376344086002</v>
      </c>
      <c r="AM81" s="34">
        <v>298.31598053477501</v>
      </c>
      <c r="AN81" s="34">
        <v>13.3</v>
      </c>
      <c r="AO81" s="34">
        <v>-2.2000000000000002</v>
      </c>
      <c r="AP81" s="34">
        <v>15.5</v>
      </c>
      <c r="AQ81" s="34">
        <v>7.1</v>
      </c>
      <c r="AR81" s="34">
        <v>5.0166666666666702</v>
      </c>
      <c r="AS81" s="34">
        <v>8.6666666666666696</v>
      </c>
      <c r="AT81" s="34">
        <v>1.3</v>
      </c>
      <c r="AU81" s="34">
        <v>481</v>
      </c>
      <c r="AV81" s="34">
        <v>50</v>
      </c>
      <c r="AW81" s="34">
        <v>29</v>
      </c>
      <c r="AX81" s="34">
        <v>18.067429546664801</v>
      </c>
      <c r="AY81" s="34">
        <v>142</v>
      </c>
      <c r="AZ81" s="34">
        <v>95</v>
      </c>
      <c r="BA81" s="34">
        <v>138</v>
      </c>
      <c r="BB81" s="34">
        <v>109</v>
      </c>
    </row>
    <row r="82" spans="1:54" s="3" customFormat="1" ht="20.100000000000001" customHeight="1" x14ac:dyDescent="0.3">
      <c r="A82" s="18" t="s">
        <v>196</v>
      </c>
      <c r="B82" s="18" t="s">
        <v>169</v>
      </c>
      <c r="C82" s="20" t="s">
        <v>208</v>
      </c>
      <c r="D82" s="21" t="s">
        <v>208</v>
      </c>
      <c r="E82" s="16">
        <v>1</v>
      </c>
      <c r="F82" s="16">
        <v>1</v>
      </c>
      <c r="G82" s="16">
        <v>0</v>
      </c>
      <c r="H82" s="16">
        <v>1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23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26">
        <v>1</v>
      </c>
      <c r="X82" s="26">
        <v>0</v>
      </c>
      <c r="Y82" s="26">
        <v>0</v>
      </c>
      <c r="Z82" s="30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1</v>
      </c>
      <c r="AG82" s="29">
        <v>0</v>
      </c>
      <c r="AH82" s="34">
        <f t="shared" ref="AH82:AH91" si="8">(58+57/60+31.46/60/60)*-1</f>
        <v>-58.958738888888895</v>
      </c>
      <c r="AI82" s="34">
        <f t="shared" ref="AI82:AI91" si="9">(62+13/60+11.73/60/60)*-1</f>
        <v>-62.219925000000003</v>
      </c>
      <c r="AJ82" s="34">
        <v>5.06666666666667</v>
      </c>
      <c r="AK82" s="34">
        <v>7.9833333333333298</v>
      </c>
      <c r="AL82" s="34">
        <v>51.505376344086002</v>
      </c>
      <c r="AM82" s="34">
        <v>298.31598053477501</v>
      </c>
      <c r="AN82" s="34">
        <v>13.3</v>
      </c>
      <c r="AO82" s="34">
        <v>-2.2000000000000002</v>
      </c>
      <c r="AP82" s="34">
        <v>15.5</v>
      </c>
      <c r="AQ82" s="34">
        <v>7.1</v>
      </c>
      <c r="AR82" s="34">
        <v>5.0166666666666702</v>
      </c>
      <c r="AS82" s="34">
        <v>8.6666666666666696</v>
      </c>
      <c r="AT82" s="34">
        <v>1.3</v>
      </c>
      <c r="AU82" s="34">
        <v>481</v>
      </c>
      <c r="AV82" s="34">
        <v>50</v>
      </c>
      <c r="AW82" s="34">
        <v>29</v>
      </c>
      <c r="AX82" s="34">
        <v>18.067429546664801</v>
      </c>
      <c r="AY82" s="34">
        <v>142</v>
      </c>
      <c r="AZ82" s="34">
        <v>95</v>
      </c>
      <c r="BA82" s="34">
        <v>138</v>
      </c>
      <c r="BB82" s="34">
        <v>109</v>
      </c>
    </row>
    <row r="83" spans="1:54" s="3" customFormat="1" ht="20.100000000000001" customHeight="1" x14ac:dyDescent="0.3">
      <c r="A83" s="18" t="s">
        <v>196</v>
      </c>
      <c r="B83" s="18" t="s">
        <v>169</v>
      </c>
      <c r="C83" s="37" t="s">
        <v>209</v>
      </c>
      <c r="D83" s="15" t="s">
        <v>209</v>
      </c>
      <c r="E83" s="16">
        <v>1</v>
      </c>
      <c r="F83" s="16">
        <v>1</v>
      </c>
      <c r="G83" s="16">
        <v>0</v>
      </c>
      <c r="H83" s="16">
        <v>1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23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26">
        <v>1</v>
      </c>
      <c r="X83" s="26">
        <v>0</v>
      </c>
      <c r="Y83" s="26">
        <v>0</v>
      </c>
      <c r="Z83" s="30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1</v>
      </c>
      <c r="AG83" s="29">
        <v>0</v>
      </c>
      <c r="AH83" s="34">
        <f t="shared" si="8"/>
        <v>-58.958738888888895</v>
      </c>
      <c r="AI83" s="34">
        <f t="shared" si="9"/>
        <v>-62.219925000000003</v>
      </c>
      <c r="AJ83" s="34">
        <v>5.06666666666667</v>
      </c>
      <c r="AK83" s="34">
        <v>7.9833333333333298</v>
      </c>
      <c r="AL83" s="34">
        <v>51.505376344086002</v>
      </c>
      <c r="AM83" s="34">
        <v>298.31598053477501</v>
      </c>
      <c r="AN83" s="34">
        <v>13.3</v>
      </c>
      <c r="AO83" s="34">
        <v>-2.2000000000000002</v>
      </c>
      <c r="AP83" s="34">
        <v>15.5</v>
      </c>
      <c r="AQ83" s="34">
        <v>7.1</v>
      </c>
      <c r="AR83" s="34">
        <v>5.0166666666666702</v>
      </c>
      <c r="AS83" s="34">
        <v>8.6666666666666696</v>
      </c>
      <c r="AT83" s="34">
        <v>1.3</v>
      </c>
      <c r="AU83" s="34">
        <v>481</v>
      </c>
      <c r="AV83" s="34">
        <v>50</v>
      </c>
      <c r="AW83" s="34">
        <v>29</v>
      </c>
      <c r="AX83" s="34">
        <v>18.067429546664801</v>
      </c>
      <c r="AY83" s="34">
        <v>142</v>
      </c>
      <c r="AZ83" s="34">
        <v>95</v>
      </c>
      <c r="BA83" s="34">
        <v>138</v>
      </c>
      <c r="BB83" s="34">
        <v>109</v>
      </c>
    </row>
    <row r="84" spans="1:54" s="3" customFormat="1" ht="20.100000000000001" customHeight="1" x14ac:dyDescent="0.3">
      <c r="A84" s="18" t="s">
        <v>210</v>
      </c>
      <c r="B84" s="18" t="s">
        <v>169</v>
      </c>
      <c r="C84" s="37" t="s">
        <v>211</v>
      </c>
      <c r="D84" s="15" t="s">
        <v>211</v>
      </c>
      <c r="E84" s="16">
        <v>0</v>
      </c>
      <c r="F84" s="16">
        <v>1</v>
      </c>
      <c r="G84" s="16">
        <v>0</v>
      </c>
      <c r="H84" s="16">
        <v>0</v>
      </c>
      <c r="I84" s="16">
        <v>0</v>
      </c>
      <c r="J84" s="16">
        <v>1</v>
      </c>
      <c r="K84" s="16">
        <v>0</v>
      </c>
      <c r="L84" s="16">
        <v>0</v>
      </c>
      <c r="M84" s="16">
        <v>0</v>
      </c>
      <c r="N84" s="16">
        <v>0</v>
      </c>
      <c r="O84" s="22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26">
        <v>1</v>
      </c>
      <c r="X84" s="26">
        <v>0</v>
      </c>
      <c r="Y84" s="26">
        <v>0</v>
      </c>
      <c r="Z84" s="30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1</v>
      </c>
      <c r="AG84" s="29">
        <v>0</v>
      </c>
      <c r="AH84" s="33">
        <f t="shared" si="8"/>
        <v>-58.958738888888895</v>
      </c>
      <c r="AI84" s="33">
        <f t="shared" si="9"/>
        <v>-62.219925000000003</v>
      </c>
      <c r="AJ84" s="34">
        <v>5.06666666666667</v>
      </c>
      <c r="AK84" s="34">
        <v>7.9833333333333298</v>
      </c>
      <c r="AL84" s="34">
        <v>51.505376344086002</v>
      </c>
      <c r="AM84" s="34">
        <v>298.31598053477501</v>
      </c>
      <c r="AN84" s="34">
        <v>13.3</v>
      </c>
      <c r="AO84" s="34">
        <v>-2.2000000000000002</v>
      </c>
      <c r="AP84" s="34">
        <v>15.5</v>
      </c>
      <c r="AQ84" s="34">
        <v>7.1</v>
      </c>
      <c r="AR84" s="34">
        <v>5.0166666666666702</v>
      </c>
      <c r="AS84" s="34">
        <v>8.6666666666666696</v>
      </c>
      <c r="AT84" s="34">
        <v>1.3</v>
      </c>
      <c r="AU84" s="34">
        <v>481</v>
      </c>
      <c r="AV84" s="34">
        <v>50</v>
      </c>
      <c r="AW84" s="34">
        <v>29</v>
      </c>
      <c r="AX84" s="34">
        <v>18.067429546664801</v>
      </c>
      <c r="AY84" s="34">
        <v>142</v>
      </c>
      <c r="AZ84" s="34">
        <v>95</v>
      </c>
      <c r="BA84" s="34">
        <v>138</v>
      </c>
      <c r="BB84" s="34">
        <v>109</v>
      </c>
    </row>
    <row r="85" spans="1:54" s="3" customFormat="1" ht="20.100000000000001" customHeight="1" x14ac:dyDescent="0.3">
      <c r="A85" s="18" t="s">
        <v>212</v>
      </c>
      <c r="B85" s="18" t="s">
        <v>166</v>
      </c>
      <c r="C85" s="37" t="s">
        <v>213</v>
      </c>
      <c r="D85" s="15" t="s">
        <v>213</v>
      </c>
      <c r="E85" s="16">
        <v>1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23">
        <v>0</v>
      </c>
      <c r="P85" s="16">
        <v>0</v>
      </c>
      <c r="Q85" s="16">
        <v>0</v>
      </c>
      <c r="R85" s="16">
        <v>0</v>
      </c>
      <c r="S85" s="16">
        <v>0</v>
      </c>
      <c r="T85" s="16">
        <v>1</v>
      </c>
      <c r="U85" s="16">
        <v>0</v>
      </c>
      <c r="V85" s="16">
        <v>0</v>
      </c>
      <c r="W85" s="26">
        <v>1</v>
      </c>
      <c r="X85" s="26">
        <v>0</v>
      </c>
      <c r="Y85" s="26">
        <v>0</v>
      </c>
      <c r="Z85" s="30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1</v>
      </c>
      <c r="AG85" s="29">
        <v>0</v>
      </c>
      <c r="AH85" s="34">
        <f t="shared" si="8"/>
        <v>-58.958738888888895</v>
      </c>
      <c r="AI85" s="34">
        <f t="shared" si="9"/>
        <v>-62.219925000000003</v>
      </c>
      <c r="AJ85" s="34">
        <v>5.06666666666667</v>
      </c>
      <c r="AK85" s="34">
        <v>7.9833333333333298</v>
      </c>
      <c r="AL85" s="34">
        <v>51.505376344086002</v>
      </c>
      <c r="AM85" s="34">
        <v>298.31598053477501</v>
      </c>
      <c r="AN85" s="34">
        <v>13.3</v>
      </c>
      <c r="AO85" s="34">
        <v>-2.2000000000000002</v>
      </c>
      <c r="AP85" s="34">
        <v>15.5</v>
      </c>
      <c r="AQ85" s="34">
        <v>7.1</v>
      </c>
      <c r="AR85" s="34">
        <v>5.0166666666666702</v>
      </c>
      <c r="AS85" s="34">
        <v>8.6666666666666696</v>
      </c>
      <c r="AT85" s="34">
        <v>1.3</v>
      </c>
      <c r="AU85" s="34">
        <v>481</v>
      </c>
      <c r="AV85" s="34">
        <v>50</v>
      </c>
      <c r="AW85" s="34">
        <v>29</v>
      </c>
      <c r="AX85" s="34">
        <v>18.067429546664801</v>
      </c>
      <c r="AY85" s="34">
        <v>142</v>
      </c>
      <c r="AZ85" s="34">
        <v>95</v>
      </c>
      <c r="BA85" s="34">
        <v>138</v>
      </c>
      <c r="BB85" s="34">
        <v>109</v>
      </c>
    </row>
    <row r="86" spans="1:54" s="3" customFormat="1" ht="20.100000000000001" customHeight="1" x14ac:dyDescent="0.3">
      <c r="A86" s="18" t="s">
        <v>214</v>
      </c>
      <c r="B86" s="18" t="s">
        <v>77</v>
      </c>
      <c r="C86" s="37" t="s">
        <v>215</v>
      </c>
      <c r="D86" s="15" t="s">
        <v>215</v>
      </c>
      <c r="E86" s="16">
        <v>1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22">
        <v>0</v>
      </c>
      <c r="P86" s="16">
        <v>0</v>
      </c>
      <c r="Q86" s="16">
        <v>0</v>
      </c>
      <c r="R86" s="16">
        <v>1</v>
      </c>
      <c r="S86" s="16">
        <v>0</v>
      </c>
      <c r="T86" s="16">
        <v>0</v>
      </c>
      <c r="U86" s="16">
        <v>0</v>
      </c>
      <c r="V86" s="16">
        <v>0</v>
      </c>
      <c r="W86" s="26">
        <v>1</v>
      </c>
      <c r="X86" s="26">
        <v>0</v>
      </c>
      <c r="Y86" s="26">
        <v>0</v>
      </c>
      <c r="Z86" s="30">
        <v>0</v>
      </c>
      <c r="AA86" s="29">
        <v>0</v>
      </c>
      <c r="AB86" s="29">
        <v>0</v>
      </c>
      <c r="AC86" s="29">
        <v>0</v>
      </c>
      <c r="AD86" s="29">
        <v>1</v>
      </c>
      <c r="AE86" s="29">
        <v>0</v>
      </c>
      <c r="AF86" s="29">
        <v>0</v>
      </c>
      <c r="AG86" s="29">
        <v>0</v>
      </c>
      <c r="AH86" s="34">
        <f t="shared" si="8"/>
        <v>-58.958738888888895</v>
      </c>
      <c r="AI86" s="34">
        <f t="shared" si="9"/>
        <v>-62.219925000000003</v>
      </c>
      <c r="AJ86" s="34">
        <v>5.06666666666667</v>
      </c>
      <c r="AK86" s="34">
        <v>7.9833333333333298</v>
      </c>
      <c r="AL86" s="34">
        <v>51.505376344086002</v>
      </c>
      <c r="AM86" s="34">
        <v>298.31598053477501</v>
      </c>
      <c r="AN86" s="34">
        <v>13.3</v>
      </c>
      <c r="AO86" s="34">
        <v>-2.2000000000000002</v>
      </c>
      <c r="AP86" s="34">
        <v>15.5</v>
      </c>
      <c r="AQ86" s="34">
        <v>7.1</v>
      </c>
      <c r="AR86" s="34">
        <v>5.0166666666666702</v>
      </c>
      <c r="AS86" s="34">
        <v>8.6666666666666696</v>
      </c>
      <c r="AT86" s="34">
        <v>1.3</v>
      </c>
      <c r="AU86" s="34">
        <v>481</v>
      </c>
      <c r="AV86" s="34">
        <v>50</v>
      </c>
      <c r="AW86" s="34">
        <v>29</v>
      </c>
      <c r="AX86" s="34">
        <v>18.067429546664801</v>
      </c>
      <c r="AY86" s="34">
        <v>142</v>
      </c>
      <c r="AZ86" s="34">
        <v>95</v>
      </c>
      <c r="BA86" s="34">
        <v>138</v>
      </c>
      <c r="BB86" s="34">
        <v>109</v>
      </c>
    </row>
    <row r="87" spans="1:54" s="3" customFormat="1" ht="20.100000000000001" customHeight="1" x14ac:dyDescent="0.3">
      <c r="A87" s="18" t="s">
        <v>214</v>
      </c>
      <c r="B87" s="18" t="s">
        <v>77</v>
      </c>
      <c r="C87" s="37" t="s">
        <v>216</v>
      </c>
      <c r="D87" s="15" t="s">
        <v>216</v>
      </c>
      <c r="E87" s="16">
        <v>1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22">
        <v>0</v>
      </c>
      <c r="P87" s="16">
        <v>0</v>
      </c>
      <c r="Q87" s="16">
        <v>0</v>
      </c>
      <c r="R87" s="16">
        <v>1</v>
      </c>
      <c r="S87" s="16">
        <v>0</v>
      </c>
      <c r="T87" s="16">
        <v>0</v>
      </c>
      <c r="U87" s="16">
        <v>0</v>
      </c>
      <c r="V87" s="16">
        <v>0</v>
      </c>
      <c r="W87" s="26">
        <v>1</v>
      </c>
      <c r="X87" s="26">
        <v>0</v>
      </c>
      <c r="Y87" s="26">
        <v>0</v>
      </c>
      <c r="Z87" s="30">
        <v>0</v>
      </c>
      <c r="AA87" s="29">
        <v>0</v>
      </c>
      <c r="AB87" s="29">
        <v>0</v>
      </c>
      <c r="AC87" s="29">
        <v>0</v>
      </c>
      <c r="AD87" s="29">
        <v>1</v>
      </c>
      <c r="AE87" s="29">
        <v>0</v>
      </c>
      <c r="AF87" s="29">
        <v>0</v>
      </c>
      <c r="AG87" s="29">
        <v>0</v>
      </c>
      <c r="AH87" s="34">
        <f t="shared" si="8"/>
        <v>-58.958738888888895</v>
      </c>
      <c r="AI87" s="34">
        <f t="shared" si="9"/>
        <v>-62.219925000000003</v>
      </c>
      <c r="AJ87" s="34">
        <v>5.06666666666667</v>
      </c>
      <c r="AK87" s="34">
        <v>7.9833333333333298</v>
      </c>
      <c r="AL87" s="34">
        <v>51.505376344086002</v>
      </c>
      <c r="AM87" s="34">
        <v>298.31598053477501</v>
      </c>
      <c r="AN87" s="34">
        <v>13.3</v>
      </c>
      <c r="AO87" s="34">
        <v>-2.2000000000000002</v>
      </c>
      <c r="AP87" s="34">
        <v>15.5</v>
      </c>
      <c r="AQ87" s="34">
        <v>7.1</v>
      </c>
      <c r="AR87" s="34">
        <v>5.0166666666666702</v>
      </c>
      <c r="AS87" s="34">
        <v>8.6666666666666696</v>
      </c>
      <c r="AT87" s="34">
        <v>1.3</v>
      </c>
      <c r="AU87" s="34">
        <v>481</v>
      </c>
      <c r="AV87" s="34">
        <v>50</v>
      </c>
      <c r="AW87" s="34">
        <v>29</v>
      </c>
      <c r="AX87" s="34">
        <v>18.067429546664801</v>
      </c>
      <c r="AY87" s="34">
        <v>142</v>
      </c>
      <c r="AZ87" s="34">
        <v>95</v>
      </c>
      <c r="BA87" s="34">
        <v>138</v>
      </c>
      <c r="BB87" s="34">
        <v>109</v>
      </c>
    </row>
    <row r="88" spans="1:54" s="3" customFormat="1" ht="20.100000000000001" customHeight="1" x14ac:dyDescent="0.3">
      <c r="A88" s="18" t="s">
        <v>186</v>
      </c>
      <c r="B88" s="18" t="s">
        <v>169</v>
      </c>
      <c r="C88" s="37" t="s">
        <v>217</v>
      </c>
      <c r="D88" s="15" t="s">
        <v>217</v>
      </c>
      <c r="E88" s="16">
        <v>1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23">
        <v>0</v>
      </c>
      <c r="P88" s="16">
        <v>0</v>
      </c>
      <c r="Q88" s="16">
        <v>1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26">
        <v>1</v>
      </c>
      <c r="X88" s="26">
        <v>0</v>
      </c>
      <c r="Y88" s="26">
        <v>0</v>
      </c>
      <c r="Z88" s="30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1</v>
      </c>
      <c r="AG88" s="29">
        <v>0</v>
      </c>
      <c r="AH88" s="34">
        <f t="shared" si="8"/>
        <v>-58.958738888888895</v>
      </c>
      <c r="AI88" s="34">
        <f t="shared" si="9"/>
        <v>-62.219925000000003</v>
      </c>
      <c r="AJ88" s="34">
        <v>5.06666666666667</v>
      </c>
      <c r="AK88" s="34">
        <v>7.9833333333333298</v>
      </c>
      <c r="AL88" s="34">
        <v>51.505376344086002</v>
      </c>
      <c r="AM88" s="34">
        <v>298.31598053477501</v>
      </c>
      <c r="AN88" s="34">
        <v>13.3</v>
      </c>
      <c r="AO88" s="34">
        <v>-2.2000000000000002</v>
      </c>
      <c r="AP88" s="34">
        <v>15.5</v>
      </c>
      <c r="AQ88" s="34">
        <v>7.1</v>
      </c>
      <c r="AR88" s="34">
        <v>5.0166666666666702</v>
      </c>
      <c r="AS88" s="34">
        <v>8.6666666666666696</v>
      </c>
      <c r="AT88" s="34">
        <v>1.3</v>
      </c>
      <c r="AU88" s="34">
        <v>481</v>
      </c>
      <c r="AV88" s="34">
        <v>50</v>
      </c>
      <c r="AW88" s="34">
        <v>29</v>
      </c>
      <c r="AX88" s="34">
        <v>18.067429546664801</v>
      </c>
      <c r="AY88" s="34">
        <v>142</v>
      </c>
      <c r="AZ88" s="34">
        <v>95</v>
      </c>
      <c r="BA88" s="34">
        <v>138</v>
      </c>
      <c r="BB88" s="34">
        <v>109</v>
      </c>
    </row>
    <row r="89" spans="1:54" s="3" customFormat="1" ht="20.100000000000001" customHeight="1" x14ac:dyDescent="0.3">
      <c r="A89" s="19" t="s">
        <v>218</v>
      </c>
      <c r="B89" s="19" t="s">
        <v>166</v>
      </c>
      <c r="C89" s="38" t="s">
        <v>219</v>
      </c>
      <c r="D89" s="15" t="s">
        <v>219</v>
      </c>
      <c r="E89" s="16">
        <v>1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23">
        <v>0</v>
      </c>
      <c r="P89" s="16">
        <v>0</v>
      </c>
      <c r="Q89" s="16">
        <v>0</v>
      </c>
      <c r="R89" s="16">
        <v>0</v>
      </c>
      <c r="S89" s="16">
        <v>1</v>
      </c>
      <c r="T89" s="16">
        <v>0</v>
      </c>
      <c r="U89" s="16">
        <v>0</v>
      </c>
      <c r="V89" s="16">
        <v>0</v>
      </c>
      <c r="W89" s="26">
        <v>1</v>
      </c>
      <c r="X89" s="26">
        <v>0</v>
      </c>
      <c r="Y89" s="26">
        <v>0</v>
      </c>
      <c r="Z89" s="30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1</v>
      </c>
      <c r="AG89" s="29">
        <v>0</v>
      </c>
      <c r="AH89" s="34">
        <f t="shared" si="8"/>
        <v>-58.958738888888895</v>
      </c>
      <c r="AI89" s="34">
        <f t="shared" si="9"/>
        <v>-62.219925000000003</v>
      </c>
      <c r="AJ89" s="34">
        <v>5.06666666666667</v>
      </c>
      <c r="AK89" s="34">
        <v>7.9833333333333298</v>
      </c>
      <c r="AL89" s="34">
        <v>51.505376344086002</v>
      </c>
      <c r="AM89" s="34">
        <v>298.31598053477501</v>
      </c>
      <c r="AN89" s="34">
        <v>13.3</v>
      </c>
      <c r="AO89" s="34">
        <v>-2.2000000000000002</v>
      </c>
      <c r="AP89" s="34">
        <v>15.5</v>
      </c>
      <c r="AQ89" s="34">
        <v>7.1</v>
      </c>
      <c r="AR89" s="34">
        <v>5.0166666666666702</v>
      </c>
      <c r="AS89" s="34">
        <v>8.6666666666666696</v>
      </c>
      <c r="AT89" s="34">
        <v>1.3</v>
      </c>
      <c r="AU89" s="34">
        <v>481</v>
      </c>
      <c r="AV89" s="34">
        <v>50</v>
      </c>
      <c r="AW89" s="34">
        <v>29</v>
      </c>
      <c r="AX89" s="34">
        <v>18.067429546664801</v>
      </c>
      <c r="AY89" s="34">
        <v>142</v>
      </c>
      <c r="AZ89" s="34">
        <v>95</v>
      </c>
      <c r="BA89" s="34">
        <v>138</v>
      </c>
      <c r="BB89" s="34">
        <v>109</v>
      </c>
    </row>
    <row r="90" spans="1:54" s="3" customFormat="1" ht="20.100000000000001" customHeight="1" x14ac:dyDescent="0.3">
      <c r="A90" s="18" t="s">
        <v>177</v>
      </c>
      <c r="B90" s="18" t="s">
        <v>166</v>
      </c>
      <c r="C90" s="37" t="s">
        <v>220</v>
      </c>
      <c r="D90" s="15" t="s">
        <v>220</v>
      </c>
      <c r="E90" s="16">
        <v>1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22">
        <v>0</v>
      </c>
      <c r="P90" s="16">
        <v>0</v>
      </c>
      <c r="Q90" s="16">
        <v>1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25">
        <v>0</v>
      </c>
      <c r="X90" s="25">
        <v>1</v>
      </c>
      <c r="Y90" s="25">
        <v>0</v>
      </c>
      <c r="Z90" s="28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1</v>
      </c>
      <c r="AG90" s="29">
        <v>0</v>
      </c>
      <c r="AH90" s="34">
        <f t="shared" si="8"/>
        <v>-58.958738888888895</v>
      </c>
      <c r="AI90" s="34">
        <f t="shared" si="9"/>
        <v>-62.219925000000003</v>
      </c>
      <c r="AJ90" s="34">
        <v>5.06666666666667</v>
      </c>
      <c r="AK90" s="34">
        <v>7.9833333333333298</v>
      </c>
      <c r="AL90" s="34">
        <v>51.505376344086002</v>
      </c>
      <c r="AM90" s="34">
        <v>298.31598053477501</v>
      </c>
      <c r="AN90" s="34">
        <v>13.3</v>
      </c>
      <c r="AO90" s="34">
        <v>-2.2000000000000002</v>
      </c>
      <c r="AP90" s="34">
        <v>15.5</v>
      </c>
      <c r="AQ90" s="34">
        <v>7.1</v>
      </c>
      <c r="AR90" s="34">
        <v>5.0166666666666702</v>
      </c>
      <c r="AS90" s="34">
        <v>8.6666666666666696</v>
      </c>
      <c r="AT90" s="34">
        <v>1.3</v>
      </c>
      <c r="AU90" s="34">
        <v>481</v>
      </c>
      <c r="AV90" s="34">
        <v>50</v>
      </c>
      <c r="AW90" s="34">
        <v>29</v>
      </c>
      <c r="AX90" s="34">
        <v>18.067429546664801</v>
      </c>
      <c r="AY90" s="34">
        <v>142</v>
      </c>
      <c r="AZ90" s="34">
        <v>95</v>
      </c>
      <c r="BA90" s="34">
        <v>138</v>
      </c>
      <c r="BB90" s="34">
        <v>109</v>
      </c>
    </row>
    <row r="91" spans="1:54" s="3" customFormat="1" ht="20.100000000000001" customHeight="1" x14ac:dyDescent="0.3">
      <c r="A91" s="18" t="s">
        <v>184</v>
      </c>
      <c r="B91" s="18" t="s">
        <v>77</v>
      </c>
      <c r="C91" s="37" t="s">
        <v>221</v>
      </c>
      <c r="D91" s="15" t="s">
        <v>221</v>
      </c>
      <c r="E91" s="16">
        <v>0</v>
      </c>
      <c r="F91" s="16">
        <v>1</v>
      </c>
      <c r="G91" s="16">
        <v>0</v>
      </c>
      <c r="H91" s="16">
        <v>0</v>
      </c>
      <c r="I91" s="16">
        <v>0</v>
      </c>
      <c r="J91" s="16">
        <v>1</v>
      </c>
      <c r="K91" s="16">
        <v>0</v>
      </c>
      <c r="L91" s="16">
        <v>0</v>
      </c>
      <c r="M91" s="16">
        <v>0</v>
      </c>
      <c r="N91" s="16">
        <v>0</v>
      </c>
      <c r="O91" s="23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26">
        <v>1</v>
      </c>
      <c r="X91" s="26">
        <v>0</v>
      </c>
      <c r="Y91" s="26">
        <v>0</v>
      </c>
      <c r="Z91" s="30">
        <v>0</v>
      </c>
      <c r="AA91" s="29">
        <v>0</v>
      </c>
      <c r="AB91" s="29">
        <v>0</v>
      </c>
      <c r="AC91" s="29">
        <v>0</v>
      </c>
      <c r="AD91" s="29">
        <v>1</v>
      </c>
      <c r="AE91" s="29">
        <v>0</v>
      </c>
      <c r="AF91" s="29">
        <v>0</v>
      </c>
      <c r="AG91" s="29">
        <v>0</v>
      </c>
      <c r="AH91" s="33">
        <f t="shared" si="8"/>
        <v>-58.958738888888895</v>
      </c>
      <c r="AI91" s="33">
        <f t="shared" si="9"/>
        <v>-62.219925000000003</v>
      </c>
      <c r="AJ91" s="34">
        <v>5.06666666666667</v>
      </c>
      <c r="AK91" s="34">
        <v>7.9833333333333298</v>
      </c>
      <c r="AL91" s="34">
        <v>51.505376344086002</v>
      </c>
      <c r="AM91" s="34">
        <v>298.31598053477501</v>
      </c>
      <c r="AN91" s="34">
        <v>13.3</v>
      </c>
      <c r="AO91" s="34">
        <v>-2.2000000000000002</v>
      </c>
      <c r="AP91" s="34">
        <v>15.5</v>
      </c>
      <c r="AQ91" s="34">
        <v>7.1</v>
      </c>
      <c r="AR91" s="34">
        <v>5.0166666666666702</v>
      </c>
      <c r="AS91" s="34">
        <v>8.6666666666666696</v>
      </c>
      <c r="AT91" s="34">
        <v>1.3</v>
      </c>
      <c r="AU91" s="34">
        <v>481</v>
      </c>
      <c r="AV91" s="34">
        <v>50</v>
      </c>
      <c r="AW91" s="34">
        <v>29</v>
      </c>
      <c r="AX91" s="34">
        <v>18.067429546664801</v>
      </c>
      <c r="AY91" s="34">
        <v>142</v>
      </c>
      <c r="AZ91" s="34">
        <v>95</v>
      </c>
      <c r="BA91" s="34">
        <v>138</v>
      </c>
      <c r="BB91" s="34">
        <v>109</v>
      </c>
    </row>
    <row r="92" spans="1:54" s="3" customFormat="1" ht="20.100000000000001" customHeight="1" x14ac:dyDescent="0.3">
      <c r="A92" s="39" t="s">
        <v>222</v>
      </c>
      <c r="B92" s="13" t="s">
        <v>166</v>
      </c>
      <c r="C92" s="15" t="s">
        <v>223</v>
      </c>
      <c r="D92" s="15" t="s">
        <v>223</v>
      </c>
      <c r="E92" s="16">
        <v>1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1</v>
      </c>
      <c r="O92" s="23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26">
        <v>1</v>
      </c>
      <c r="X92" s="26">
        <v>0</v>
      </c>
      <c r="Y92" s="26">
        <v>0</v>
      </c>
      <c r="Z92" s="30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1</v>
      </c>
      <c r="AG92" s="29">
        <v>0</v>
      </c>
      <c r="AH92" s="33">
        <v>118.694722222222</v>
      </c>
      <c r="AI92" s="33">
        <v>44.228055555555599</v>
      </c>
      <c r="AJ92" s="34">
        <v>0.63749999999999996</v>
      </c>
      <c r="AK92" s="34">
        <v>13.2083333333333</v>
      </c>
      <c r="AL92" s="34">
        <v>27.4601524601525</v>
      </c>
      <c r="AM92" s="34">
        <v>1342.83642305789</v>
      </c>
      <c r="AN92" s="34">
        <v>23.8</v>
      </c>
      <c r="AO92" s="34">
        <v>-24.3</v>
      </c>
      <c r="AP92" s="34">
        <v>48.1</v>
      </c>
      <c r="AQ92" s="34">
        <v>16.483333333333299</v>
      </c>
      <c r="AR92" s="34">
        <v>-16.5833333333333</v>
      </c>
      <c r="AS92" s="34">
        <v>16.483333333333299</v>
      </c>
      <c r="AT92" s="34">
        <v>-16.5833333333333</v>
      </c>
      <c r="AU92" s="34">
        <v>424</v>
      </c>
      <c r="AV92" s="34">
        <v>134</v>
      </c>
      <c r="AW92" s="34">
        <v>2</v>
      </c>
      <c r="AX92" s="34">
        <v>123.879488642786</v>
      </c>
      <c r="AY92" s="34">
        <v>306</v>
      </c>
      <c r="AZ92" s="34">
        <v>7</v>
      </c>
      <c r="BA92" s="34">
        <v>306</v>
      </c>
      <c r="BB92" s="34">
        <v>7</v>
      </c>
    </row>
    <row r="93" spans="1:54" s="3" customFormat="1" ht="20.100000000000001" customHeight="1" x14ac:dyDescent="0.3">
      <c r="A93" s="39" t="s">
        <v>224</v>
      </c>
      <c r="B93" s="13" t="s">
        <v>166</v>
      </c>
      <c r="C93" s="15" t="s">
        <v>225</v>
      </c>
      <c r="D93" s="15" t="s">
        <v>225</v>
      </c>
      <c r="E93" s="16">
        <v>1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1</v>
      </c>
      <c r="O93" s="23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25">
        <v>0</v>
      </c>
      <c r="X93" s="25">
        <v>1</v>
      </c>
      <c r="Y93" s="25">
        <v>0</v>
      </c>
      <c r="Z93" s="28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1</v>
      </c>
      <c r="AG93" s="29">
        <v>0</v>
      </c>
      <c r="AH93" s="33">
        <v>118.694722222222</v>
      </c>
      <c r="AI93" s="33">
        <v>44.228055555555599</v>
      </c>
      <c r="AJ93" s="34">
        <v>0.63749999999999996</v>
      </c>
      <c r="AK93" s="34">
        <v>13.2083333333333</v>
      </c>
      <c r="AL93" s="34">
        <v>27.4601524601525</v>
      </c>
      <c r="AM93" s="34">
        <v>1342.83642305789</v>
      </c>
      <c r="AN93" s="34">
        <v>23.8</v>
      </c>
      <c r="AO93" s="34">
        <v>-24.3</v>
      </c>
      <c r="AP93" s="34">
        <v>48.1</v>
      </c>
      <c r="AQ93" s="34">
        <v>16.483333333333299</v>
      </c>
      <c r="AR93" s="34">
        <v>-16.5833333333333</v>
      </c>
      <c r="AS93" s="34">
        <v>16.483333333333299</v>
      </c>
      <c r="AT93" s="34">
        <v>-16.5833333333333</v>
      </c>
      <c r="AU93" s="34">
        <v>424</v>
      </c>
      <c r="AV93" s="34">
        <v>134</v>
      </c>
      <c r="AW93" s="34">
        <v>2</v>
      </c>
      <c r="AX93" s="34">
        <v>123.879488642786</v>
      </c>
      <c r="AY93" s="34">
        <v>306</v>
      </c>
      <c r="AZ93" s="34">
        <v>7</v>
      </c>
      <c r="BA93" s="34">
        <v>306</v>
      </c>
      <c r="BB93" s="34">
        <v>7</v>
      </c>
    </row>
    <row r="94" spans="1:54" s="3" customFormat="1" ht="20.100000000000001" customHeight="1" x14ac:dyDescent="0.3">
      <c r="A94" s="39" t="s">
        <v>224</v>
      </c>
      <c r="B94" s="13" t="s">
        <v>166</v>
      </c>
      <c r="C94" s="15" t="s">
        <v>226</v>
      </c>
      <c r="D94" s="15" t="s">
        <v>226</v>
      </c>
      <c r="E94" s="16">
        <v>1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1</v>
      </c>
      <c r="O94" s="23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25">
        <v>0</v>
      </c>
      <c r="X94" s="25">
        <v>1</v>
      </c>
      <c r="Y94" s="25">
        <v>0</v>
      </c>
      <c r="Z94" s="28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1</v>
      </c>
      <c r="AG94" s="29">
        <v>0</v>
      </c>
      <c r="AH94" s="33">
        <v>118.694722222222</v>
      </c>
      <c r="AI94" s="33">
        <v>44.228055555555599</v>
      </c>
      <c r="AJ94" s="34">
        <v>0.63749999999999996</v>
      </c>
      <c r="AK94" s="34">
        <v>13.2083333333333</v>
      </c>
      <c r="AL94" s="34">
        <v>27.4601524601525</v>
      </c>
      <c r="AM94" s="34">
        <v>1342.83642305789</v>
      </c>
      <c r="AN94" s="34">
        <v>23.8</v>
      </c>
      <c r="AO94" s="34">
        <v>-24.3</v>
      </c>
      <c r="AP94" s="34">
        <v>48.1</v>
      </c>
      <c r="AQ94" s="34">
        <v>16.483333333333299</v>
      </c>
      <c r="AR94" s="34">
        <v>-16.5833333333333</v>
      </c>
      <c r="AS94" s="34">
        <v>16.483333333333299</v>
      </c>
      <c r="AT94" s="34">
        <v>-16.5833333333333</v>
      </c>
      <c r="AU94" s="34">
        <v>424</v>
      </c>
      <c r="AV94" s="34">
        <v>134</v>
      </c>
      <c r="AW94" s="34">
        <v>2</v>
      </c>
      <c r="AX94" s="34">
        <v>123.879488642786</v>
      </c>
      <c r="AY94" s="34">
        <v>306</v>
      </c>
      <c r="AZ94" s="34">
        <v>7</v>
      </c>
      <c r="BA94" s="34">
        <v>306</v>
      </c>
      <c r="BB94" s="34">
        <v>7</v>
      </c>
    </row>
    <row r="95" spans="1:54" s="3" customFormat="1" ht="20.100000000000001" customHeight="1" x14ac:dyDescent="0.3">
      <c r="A95" s="39" t="s">
        <v>224</v>
      </c>
      <c r="B95" s="13" t="s">
        <v>166</v>
      </c>
      <c r="C95" s="15" t="s">
        <v>227</v>
      </c>
      <c r="D95" s="15" t="s">
        <v>227</v>
      </c>
      <c r="E95" s="16">
        <v>1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1</v>
      </c>
      <c r="O95" s="23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25">
        <v>0</v>
      </c>
      <c r="X95" s="25">
        <v>1</v>
      </c>
      <c r="Y95" s="25">
        <v>0</v>
      </c>
      <c r="Z95" s="28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1</v>
      </c>
      <c r="AG95" s="29">
        <v>0</v>
      </c>
      <c r="AH95" s="33">
        <v>120.056666666667</v>
      </c>
      <c r="AI95" s="33">
        <v>51.0566666666667</v>
      </c>
      <c r="AJ95" s="34">
        <v>-4.4458333333333302</v>
      </c>
      <c r="AK95" s="34">
        <v>14.8083333333333</v>
      </c>
      <c r="AL95" s="34">
        <v>25.098870056497201</v>
      </c>
      <c r="AM95" s="34">
        <v>1676.0471059952799</v>
      </c>
      <c r="AN95" s="34">
        <v>23.1</v>
      </c>
      <c r="AO95" s="34">
        <v>-35.9</v>
      </c>
      <c r="AP95" s="34">
        <v>59</v>
      </c>
      <c r="AQ95" s="34">
        <v>14.85</v>
      </c>
      <c r="AR95" s="34">
        <v>-26.4166666666667</v>
      </c>
      <c r="AS95" s="34">
        <v>14.85</v>
      </c>
      <c r="AT95" s="34">
        <v>-26.4166666666667</v>
      </c>
      <c r="AU95" s="34">
        <v>454</v>
      </c>
      <c r="AV95" s="34">
        <v>127</v>
      </c>
      <c r="AW95" s="34">
        <v>4</v>
      </c>
      <c r="AX95" s="34">
        <v>113.54084150941</v>
      </c>
      <c r="AY95" s="34">
        <v>308</v>
      </c>
      <c r="AZ95" s="34">
        <v>14</v>
      </c>
      <c r="BA95" s="34">
        <v>308</v>
      </c>
      <c r="BB95" s="34">
        <v>14</v>
      </c>
    </row>
    <row r="96" spans="1:54" s="3" customFormat="1" ht="20.100000000000001" customHeight="1" x14ac:dyDescent="0.3">
      <c r="A96" s="39" t="s">
        <v>224</v>
      </c>
      <c r="B96" s="13" t="s">
        <v>228</v>
      </c>
      <c r="C96" s="15" t="s">
        <v>229</v>
      </c>
      <c r="D96" s="15" t="s">
        <v>229</v>
      </c>
      <c r="E96" s="16">
        <v>1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1</v>
      </c>
      <c r="O96" s="23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25">
        <v>0</v>
      </c>
      <c r="X96" s="25">
        <v>1</v>
      </c>
      <c r="Y96" s="25">
        <v>0</v>
      </c>
      <c r="Z96" s="28">
        <v>0</v>
      </c>
      <c r="AA96" s="29">
        <v>1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33">
        <v>99.866666666666603</v>
      </c>
      <c r="AI96" s="33">
        <v>34.466666666666598</v>
      </c>
      <c r="AJ96" s="34">
        <v>-2.5166666666666702</v>
      </c>
      <c r="AK96" s="34">
        <v>14.283333333333299</v>
      </c>
      <c r="AL96" s="34">
        <v>38.088888888888903</v>
      </c>
      <c r="AM96" s="34">
        <v>836.53325025839797</v>
      </c>
      <c r="AN96" s="34">
        <v>13.9</v>
      </c>
      <c r="AO96" s="34">
        <v>-23.6</v>
      </c>
      <c r="AP96" s="34">
        <v>37.5</v>
      </c>
      <c r="AQ96" s="34">
        <v>7.0166666666666702</v>
      </c>
      <c r="AR96" s="34">
        <v>-13.383333333333301</v>
      </c>
      <c r="AS96" s="34">
        <v>7.0166666666666702</v>
      </c>
      <c r="AT96" s="34">
        <v>-13.383333333333301</v>
      </c>
      <c r="AU96" s="34">
        <v>486</v>
      </c>
      <c r="AV96" s="34">
        <v>103</v>
      </c>
      <c r="AW96" s="34">
        <v>3</v>
      </c>
      <c r="AX96" s="34">
        <v>96.795734966401895</v>
      </c>
      <c r="AY96" s="34">
        <v>281</v>
      </c>
      <c r="AZ96" s="34">
        <v>11</v>
      </c>
      <c r="BA96" s="34">
        <v>281</v>
      </c>
      <c r="BB96" s="34">
        <v>11</v>
      </c>
    </row>
    <row r="97" spans="1:54" s="3" customFormat="1" ht="20.100000000000001" customHeight="1" x14ac:dyDescent="0.3">
      <c r="A97" s="39" t="s">
        <v>224</v>
      </c>
      <c r="B97" s="13" t="s">
        <v>166</v>
      </c>
      <c r="C97" s="15" t="s">
        <v>230</v>
      </c>
      <c r="D97" s="15" t="s">
        <v>230</v>
      </c>
      <c r="E97" s="16">
        <v>1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1</v>
      </c>
      <c r="O97" s="23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25">
        <v>0</v>
      </c>
      <c r="X97" s="25">
        <v>1</v>
      </c>
      <c r="Y97" s="25">
        <v>0</v>
      </c>
      <c r="Z97" s="28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1</v>
      </c>
      <c r="AG97" s="29">
        <v>0</v>
      </c>
      <c r="AH97" s="33">
        <v>99.866666666666603</v>
      </c>
      <c r="AI97" s="33">
        <v>34.466666666666598</v>
      </c>
      <c r="AJ97" s="34">
        <v>-2.5166666666666702</v>
      </c>
      <c r="AK97" s="34">
        <v>14.283333333333299</v>
      </c>
      <c r="AL97" s="34">
        <v>38.088888888888903</v>
      </c>
      <c r="AM97" s="34">
        <v>836.53325025839797</v>
      </c>
      <c r="AN97" s="34">
        <v>13.9</v>
      </c>
      <c r="AO97" s="34">
        <v>-23.6</v>
      </c>
      <c r="AP97" s="34">
        <v>37.5</v>
      </c>
      <c r="AQ97" s="34">
        <v>7.0166666666666702</v>
      </c>
      <c r="AR97" s="34">
        <v>-13.383333333333301</v>
      </c>
      <c r="AS97" s="34">
        <v>7.0166666666666702</v>
      </c>
      <c r="AT97" s="34">
        <v>-13.383333333333301</v>
      </c>
      <c r="AU97" s="34">
        <v>486</v>
      </c>
      <c r="AV97" s="34">
        <v>103</v>
      </c>
      <c r="AW97" s="34">
        <v>3</v>
      </c>
      <c r="AX97" s="34">
        <v>96.795734966401895</v>
      </c>
      <c r="AY97" s="34">
        <v>281</v>
      </c>
      <c r="AZ97" s="34">
        <v>11</v>
      </c>
      <c r="BA97" s="34">
        <v>281</v>
      </c>
      <c r="BB97" s="34">
        <v>11</v>
      </c>
    </row>
    <row r="98" spans="1:54" s="3" customFormat="1" ht="20.100000000000001" customHeight="1" x14ac:dyDescent="0.3">
      <c r="A98" s="39" t="s">
        <v>224</v>
      </c>
      <c r="B98" s="13" t="s">
        <v>166</v>
      </c>
      <c r="C98" s="15" t="s">
        <v>231</v>
      </c>
      <c r="D98" s="15" t="s">
        <v>231</v>
      </c>
      <c r="E98" s="16">
        <v>1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1</v>
      </c>
      <c r="O98" s="23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25">
        <v>0</v>
      </c>
      <c r="X98" s="25">
        <v>1</v>
      </c>
      <c r="Y98" s="25">
        <v>0</v>
      </c>
      <c r="Z98" s="28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1</v>
      </c>
      <c r="AG98" s="29">
        <v>0</v>
      </c>
      <c r="AH98" s="33">
        <v>96.4</v>
      </c>
      <c r="AI98" s="33">
        <v>33.266666666666602</v>
      </c>
      <c r="AJ98" s="34">
        <v>-1</v>
      </c>
      <c r="AK98" s="34">
        <v>14.266666666666699</v>
      </c>
      <c r="AL98" s="34">
        <v>40.187793427229998</v>
      </c>
      <c r="AM98" s="34">
        <v>774.99560116053703</v>
      </c>
      <c r="AN98" s="34">
        <v>15.1</v>
      </c>
      <c r="AO98" s="34">
        <v>-20.399999999999999</v>
      </c>
      <c r="AP98" s="34">
        <v>35.5</v>
      </c>
      <c r="AQ98" s="34">
        <v>8.06666666666667</v>
      </c>
      <c r="AR98" s="34">
        <v>-10.016666666666699</v>
      </c>
      <c r="AS98" s="34">
        <v>8.06666666666667</v>
      </c>
      <c r="AT98" s="34">
        <v>-10.8333333333333</v>
      </c>
      <c r="AU98" s="34">
        <v>472</v>
      </c>
      <c r="AV98" s="34">
        <v>106</v>
      </c>
      <c r="AW98" s="34">
        <v>2</v>
      </c>
      <c r="AX98" s="34">
        <v>104.517830601458</v>
      </c>
      <c r="AY98" s="34">
        <v>290</v>
      </c>
      <c r="AZ98" s="34">
        <v>9</v>
      </c>
      <c r="BA98" s="34">
        <v>290</v>
      </c>
      <c r="BB98" s="34">
        <v>10</v>
      </c>
    </row>
    <row r="99" spans="1:54" s="3" customFormat="1" ht="20.100000000000001" customHeight="1" x14ac:dyDescent="0.3">
      <c r="A99" s="39" t="s">
        <v>224</v>
      </c>
      <c r="B99" s="13" t="s">
        <v>166</v>
      </c>
      <c r="C99" s="15" t="s">
        <v>232</v>
      </c>
      <c r="D99" s="15" t="s">
        <v>232</v>
      </c>
      <c r="E99" s="16">
        <v>1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1</v>
      </c>
      <c r="O99" s="23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25">
        <v>0</v>
      </c>
      <c r="X99" s="25">
        <v>1</v>
      </c>
      <c r="Y99" s="25">
        <v>0</v>
      </c>
      <c r="Z99" s="28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1</v>
      </c>
      <c r="AG99" s="29">
        <v>0</v>
      </c>
      <c r="AH99" s="33">
        <v>99.866666666666603</v>
      </c>
      <c r="AI99" s="33">
        <v>34.466666666666598</v>
      </c>
      <c r="AJ99" s="34">
        <v>-2.5166666666666702</v>
      </c>
      <c r="AK99" s="34">
        <v>14.283333333333299</v>
      </c>
      <c r="AL99" s="34">
        <v>38.088888888888903</v>
      </c>
      <c r="AM99" s="34">
        <v>836.53325025839797</v>
      </c>
      <c r="AN99" s="34">
        <v>13.9</v>
      </c>
      <c r="AO99" s="34">
        <v>-23.6</v>
      </c>
      <c r="AP99" s="34">
        <v>37.5</v>
      </c>
      <c r="AQ99" s="34">
        <v>7.0166666666666702</v>
      </c>
      <c r="AR99" s="34">
        <v>-13.383333333333301</v>
      </c>
      <c r="AS99" s="34">
        <v>7.0166666666666702</v>
      </c>
      <c r="AT99" s="34">
        <v>-13.383333333333301</v>
      </c>
      <c r="AU99" s="34">
        <v>486</v>
      </c>
      <c r="AV99" s="34">
        <v>103</v>
      </c>
      <c r="AW99" s="34">
        <v>3</v>
      </c>
      <c r="AX99" s="34">
        <v>96.795734966401895</v>
      </c>
      <c r="AY99" s="34">
        <v>281</v>
      </c>
      <c r="AZ99" s="34">
        <v>11</v>
      </c>
      <c r="BA99" s="34">
        <v>281</v>
      </c>
      <c r="BB99" s="34">
        <v>11</v>
      </c>
    </row>
    <row r="100" spans="1:54" s="3" customFormat="1" ht="20.100000000000001" customHeight="1" x14ac:dyDescent="0.3">
      <c r="A100" s="39" t="s">
        <v>224</v>
      </c>
      <c r="B100" s="13" t="s">
        <v>166</v>
      </c>
      <c r="C100" s="15" t="s">
        <v>233</v>
      </c>
      <c r="D100" s="15" t="s">
        <v>233</v>
      </c>
      <c r="E100" s="16">
        <v>1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1</v>
      </c>
      <c r="O100" s="23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25">
        <v>0</v>
      </c>
      <c r="X100" s="25">
        <v>1</v>
      </c>
      <c r="Y100" s="25">
        <v>0</v>
      </c>
      <c r="Z100" s="28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1</v>
      </c>
      <c r="AG100" s="29">
        <v>0</v>
      </c>
      <c r="AH100" s="33">
        <v>99.866666666666603</v>
      </c>
      <c r="AI100" s="33">
        <v>34.466666666666598</v>
      </c>
      <c r="AJ100" s="34">
        <v>-2.5166666666666702</v>
      </c>
      <c r="AK100" s="34">
        <v>14.283333333333299</v>
      </c>
      <c r="AL100" s="34">
        <v>38.088888888888903</v>
      </c>
      <c r="AM100" s="34">
        <v>836.53325025839797</v>
      </c>
      <c r="AN100" s="34">
        <v>13.9</v>
      </c>
      <c r="AO100" s="34">
        <v>-23.6</v>
      </c>
      <c r="AP100" s="34">
        <v>37.5</v>
      </c>
      <c r="AQ100" s="34">
        <v>7.0166666666666702</v>
      </c>
      <c r="AR100" s="34">
        <v>-13.383333333333301</v>
      </c>
      <c r="AS100" s="34">
        <v>7.0166666666666702</v>
      </c>
      <c r="AT100" s="34">
        <v>-13.383333333333301</v>
      </c>
      <c r="AU100" s="34">
        <v>486</v>
      </c>
      <c r="AV100" s="34">
        <v>103</v>
      </c>
      <c r="AW100" s="34">
        <v>3</v>
      </c>
      <c r="AX100" s="34">
        <v>96.795734966401895</v>
      </c>
      <c r="AY100" s="34">
        <v>281</v>
      </c>
      <c r="AZ100" s="34">
        <v>11</v>
      </c>
      <c r="BA100" s="34">
        <v>281</v>
      </c>
      <c r="BB100" s="34">
        <v>11</v>
      </c>
    </row>
    <row r="101" spans="1:54" s="3" customFormat="1" ht="20.100000000000001" customHeight="1" x14ac:dyDescent="0.3">
      <c r="A101" s="39" t="s">
        <v>224</v>
      </c>
      <c r="B101" s="13" t="s">
        <v>166</v>
      </c>
      <c r="C101" s="15" t="s">
        <v>234</v>
      </c>
      <c r="D101" s="15" t="s">
        <v>234</v>
      </c>
      <c r="E101" s="16">
        <v>1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1</v>
      </c>
      <c r="O101" s="23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25">
        <v>0</v>
      </c>
      <c r="X101" s="25">
        <v>1</v>
      </c>
      <c r="Y101" s="25">
        <v>0</v>
      </c>
      <c r="Z101" s="28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1</v>
      </c>
      <c r="AG101" s="29">
        <v>0</v>
      </c>
      <c r="AH101" s="33">
        <v>99.866666666666603</v>
      </c>
      <c r="AI101" s="33">
        <v>34.466666666666598</v>
      </c>
      <c r="AJ101" s="34">
        <v>-2.5166666666666702</v>
      </c>
      <c r="AK101" s="34">
        <v>14.283333333333299</v>
      </c>
      <c r="AL101" s="34">
        <v>38.088888888888903</v>
      </c>
      <c r="AM101" s="34">
        <v>836.53325025839797</v>
      </c>
      <c r="AN101" s="34">
        <v>13.9</v>
      </c>
      <c r="AO101" s="34">
        <v>-23.6</v>
      </c>
      <c r="AP101" s="34">
        <v>37.5</v>
      </c>
      <c r="AQ101" s="34">
        <v>7.0166666666666702</v>
      </c>
      <c r="AR101" s="34">
        <v>-13.383333333333301</v>
      </c>
      <c r="AS101" s="34">
        <v>7.0166666666666702</v>
      </c>
      <c r="AT101" s="34">
        <v>-13.383333333333301</v>
      </c>
      <c r="AU101" s="34">
        <v>486</v>
      </c>
      <c r="AV101" s="34">
        <v>103</v>
      </c>
      <c r="AW101" s="34">
        <v>3</v>
      </c>
      <c r="AX101" s="34">
        <v>96.795734966401895</v>
      </c>
      <c r="AY101" s="34">
        <v>281</v>
      </c>
      <c r="AZ101" s="34">
        <v>11</v>
      </c>
      <c r="BA101" s="34">
        <v>281</v>
      </c>
      <c r="BB101" s="34">
        <v>11</v>
      </c>
    </row>
    <row r="102" spans="1:54" s="3" customFormat="1" ht="20.100000000000001" customHeight="1" x14ac:dyDescent="0.3">
      <c r="A102" s="39" t="s">
        <v>224</v>
      </c>
      <c r="B102" s="13" t="s">
        <v>228</v>
      </c>
      <c r="C102" s="15" t="s">
        <v>235</v>
      </c>
      <c r="D102" s="15" t="s">
        <v>235</v>
      </c>
      <c r="E102" s="16">
        <v>1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1</v>
      </c>
      <c r="O102" s="23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25">
        <v>0</v>
      </c>
      <c r="X102" s="25">
        <v>1</v>
      </c>
      <c r="Y102" s="25">
        <v>0</v>
      </c>
      <c r="Z102" s="28">
        <v>0</v>
      </c>
      <c r="AA102" s="29">
        <v>1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33">
        <v>96.4</v>
      </c>
      <c r="AI102" s="33">
        <v>33.266666666666602</v>
      </c>
      <c r="AJ102" s="34">
        <v>-1</v>
      </c>
      <c r="AK102" s="34">
        <v>14.266666666666699</v>
      </c>
      <c r="AL102" s="34">
        <v>40.187793427229998</v>
      </c>
      <c r="AM102" s="34">
        <v>774.99560116053703</v>
      </c>
      <c r="AN102" s="34">
        <v>15.1</v>
      </c>
      <c r="AO102" s="34">
        <v>-20.399999999999999</v>
      </c>
      <c r="AP102" s="34">
        <v>35.5</v>
      </c>
      <c r="AQ102" s="34">
        <v>8.06666666666667</v>
      </c>
      <c r="AR102" s="34">
        <v>-10.016666666666699</v>
      </c>
      <c r="AS102" s="34">
        <v>8.06666666666667</v>
      </c>
      <c r="AT102" s="34">
        <v>-10.8333333333333</v>
      </c>
      <c r="AU102" s="34">
        <v>472</v>
      </c>
      <c r="AV102" s="34">
        <v>106</v>
      </c>
      <c r="AW102" s="34">
        <v>2</v>
      </c>
      <c r="AX102" s="34">
        <v>104.517830601458</v>
      </c>
      <c r="AY102" s="34">
        <v>290</v>
      </c>
      <c r="AZ102" s="34">
        <v>9</v>
      </c>
      <c r="BA102" s="34">
        <v>290</v>
      </c>
      <c r="BB102" s="34">
        <v>10</v>
      </c>
    </row>
    <row r="103" spans="1:54" s="3" customFormat="1" ht="20.100000000000001" customHeight="1" x14ac:dyDescent="0.3">
      <c r="A103" s="39" t="s">
        <v>224</v>
      </c>
      <c r="B103" s="13" t="s">
        <v>228</v>
      </c>
      <c r="C103" s="15" t="s">
        <v>236</v>
      </c>
      <c r="D103" s="15" t="s">
        <v>236</v>
      </c>
      <c r="E103" s="16">
        <v>1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1</v>
      </c>
      <c r="O103" s="23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25">
        <v>0</v>
      </c>
      <c r="X103" s="25">
        <v>1</v>
      </c>
      <c r="Y103" s="25">
        <v>0</v>
      </c>
      <c r="Z103" s="28">
        <v>0</v>
      </c>
      <c r="AA103" s="29">
        <v>1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33">
        <v>96.4</v>
      </c>
      <c r="AI103" s="33">
        <v>33.266666666666602</v>
      </c>
      <c r="AJ103" s="34">
        <v>-1</v>
      </c>
      <c r="AK103" s="34">
        <v>14.266666666666699</v>
      </c>
      <c r="AL103" s="34">
        <v>40.187793427229998</v>
      </c>
      <c r="AM103" s="34">
        <v>774.99560116053703</v>
      </c>
      <c r="AN103" s="34">
        <v>15.1</v>
      </c>
      <c r="AO103" s="34">
        <v>-20.399999999999999</v>
      </c>
      <c r="AP103" s="34">
        <v>35.5</v>
      </c>
      <c r="AQ103" s="34">
        <v>8.06666666666667</v>
      </c>
      <c r="AR103" s="34">
        <v>-10.016666666666699</v>
      </c>
      <c r="AS103" s="34">
        <v>8.06666666666667</v>
      </c>
      <c r="AT103" s="34">
        <v>-10.8333333333333</v>
      </c>
      <c r="AU103" s="34">
        <v>472</v>
      </c>
      <c r="AV103" s="34">
        <v>106</v>
      </c>
      <c r="AW103" s="34">
        <v>2</v>
      </c>
      <c r="AX103" s="34">
        <v>104.517830601458</v>
      </c>
      <c r="AY103" s="34">
        <v>290</v>
      </c>
      <c r="AZ103" s="34">
        <v>9</v>
      </c>
      <c r="BA103" s="34">
        <v>290</v>
      </c>
      <c r="BB103" s="34">
        <v>10</v>
      </c>
    </row>
    <row r="104" spans="1:54" s="3" customFormat="1" ht="20.100000000000001" customHeight="1" x14ac:dyDescent="0.3">
      <c r="A104" s="39" t="s">
        <v>224</v>
      </c>
      <c r="B104" s="13" t="s">
        <v>228</v>
      </c>
      <c r="C104" s="15" t="s">
        <v>237</v>
      </c>
      <c r="D104" s="15" t="s">
        <v>237</v>
      </c>
      <c r="E104" s="16">
        <v>1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1</v>
      </c>
      <c r="O104" s="23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25">
        <v>0</v>
      </c>
      <c r="X104" s="25">
        <v>1</v>
      </c>
      <c r="Y104" s="25">
        <v>0</v>
      </c>
      <c r="Z104" s="28">
        <v>0</v>
      </c>
      <c r="AA104" s="29">
        <v>1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33">
        <v>96.4</v>
      </c>
      <c r="AI104" s="33">
        <v>33.266666666666602</v>
      </c>
      <c r="AJ104" s="34">
        <v>-1</v>
      </c>
      <c r="AK104" s="34">
        <v>14.266666666666699</v>
      </c>
      <c r="AL104" s="34">
        <v>40.187793427229998</v>
      </c>
      <c r="AM104" s="34">
        <v>774.99560116053703</v>
      </c>
      <c r="AN104" s="34">
        <v>15.1</v>
      </c>
      <c r="AO104" s="34">
        <v>-20.399999999999999</v>
      </c>
      <c r="AP104" s="34">
        <v>35.5</v>
      </c>
      <c r="AQ104" s="34">
        <v>8.06666666666667</v>
      </c>
      <c r="AR104" s="34">
        <v>-10.016666666666699</v>
      </c>
      <c r="AS104" s="34">
        <v>8.06666666666667</v>
      </c>
      <c r="AT104" s="34">
        <v>-10.8333333333333</v>
      </c>
      <c r="AU104" s="34">
        <v>472</v>
      </c>
      <c r="AV104" s="34">
        <v>106</v>
      </c>
      <c r="AW104" s="34">
        <v>2</v>
      </c>
      <c r="AX104" s="34">
        <v>104.517830601458</v>
      </c>
      <c r="AY104" s="34">
        <v>290</v>
      </c>
      <c r="AZ104" s="34">
        <v>9</v>
      </c>
      <c r="BA104" s="34">
        <v>290</v>
      </c>
      <c r="BB104" s="34">
        <v>10</v>
      </c>
    </row>
    <row r="105" spans="1:54" s="3" customFormat="1" ht="20.100000000000001" customHeight="1" x14ac:dyDescent="0.3">
      <c r="A105" s="13" t="s">
        <v>238</v>
      </c>
      <c r="B105" s="13" t="s">
        <v>239</v>
      </c>
      <c r="C105" s="15" t="s">
        <v>240</v>
      </c>
      <c r="D105" s="15" t="s">
        <v>241</v>
      </c>
      <c r="E105" s="16">
        <v>1</v>
      </c>
      <c r="F105" s="16">
        <v>1</v>
      </c>
      <c r="G105" s="16">
        <v>1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22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26">
        <v>1</v>
      </c>
      <c r="X105" s="26">
        <v>0</v>
      </c>
      <c r="Y105" s="26">
        <v>0</v>
      </c>
      <c r="Z105" s="30">
        <v>0</v>
      </c>
      <c r="AA105" s="29">
        <v>0</v>
      </c>
      <c r="AB105" s="29">
        <v>1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33">
        <v>104.416666666666</v>
      </c>
      <c r="AI105" s="33">
        <v>25.3666666666666</v>
      </c>
      <c r="AJ105" s="34">
        <v>15.4791666666667</v>
      </c>
      <c r="AK105" s="34">
        <v>9.7416666666666707</v>
      </c>
      <c r="AL105" s="34">
        <v>41.453900709219901</v>
      </c>
      <c r="AM105" s="34">
        <v>524.78332469581005</v>
      </c>
      <c r="AN105" s="34">
        <v>25.1</v>
      </c>
      <c r="AO105" s="34">
        <v>1.6</v>
      </c>
      <c r="AP105" s="34">
        <v>23.5</v>
      </c>
      <c r="AQ105" s="34">
        <v>21.05</v>
      </c>
      <c r="AR105" s="34">
        <v>8.2833333333333297</v>
      </c>
      <c r="AS105" s="34">
        <v>21.05</v>
      </c>
      <c r="AT105" s="34">
        <v>8.2833333333333297</v>
      </c>
      <c r="AU105" s="34">
        <v>1169</v>
      </c>
      <c r="AV105" s="34">
        <v>226</v>
      </c>
      <c r="AW105" s="34">
        <v>16</v>
      </c>
      <c r="AX105" s="34">
        <v>85.304355887713299</v>
      </c>
      <c r="AY105" s="34">
        <v>643</v>
      </c>
      <c r="AZ105" s="34">
        <v>52</v>
      </c>
      <c r="BA105" s="34">
        <v>643</v>
      </c>
      <c r="BB105" s="34">
        <v>52</v>
      </c>
    </row>
    <row r="106" spans="1:54" s="3" customFormat="1" ht="20.100000000000001" customHeight="1" x14ac:dyDescent="0.3">
      <c r="A106" s="13" t="s">
        <v>242</v>
      </c>
      <c r="B106" s="13" t="s">
        <v>243</v>
      </c>
      <c r="C106" s="15" t="s">
        <v>244</v>
      </c>
      <c r="D106" s="15" t="s">
        <v>245</v>
      </c>
      <c r="E106" s="16">
        <v>0</v>
      </c>
      <c r="F106" s="16">
        <v>1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23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1</v>
      </c>
      <c r="W106" s="25">
        <v>0</v>
      </c>
      <c r="X106" s="25">
        <v>1</v>
      </c>
      <c r="Y106" s="25">
        <v>0</v>
      </c>
      <c r="Z106" s="28">
        <v>0</v>
      </c>
      <c r="AA106" s="29">
        <v>0</v>
      </c>
      <c r="AB106" s="29">
        <v>0</v>
      </c>
      <c r="AC106" s="29">
        <v>0</v>
      </c>
      <c r="AD106" s="29">
        <v>1</v>
      </c>
      <c r="AE106" s="29">
        <v>0</v>
      </c>
      <c r="AF106" s="29">
        <v>0</v>
      </c>
      <c r="AG106" s="29">
        <v>0</v>
      </c>
      <c r="AH106" s="33">
        <v>103.85</v>
      </c>
      <c r="AI106" s="33">
        <v>24.82</v>
      </c>
      <c r="AJ106" s="34">
        <v>14.845833333333299</v>
      </c>
      <c r="AK106" s="34">
        <v>10.391666666666699</v>
      </c>
      <c r="AL106" s="34">
        <v>44.7916666666667</v>
      </c>
      <c r="AM106" s="34">
        <v>482.59929893580801</v>
      </c>
      <c r="AN106" s="34">
        <v>24.3</v>
      </c>
      <c r="AO106" s="34">
        <v>1.1000000000000001</v>
      </c>
      <c r="AP106" s="34">
        <v>23.2</v>
      </c>
      <c r="AQ106" s="34">
        <v>19.899999999999999</v>
      </c>
      <c r="AR106" s="34">
        <v>8.2333333333333307</v>
      </c>
      <c r="AS106" s="34">
        <v>19.899999999999999</v>
      </c>
      <c r="AT106" s="34">
        <v>8.2333333333333307</v>
      </c>
      <c r="AU106" s="34">
        <v>1031</v>
      </c>
      <c r="AV106" s="34">
        <v>202</v>
      </c>
      <c r="AW106" s="34">
        <v>14</v>
      </c>
      <c r="AX106" s="34">
        <v>85.584114047745601</v>
      </c>
      <c r="AY106" s="34">
        <v>577</v>
      </c>
      <c r="AZ106" s="34">
        <v>48</v>
      </c>
      <c r="BA106" s="34">
        <v>577</v>
      </c>
      <c r="BB106" s="34">
        <v>48</v>
      </c>
    </row>
    <row r="107" spans="1:54" s="3" customFormat="1" ht="20.100000000000001" customHeight="1" x14ac:dyDescent="0.3">
      <c r="A107" s="19" t="s">
        <v>246</v>
      </c>
      <c r="B107" s="19" t="s">
        <v>247</v>
      </c>
      <c r="C107" s="38" t="s">
        <v>248</v>
      </c>
      <c r="D107" s="15" t="s">
        <v>249</v>
      </c>
      <c r="E107" s="16">
        <v>0</v>
      </c>
      <c r="F107" s="16">
        <v>1</v>
      </c>
      <c r="G107" s="16">
        <v>0</v>
      </c>
      <c r="H107" s="16">
        <v>0</v>
      </c>
      <c r="I107" s="16">
        <v>1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23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26">
        <v>1</v>
      </c>
      <c r="X107" s="26">
        <v>0</v>
      </c>
      <c r="Y107" s="26">
        <v>0</v>
      </c>
      <c r="Z107" s="30">
        <v>0</v>
      </c>
      <c r="AA107" s="29">
        <v>0</v>
      </c>
      <c r="AB107" s="29">
        <v>0</v>
      </c>
      <c r="AC107" s="29">
        <v>0</v>
      </c>
      <c r="AD107" s="29">
        <v>1</v>
      </c>
      <c r="AE107" s="29">
        <v>0</v>
      </c>
      <c r="AF107" s="29">
        <v>0</v>
      </c>
      <c r="AG107" s="29">
        <v>0</v>
      </c>
      <c r="AH107" s="34">
        <v>104.416666666666</v>
      </c>
      <c r="AI107" s="34">
        <v>25.3666666666666</v>
      </c>
      <c r="AJ107" s="34">
        <v>15.4791666666667</v>
      </c>
      <c r="AK107" s="34">
        <v>9.7416666666666707</v>
      </c>
      <c r="AL107" s="34">
        <v>41.453900709219901</v>
      </c>
      <c r="AM107" s="34">
        <v>524.78332469581005</v>
      </c>
      <c r="AN107" s="34">
        <v>25.1</v>
      </c>
      <c r="AO107" s="34">
        <v>1.6</v>
      </c>
      <c r="AP107" s="34">
        <v>23.5</v>
      </c>
      <c r="AQ107" s="34">
        <v>21.05</v>
      </c>
      <c r="AR107" s="34">
        <v>8.2833333333333297</v>
      </c>
      <c r="AS107" s="34">
        <v>21.05</v>
      </c>
      <c r="AT107" s="34">
        <v>8.2833333333333297</v>
      </c>
      <c r="AU107" s="34">
        <v>1169</v>
      </c>
      <c r="AV107" s="34">
        <v>226</v>
      </c>
      <c r="AW107" s="34">
        <v>16</v>
      </c>
      <c r="AX107" s="34">
        <v>85.304355887713299</v>
      </c>
      <c r="AY107" s="34">
        <v>643</v>
      </c>
      <c r="AZ107" s="34">
        <v>52</v>
      </c>
      <c r="BA107" s="34">
        <v>643</v>
      </c>
      <c r="BB107" s="34">
        <v>52</v>
      </c>
    </row>
    <row r="108" spans="1:54" s="3" customFormat="1" ht="20.100000000000001" customHeight="1" x14ac:dyDescent="0.3">
      <c r="A108" s="13" t="s">
        <v>238</v>
      </c>
      <c r="B108" s="13" t="s">
        <v>239</v>
      </c>
      <c r="C108" s="15" t="s">
        <v>250</v>
      </c>
      <c r="D108" s="15" t="s">
        <v>251</v>
      </c>
      <c r="E108" s="16">
        <v>1</v>
      </c>
      <c r="F108" s="16">
        <v>1</v>
      </c>
      <c r="G108" s="16">
        <v>1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22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26">
        <v>1</v>
      </c>
      <c r="X108" s="26">
        <v>0</v>
      </c>
      <c r="Y108" s="26">
        <v>0</v>
      </c>
      <c r="Z108" s="30">
        <v>0</v>
      </c>
      <c r="AA108" s="29">
        <v>0</v>
      </c>
      <c r="AB108" s="29">
        <v>1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33">
        <v>104.416666666666</v>
      </c>
      <c r="AI108" s="33">
        <v>25.3666666666666</v>
      </c>
      <c r="AJ108" s="34">
        <v>15.4791666666667</v>
      </c>
      <c r="AK108" s="34">
        <v>9.7416666666666707</v>
      </c>
      <c r="AL108" s="34">
        <v>41.453900709219901</v>
      </c>
      <c r="AM108" s="34">
        <v>524.78332469581005</v>
      </c>
      <c r="AN108" s="34">
        <v>25.1</v>
      </c>
      <c r="AO108" s="34">
        <v>1.6</v>
      </c>
      <c r="AP108" s="34">
        <v>23.5</v>
      </c>
      <c r="AQ108" s="34">
        <v>21.05</v>
      </c>
      <c r="AR108" s="34">
        <v>8.2833333333333297</v>
      </c>
      <c r="AS108" s="34">
        <v>21.05</v>
      </c>
      <c r="AT108" s="34">
        <v>8.2833333333333297</v>
      </c>
      <c r="AU108" s="34">
        <v>1169</v>
      </c>
      <c r="AV108" s="34">
        <v>226</v>
      </c>
      <c r="AW108" s="34">
        <v>16</v>
      </c>
      <c r="AX108" s="34">
        <v>85.304355887713299</v>
      </c>
      <c r="AY108" s="34">
        <v>643</v>
      </c>
      <c r="AZ108" s="34">
        <v>52</v>
      </c>
      <c r="BA108" s="34">
        <v>643</v>
      </c>
      <c r="BB108" s="34">
        <v>52</v>
      </c>
    </row>
    <row r="109" spans="1:54" s="3" customFormat="1" ht="20.100000000000001" customHeight="1" x14ac:dyDescent="0.3">
      <c r="A109" s="19" t="s">
        <v>252</v>
      </c>
      <c r="B109" s="19" t="s">
        <v>247</v>
      </c>
      <c r="C109" s="38" t="s">
        <v>253</v>
      </c>
      <c r="D109" s="15" t="s">
        <v>254</v>
      </c>
      <c r="E109" s="16">
        <v>1</v>
      </c>
      <c r="F109" s="16">
        <v>1</v>
      </c>
      <c r="G109" s="16">
        <v>0</v>
      </c>
      <c r="H109" s="16">
        <v>0</v>
      </c>
      <c r="I109" s="16">
        <v>0</v>
      </c>
      <c r="J109" s="16">
        <v>0</v>
      </c>
      <c r="K109" s="16">
        <v>1</v>
      </c>
      <c r="L109" s="16">
        <v>0</v>
      </c>
      <c r="M109" s="16">
        <v>0</v>
      </c>
      <c r="N109" s="16">
        <v>0</v>
      </c>
      <c r="O109" s="22">
        <f>O7+P8</f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26">
        <v>1</v>
      </c>
      <c r="X109" s="26">
        <v>0</v>
      </c>
      <c r="Y109" s="26">
        <v>0</v>
      </c>
      <c r="Z109" s="30">
        <v>0</v>
      </c>
      <c r="AA109" s="29">
        <v>0</v>
      </c>
      <c r="AB109" s="29">
        <v>0</v>
      </c>
      <c r="AC109" s="29">
        <v>0</v>
      </c>
      <c r="AD109" s="29">
        <v>1</v>
      </c>
      <c r="AE109" s="29">
        <v>0</v>
      </c>
      <c r="AF109" s="29">
        <v>0</v>
      </c>
      <c r="AG109" s="29">
        <v>0</v>
      </c>
      <c r="AH109" s="34">
        <v>104.416666666666</v>
      </c>
      <c r="AI109" s="34">
        <v>25.3666666666666</v>
      </c>
      <c r="AJ109" s="34">
        <v>15.4791666666667</v>
      </c>
      <c r="AK109" s="34">
        <v>9.7416666666666707</v>
      </c>
      <c r="AL109" s="34">
        <v>41.453900709219901</v>
      </c>
      <c r="AM109" s="34">
        <v>524.78332469581005</v>
      </c>
      <c r="AN109" s="34">
        <v>25.1</v>
      </c>
      <c r="AO109" s="34">
        <v>1.6</v>
      </c>
      <c r="AP109" s="34">
        <v>23.5</v>
      </c>
      <c r="AQ109" s="34">
        <v>21.05</v>
      </c>
      <c r="AR109" s="34">
        <v>8.2833333333333297</v>
      </c>
      <c r="AS109" s="34">
        <v>21.05</v>
      </c>
      <c r="AT109" s="34">
        <v>8.2833333333333297</v>
      </c>
      <c r="AU109" s="34">
        <v>1169</v>
      </c>
      <c r="AV109" s="34">
        <v>226</v>
      </c>
      <c r="AW109" s="34">
        <v>16</v>
      </c>
      <c r="AX109" s="34">
        <v>85.304355887713299</v>
      </c>
      <c r="AY109" s="34">
        <v>643</v>
      </c>
      <c r="AZ109" s="34">
        <v>52</v>
      </c>
      <c r="BA109" s="34">
        <v>643</v>
      </c>
      <c r="BB109" s="34">
        <v>52</v>
      </c>
    </row>
    <row r="110" spans="1:54" s="3" customFormat="1" ht="20.100000000000001" customHeight="1" x14ac:dyDescent="0.3">
      <c r="A110" s="19" t="s">
        <v>246</v>
      </c>
      <c r="B110" s="19" t="s">
        <v>247</v>
      </c>
      <c r="C110" s="38" t="s">
        <v>255</v>
      </c>
      <c r="D110" s="15" t="s">
        <v>256</v>
      </c>
      <c r="E110" s="16">
        <v>0</v>
      </c>
      <c r="F110" s="16">
        <v>1</v>
      </c>
      <c r="G110" s="16">
        <v>0</v>
      </c>
      <c r="H110" s="16">
        <v>0</v>
      </c>
      <c r="I110" s="16">
        <v>1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23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26">
        <v>1</v>
      </c>
      <c r="X110" s="26">
        <v>0</v>
      </c>
      <c r="Y110" s="26">
        <v>0</v>
      </c>
      <c r="Z110" s="30">
        <v>0</v>
      </c>
      <c r="AA110" s="29">
        <v>0</v>
      </c>
      <c r="AB110" s="29">
        <v>0</v>
      </c>
      <c r="AC110" s="29">
        <v>0</v>
      </c>
      <c r="AD110" s="29">
        <v>1</v>
      </c>
      <c r="AE110" s="29">
        <v>0</v>
      </c>
      <c r="AF110" s="29">
        <v>0</v>
      </c>
      <c r="AG110" s="29">
        <v>0</v>
      </c>
      <c r="AH110" s="34">
        <v>104.416666666666</v>
      </c>
      <c r="AI110" s="34">
        <v>25.3666666666666</v>
      </c>
      <c r="AJ110" s="34">
        <v>15.4791666666667</v>
      </c>
      <c r="AK110" s="34">
        <v>9.7416666666666707</v>
      </c>
      <c r="AL110" s="34">
        <v>41.453900709219901</v>
      </c>
      <c r="AM110" s="34">
        <v>524.78332469581005</v>
      </c>
      <c r="AN110" s="34">
        <v>25.1</v>
      </c>
      <c r="AO110" s="34">
        <v>1.6</v>
      </c>
      <c r="AP110" s="34">
        <v>23.5</v>
      </c>
      <c r="AQ110" s="34">
        <v>21.05</v>
      </c>
      <c r="AR110" s="34">
        <v>8.2833333333333297</v>
      </c>
      <c r="AS110" s="34">
        <v>21.05</v>
      </c>
      <c r="AT110" s="34">
        <v>8.2833333333333297</v>
      </c>
      <c r="AU110" s="34">
        <v>1169</v>
      </c>
      <c r="AV110" s="34">
        <v>226</v>
      </c>
      <c r="AW110" s="34">
        <v>16</v>
      </c>
      <c r="AX110" s="34">
        <v>85.304355887713299</v>
      </c>
      <c r="AY110" s="34">
        <v>643</v>
      </c>
      <c r="AZ110" s="34">
        <v>52</v>
      </c>
      <c r="BA110" s="34">
        <v>643</v>
      </c>
      <c r="BB110" s="34">
        <v>52</v>
      </c>
    </row>
    <row r="111" spans="1:54" s="3" customFormat="1" ht="20.100000000000001" customHeight="1" x14ac:dyDescent="0.3">
      <c r="A111" s="19" t="s">
        <v>242</v>
      </c>
      <c r="B111" s="19" t="s">
        <v>247</v>
      </c>
      <c r="C111" s="38" t="s">
        <v>257</v>
      </c>
      <c r="D111" s="15" t="s">
        <v>258</v>
      </c>
      <c r="E111" s="16">
        <v>0</v>
      </c>
      <c r="F111" s="16">
        <v>1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23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1</v>
      </c>
      <c r="W111" s="25">
        <v>0</v>
      </c>
      <c r="X111" s="25">
        <v>1</v>
      </c>
      <c r="Y111" s="25">
        <v>0</v>
      </c>
      <c r="Z111" s="28">
        <v>0</v>
      </c>
      <c r="AA111" s="29">
        <v>0</v>
      </c>
      <c r="AB111" s="29">
        <v>0</v>
      </c>
      <c r="AC111" s="29">
        <v>0</v>
      </c>
      <c r="AD111" s="29">
        <v>1</v>
      </c>
      <c r="AE111" s="29">
        <v>0</v>
      </c>
      <c r="AF111" s="29">
        <v>0</v>
      </c>
      <c r="AG111" s="29">
        <v>0</v>
      </c>
      <c r="AH111" s="33">
        <v>104.416666666666</v>
      </c>
      <c r="AI111" s="33">
        <v>25.3666666666666</v>
      </c>
      <c r="AJ111" s="34">
        <v>15.4791666666667</v>
      </c>
      <c r="AK111" s="34">
        <v>9.7416666666666707</v>
      </c>
      <c r="AL111" s="34">
        <v>41.453900709219901</v>
      </c>
      <c r="AM111" s="34">
        <v>524.78332469581005</v>
      </c>
      <c r="AN111" s="34">
        <v>25.1</v>
      </c>
      <c r="AO111" s="34">
        <v>1.6</v>
      </c>
      <c r="AP111" s="34">
        <v>23.5</v>
      </c>
      <c r="AQ111" s="34">
        <v>21.05</v>
      </c>
      <c r="AR111" s="34">
        <v>8.2833333333333297</v>
      </c>
      <c r="AS111" s="34">
        <v>21.05</v>
      </c>
      <c r="AT111" s="34">
        <v>8.2833333333333297</v>
      </c>
      <c r="AU111" s="34">
        <v>1169</v>
      </c>
      <c r="AV111" s="34">
        <v>226</v>
      </c>
      <c r="AW111" s="34">
        <v>16</v>
      </c>
      <c r="AX111" s="34">
        <v>85.304355887713299</v>
      </c>
      <c r="AY111" s="34">
        <v>643</v>
      </c>
      <c r="AZ111" s="34">
        <v>52</v>
      </c>
      <c r="BA111" s="34">
        <v>643</v>
      </c>
      <c r="BB111" s="34">
        <v>52</v>
      </c>
    </row>
    <row r="112" spans="1:54" s="3" customFormat="1" ht="20.100000000000001" customHeight="1" x14ac:dyDescent="0.3">
      <c r="A112" s="19" t="s">
        <v>242</v>
      </c>
      <c r="B112" s="19" t="s">
        <v>247</v>
      </c>
      <c r="C112" s="38" t="s">
        <v>259</v>
      </c>
      <c r="D112" s="15" t="s">
        <v>260</v>
      </c>
      <c r="E112" s="16">
        <v>0</v>
      </c>
      <c r="F112" s="16">
        <v>1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23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1</v>
      </c>
      <c r="W112" s="25">
        <v>0</v>
      </c>
      <c r="X112" s="25">
        <v>1</v>
      </c>
      <c r="Y112" s="25">
        <v>0</v>
      </c>
      <c r="Z112" s="28">
        <v>0</v>
      </c>
      <c r="AA112" s="29">
        <v>0</v>
      </c>
      <c r="AB112" s="29">
        <v>0</v>
      </c>
      <c r="AC112" s="29">
        <v>0</v>
      </c>
      <c r="AD112" s="29">
        <v>1</v>
      </c>
      <c r="AE112" s="29">
        <v>0</v>
      </c>
      <c r="AF112" s="29">
        <v>0</v>
      </c>
      <c r="AG112" s="29">
        <v>0</v>
      </c>
      <c r="AH112" s="34">
        <v>104.416666666666</v>
      </c>
      <c r="AI112" s="34">
        <v>25.3666666666666</v>
      </c>
      <c r="AJ112" s="34">
        <v>15.4791666666667</v>
      </c>
      <c r="AK112" s="34">
        <v>9.7416666666666707</v>
      </c>
      <c r="AL112" s="34">
        <v>41.453900709219901</v>
      </c>
      <c r="AM112" s="34">
        <v>524.78332469581005</v>
      </c>
      <c r="AN112" s="34">
        <v>25.1</v>
      </c>
      <c r="AO112" s="34">
        <v>1.6</v>
      </c>
      <c r="AP112" s="34">
        <v>23.5</v>
      </c>
      <c r="AQ112" s="34">
        <v>21.05</v>
      </c>
      <c r="AR112" s="34">
        <v>8.2833333333333297</v>
      </c>
      <c r="AS112" s="34">
        <v>21.05</v>
      </c>
      <c r="AT112" s="34">
        <v>8.2833333333333297</v>
      </c>
      <c r="AU112" s="34">
        <v>1169</v>
      </c>
      <c r="AV112" s="34">
        <v>226</v>
      </c>
      <c r="AW112" s="34">
        <v>16</v>
      </c>
      <c r="AX112" s="34">
        <v>85.304355887713299</v>
      </c>
      <c r="AY112" s="34">
        <v>643</v>
      </c>
      <c r="AZ112" s="34">
        <v>52</v>
      </c>
      <c r="BA112" s="34">
        <v>643</v>
      </c>
      <c r="BB112" s="34">
        <v>52</v>
      </c>
    </row>
    <row r="113" spans="1:54" s="3" customFormat="1" ht="20.100000000000001" customHeight="1" x14ac:dyDescent="0.3">
      <c r="A113" s="19" t="s">
        <v>246</v>
      </c>
      <c r="B113" s="19" t="s">
        <v>247</v>
      </c>
      <c r="C113" s="38" t="s">
        <v>261</v>
      </c>
      <c r="D113" s="15" t="s">
        <v>262</v>
      </c>
      <c r="E113" s="16">
        <v>0</v>
      </c>
      <c r="F113" s="16">
        <v>1</v>
      </c>
      <c r="G113" s="16">
        <v>0</v>
      </c>
      <c r="H113" s="16">
        <v>0</v>
      </c>
      <c r="I113" s="16">
        <v>1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23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26">
        <v>1</v>
      </c>
      <c r="X113" s="26">
        <v>0</v>
      </c>
      <c r="Y113" s="26">
        <v>0</v>
      </c>
      <c r="Z113" s="30">
        <v>0</v>
      </c>
      <c r="AA113" s="29">
        <v>0</v>
      </c>
      <c r="AB113" s="29">
        <v>0</v>
      </c>
      <c r="AC113" s="29">
        <v>0</v>
      </c>
      <c r="AD113" s="29">
        <v>1</v>
      </c>
      <c r="AE113" s="29">
        <v>0</v>
      </c>
      <c r="AF113" s="29">
        <v>0</v>
      </c>
      <c r="AG113" s="29">
        <v>0</v>
      </c>
      <c r="AH113" s="34">
        <v>104.416666666666</v>
      </c>
      <c r="AI113" s="34">
        <v>25.3666666666666</v>
      </c>
      <c r="AJ113" s="34">
        <v>15.4791666666667</v>
      </c>
      <c r="AK113" s="34">
        <v>9.7416666666666707</v>
      </c>
      <c r="AL113" s="34">
        <v>41.453900709219901</v>
      </c>
      <c r="AM113" s="34">
        <v>524.78332469581005</v>
      </c>
      <c r="AN113" s="34">
        <v>25.1</v>
      </c>
      <c r="AO113" s="34">
        <v>1.6</v>
      </c>
      <c r="AP113" s="34">
        <v>23.5</v>
      </c>
      <c r="AQ113" s="34">
        <v>21.05</v>
      </c>
      <c r="AR113" s="34">
        <v>8.2833333333333297</v>
      </c>
      <c r="AS113" s="34">
        <v>21.05</v>
      </c>
      <c r="AT113" s="34">
        <v>8.2833333333333297</v>
      </c>
      <c r="AU113" s="34">
        <v>1169</v>
      </c>
      <c r="AV113" s="34">
        <v>226</v>
      </c>
      <c r="AW113" s="34">
        <v>16</v>
      </c>
      <c r="AX113" s="34">
        <v>85.304355887713299</v>
      </c>
      <c r="AY113" s="34">
        <v>643</v>
      </c>
      <c r="AZ113" s="34">
        <v>52</v>
      </c>
      <c r="BA113" s="34">
        <v>643</v>
      </c>
      <c r="BB113" s="34">
        <v>52</v>
      </c>
    </row>
    <row r="114" spans="1:54" s="3" customFormat="1" ht="19.8" customHeight="1" x14ac:dyDescent="0.3">
      <c r="A114" s="13" t="s">
        <v>238</v>
      </c>
      <c r="B114" s="13" t="s">
        <v>239</v>
      </c>
      <c r="C114" s="15" t="s">
        <v>263</v>
      </c>
      <c r="D114" s="15" t="s">
        <v>264</v>
      </c>
      <c r="E114" s="16">
        <v>1</v>
      </c>
      <c r="F114" s="16">
        <v>1</v>
      </c>
      <c r="G114" s="16">
        <v>1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22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26">
        <v>1</v>
      </c>
      <c r="X114" s="26">
        <v>0</v>
      </c>
      <c r="Y114" s="26">
        <v>0</v>
      </c>
      <c r="Z114" s="30">
        <v>0</v>
      </c>
      <c r="AA114" s="29">
        <v>0</v>
      </c>
      <c r="AB114" s="29">
        <v>1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33">
        <v>104.416666666666</v>
      </c>
      <c r="AI114" s="33">
        <v>25.3666666666666</v>
      </c>
      <c r="AJ114" s="34">
        <v>15.4791666666667</v>
      </c>
      <c r="AK114" s="34">
        <v>9.7416666666666707</v>
      </c>
      <c r="AL114" s="34">
        <v>41.453900709219901</v>
      </c>
      <c r="AM114" s="34">
        <v>524.78332469581005</v>
      </c>
      <c r="AN114" s="34">
        <v>25.1</v>
      </c>
      <c r="AO114" s="34">
        <v>1.6</v>
      </c>
      <c r="AP114" s="34">
        <v>23.5</v>
      </c>
      <c r="AQ114" s="34">
        <v>21.05</v>
      </c>
      <c r="AR114" s="34">
        <v>8.2833333333333297</v>
      </c>
      <c r="AS114" s="34">
        <v>21.05</v>
      </c>
      <c r="AT114" s="34">
        <v>8.2833333333333297</v>
      </c>
      <c r="AU114" s="34">
        <v>1169</v>
      </c>
      <c r="AV114" s="34">
        <v>226</v>
      </c>
      <c r="AW114" s="34">
        <v>16</v>
      </c>
      <c r="AX114" s="34">
        <v>85.304355887713299</v>
      </c>
      <c r="AY114" s="34">
        <v>643</v>
      </c>
      <c r="AZ114" s="34">
        <v>52</v>
      </c>
      <c r="BA114" s="34">
        <v>643</v>
      </c>
      <c r="BB114" s="34">
        <v>52</v>
      </c>
    </row>
    <row r="115" spans="1:54" s="3" customFormat="1" ht="19.8" customHeight="1" x14ac:dyDescent="0.3">
      <c r="A115" s="19" t="s">
        <v>242</v>
      </c>
      <c r="B115" s="19" t="s">
        <v>247</v>
      </c>
      <c r="C115" s="38" t="s">
        <v>265</v>
      </c>
      <c r="D115" s="15" t="s">
        <v>266</v>
      </c>
      <c r="E115" s="16">
        <v>0</v>
      </c>
      <c r="F115" s="16">
        <v>1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23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1</v>
      </c>
      <c r="W115" s="25">
        <v>0</v>
      </c>
      <c r="X115" s="25">
        <v>1</v>
      </c>
      <c r="Y115" s="25">
        <v>0</v>
      </c>
      <c r="Z115" s="28">
        <v>0</v>
      </c>
      <c r="AA115" s="29">
        <v>0</v>
      </c>
      <c r="AB115" s="29">
        <v>0</v>
      </c>
      <c r="AC115" s="29">
        <v>0</v>
      </c>
      <c r="AD115" s="29">
        <v>1</v>
      </c>
      <c r="AE115" s="29">
        <v>0</v>
      </c>
      <c r="AF115" s="29">
        <v>0</v>
      </c>
      <c r="AG115" s="29">
        <v>0</v>
      </c>
      <c r="AH115" s="33">
        <v>104.416666666666</v>
      </c>
      <c r="AI115" s="33">
        <v>25.3666666666666</v>
      </c>
      <c r="AJ115" s="34">
        <v>15.4791666666667</v>
      </c>
      <c r="AK115" s="34">
        <v>9.7416666666666707</v>
      </c>
      <c r="AL115" s="34">
        <v>41.453900709219901</v>
      </c>
      <c r="AM115" s="34">
        <v>524.78332469581005</v>
      </c>
      <c r="AN115" s="34">
        <v>25.1</v>
      </c>
      <c r="AO115" s="34">
        <v>1.6</v>
      </c>
      <c r="AP115" s="34">
        <v>23.5</v>
      </c>
      <c r="AQ115" s="34">
        <v>21.05</v>
      </c>
      <c r="AR115" s="34">
        <v>8.2833333333333297</v>
      </c>
      <c r="AS115" s="34">
        <v>21.05</v>
      </c>
      <c r="AT115" s="34">
        <v>8.2833333333333297</v>
      </c>
      <c r="AU115" s="34">
        <v>1169</v>
      </c>
      <c r="AV115" s="34">
        <v>226</v>
      </c>
      <c r="AW115" s="34">
        <v>16</v>
      </c>
      <c r="AX115" s="34">
        <v>85.304355887713299</v>
      </c>
      <c r="AY115" s="34">
        <v>643</v>
      </c>
      <c r="AZ115" s="34">
        <v>52</v>
      </c>
      <c r="BA115" s="34">
        <v>643</v>
      </c>
      <c r="BB115" s="34">
        <v>52</v>
      </c>
    </row>
    <row r="116" spans="1:54" s="3" customFormat="1" ht="20.100000000000001" customHeight="1" x14ac:dyDescent="0.3">
      <c r="A116" s="19" t="s">
        <v>267</v>
      </c>
      <c r="B116" s="19" t="s">
        <v>268</v>
      </c>
      <c r="C116" s="38" t="s">
        <v>269</v>
      </c>
      <c r="D116" s="15" t="s">
        <v>270</v>
      </c>
      <c r="E116" s="16">
        <v>1</v>
      </c>
      <c r="F116" s="16">
        <v>1</v>
      </c>
      <c r="G116" s="16">
        <v>0</v>
      </c>
      <c r="H116" s="16">
        <v>0</v>
      </c>
      <c r="I116" s="16">
        <v>1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23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26">
        <v>1</v>
      </c>
      <c r="X116" s="26">
        <v>0</v>
      </c>
      <c r="Y116" s="26">
        <v>0</v>
      </c>
      <c r="Z116" s="30">
        <v>0</v>
      </c>
      <c r="AA116" s="29">
        <v>0</v>
      </c>
      <c r="AB116" s="29">
        <v>1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34">
        <v>103.85</v>
      </c>
      <c r="AI116" s="34">
        <v>24.82</v>
      </c>
      <c r="AJ116" s="34">
        <v>14.845833333333299</v>
      </c>
      <c r="AK116" s="34">
        <v>10.391666666666699</v>
      </c>
      <c r="AL116" s="34">
        <v>44.7916666666667</v>
      </c>
      <c r="AM116" s="34">
        <v>482.59929893580801</v>
      </c>
      <c r="AN116" s="34">
        <v>24.3</v>
      </c>
      <c r="AO116" s="34">
        <v>1.1000000000000001</v>
      </c>
      <c r="AP116" s="34">
        <v>23.2</v>
      </c>
      <c r="AQ116" s="34">
        <v>19.899999999999999</v>
      </c>
      <c r="AR116" s="34">
        <v>8.2333333333333307</v>
      </c>
      <c r="AS116" s="34">
        <v>19.899999999999999</v>
      </c>
      <c r="AT116" s="34">
        <v>8.2333333333333307</v>
      </c>
      <c r="AU116" s="34">
        <v>1031</v>
      </c>
      <c r="AV116" s="34">
        <v>202</v>
      </c>
      <c r="AW116" s="34">
        <v>14</v>
      </c>
      <c r="AX116" s="34">
        <v>85.584114047745601</v>
      </c>
      <c r="AY116" s="34">
        <v>577</v>
      </c>
      <c r="AZ116" s="34">
        <v>48</v>
      </c>
      <c r="BA116" s="34">
        <v>577</v>
      </c>
      <c r="BB116" s="34">
        <v>48</v>
      </c>
    </row>
    <row r="117" spans="1:54" s="3" customFormat="1" ht="20.100000000000001" customHeight="1" x14ac:dyDescent="0.3">
      <c r="A117" s="19" t="s">
        <v>271</v>
      </c>
      <c r="B117" s="19" t="s">
        <v>272</v>
      </c>
      <c r="C117" s="38" t="s">
        <v>273</v>
      </c>
      <c r="D117" s="15" t="s">
        <v>274</v>
      </c>
      <c r="E117" s="16">
        <v>1</v>
      </c>
      <c r="F117" s="16">
        <v>0</v>
      </c>
      <c r="G117" s="16">
        <v>0</v>
      </c>
      <c r="H117" s="16">
        <v>1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23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25">
        <v>0</v>
      </c>
      <c r="X117" s="25">
        <v>1</v>
      </c>
      <c r="Y117" s="25">
        <v>0</v>
      </c>
      <c r="Z117" s="28">
        <v>0</v>
      </c>
      <c r="AA117" s="29">
        <v>0</v>
      </c>
      <c r="AB117" s="29">
        <v>1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34">
        <v>103.85</v>
      </c>
      <c r="AI117" s="34">
        <v>24.82</v>
      </c>
      <c r="AJ117" s="34">
        <v>14.845833333333299</v>
      </c>
      <c r="AK117" s="34">
        <v>10.391666666666699</v>
      </c>
      <c r="AL117" s="34">
        <v>44.7916666666667</v>
      </c>
      <c r="AM117" s="34">
        <v>482.59929893580801</v>
      </c>
      <c r="AN117" s="34">
        <v>24.3</v>
      </c>
      <c r="AO117" s="34">
        <v>1.1000000000000001</v>
      </c>
      <c r="AP117" s="34">
        <v>23.2</v>
      </c>
      <c r="AQ117" s="34">
        <v>19.899999999999999</v>
      </c>
      <c r="AR117" s="34">
        <v>8.2333333333333307</v>
      </c>
      <c r="AS117" s="34">
        <v>19.899999999999999</v>
      </c>
      <c r="AT117" s="34">
        <v>8.2333333333333307</v>
      </c>
      <c r="AU117" s="34">
        <v>1031</v>
      </c>
      <c r="AV117" s="34">
        <v>202</v>
      </c>
      <c r="AW117" s="34">
        <v>14</v>
      </c>
      <c r="AX117" s="34">
        <v>85.584114047745601</v>
      </c>
      <c r="AY117" s="34">
        <v>577</v>
      </c>
      <c r="AZ117" s="34">
        <v>48</v>
      </c>
      <c r="BA117" s="34">
        <v>577</v>
      </c>
      <c r="BB117" s="34">
        <v>48</v>
      </c>
    </row>
    <row r="118" spans="1:54" s="3" customFormat="1" ht="20.100000000000001" customHeight="1" x14ac:dyDescent="0.3">
      <c r="A118" s="19" t="s">
        <v>275</v>
      </c>
      <c r="B118" s="19" t="s">
        <v>268</v>
      </c>
      <c r="C118" s="38" t="s">
        <v>276</v>
      </c>
      <c r="D118" s="15" t="s">
        <v>277</v>
      </c>
      <c r="E118" s="16">
        <v>1</v>
      </c>
      <c r="F118" s="16">
        <v>1</v>
      </c>
      <c r="G118" s="16">
        <v>0</v>
      </c>
      <c r="H118" s="16">
        <v>0</v>
      </c>
      <c r="I118" s="16">
        <v>1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22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26">
        <v>1</v>
      </c>
      <c r="X118" s="26">
        <v>0</v>
      </c>
      <c r="Y118" s="26">
        <v>0</v>
      </c>
      <c r="Z118" s="30">
        <v>0</v>
      </c>
      <c r="AA118" s="29">
        <v>0</v>
      </c>
      <c r="AB118" s="29">
        <v>1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34">
        <v>103.85</v>
      </c>
      <c r="AI118" s="34">
        <v>24.82</v>
      </c>
      <c r="AJ118" s="34">
        <v>14.845833333333299</v>
      </c>
      <c r="AK118" s="34">
        <v>10.391666666666699</v>
      </c>
      <c r="AL118" s="34">
        <v>44.7916666666667</v>
      </c>
      <c r="AM118" s="34">
        <v>482.59929893580801</v>
      </c>
      <c r="AN118" s="34">
        <v>24.3</v>
      </c>
      <c r="AO118" s="34">
        <v>1.1000000000000001</v>
      </c>
      <c r="AP118" s="34">
        <v>23.2</v>
      </c>
      <c r="AQ118" s="34">
        <v>19.899999999999999</v>
      </c>
      <c r="AR118" s="34">
        <v>8.2333333333333307</v>
      </c>
      <c r="AS118" s="34">
        <v>19.899999999999999</v>
      </c>
      <c r="AT118" s="34">
        <v>8.2333333333333307</v>
      </c>
      <c r="AU118" s="34">
        <v>1031</v>
      </c>
      <c r="AV118" s="34">
        <v>202</v>
      </c>
      <c r="AW118" s="34">
        <v>14</v>
      </c>
      <c r="AX118" s="34">
        <v>85.584114047745601</v>
      </c>
      <c r="AY118" s="34">
        <v>577</v>
      </c>
      <c r="AZ118" s="34">
        <v>48</v>
      </c>
      <c r="BA118" s="34">
        <v>577</v>
      </c>
      <c r="BB118" s="34">
        <v>48</v>
      </c>
    </row>
    <row r="119" spans="1:54" s="3" customFormat="1" ht="20.100000000000001" customHeight="1" x14ac:dyDescent="0.3">
      <c r="A119" s="13" t="s">
        <v>278</v>
      </c>
      <c r="B119" s="13" t="s">
        <v>239</v>
      </c>
      <c r="C119" s="15" t="s">
        <v>279</v>
      </c>
      <c r="D119" s="15" t="s">
        <v>280</v>
      </c>
      <c r="E119" s="16">
        <v>1</v>
      </c>
      <c r="F119" s="16">
        <v>1</v>
      </c>
      <c r="G119" s="16">
        <v>0</v>
      </c>
      <c r="H119" s="16">
        <v>0</v>
      </c>
      <c r="I119" s="16">
        <v>0</v>
      </c>
      <c r="J119" s="16">
        <v>0</v>
      </c>
      <c r="K119" s="16">
        <v>1</v>
      </c>
      <c r="L119" s="16">
        <v>0</v>
      </c>
      <c r="M119" s="16">
        <v>0</v>
      </c>
      <c r="N119" s="16">
        <v>0</v>
      </c>
      <c r="O119" s="22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26">
        <v>1</v>
      </c>
      <c r="X119" s="26">
        <v>0</v>
      </c>
      <c r="Y119" s="26">
        <v>0</v>
      </c>
      <c r="Z119" s="30">
        <v>0</v>
      </c>
      <c r="AA119" s="29">
        <v>0</v>
      </c>
      <c r="AB119" s="29">
        <v>1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34">
        <v>103.85</v>
      </c>
      <c r="AI119" s="34">
        <v>24.82</v>
      </c>
      <c r="AJ119" s="34">
        <v>14.845833333333299</v>
      </c>
      <c r="AK119" s="34">
        <v>10.391666666666699</v>
      </c>
      <c r="AL119" s="34">
        <v>44.7916666666667</v>
      </c>
      <c r="AM119" s="34">
        <v>482.59929893580801</v>
      </c>
      <c r="AN119" s="34">
        <v>24.3</v>
      </c>
      <c r="AO119" s="34">
        <v>1.1000000000000001</v>
      </c>
      <c r="AP119" s="34">
        <v>23.2</v>
      </c>
      <c r="AQ119" s="34">
        <v>19.899999999999999</v>
      </c>
      <c r="AR119" s="34">
        <v>8.2333333333333307</v>
      </c>
      <c r="AS119" s="34">
        <v>19.899999999999999</v>
      </c>
      <c r="AT119" s="34">
        <v>8.2333333333333307</v>
      </c>
      <c r="AU119" s="34">
        <v>1031</v>
      </c>
      <c r="AV119" s="34">
        <v>202</v>
      </c>
      <c r="AW119" s="34">
        <v>14</v>
      </c>
      <c r="AX119" s="34">
        <v>85.584114047745601</v>
      </c>
      <c r="AY119" s="34">
        <v>577</v>
      </c>
      <c r="AZ119" s="34">
        <v>48</v>
      </c>
      <c r="BA119" s="34">
        <v>577</v>
      </c>
      <c r="BB119" s="34">
        <v>48</v>
      </c>
    </row>
    <row r="120" spans="1:54" s="3" customFormat="1" ht="20.100000000000001" customHeight="1" x14ac:dyDescent="0.3">
      <c r="A120" s="19" t="s">
        <v>267</v>
      </c>
      <c r="B120" s="19" t="s">
        <v>268</v>
      </c>
      <c r="C120" s="38" t="s">
        <v>281</v>
      </c>
      <c r="D120" s="15" t="s">
        <v>282</v>
      </c>
      <c r="E120" s="16">
        <v>1</v>
      </c>
      <c r="F120" s="16">
        <v>1</v>
      </c>
      <c r="G120" s="16">
        <v>0</v>
      </c>
      <c r="H120" s="16">
        <v>0</v>
      </c>
      <c r="I120" s="16">
        <v>1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23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26">
        <v>1</v>
      </c>
      <c r="X120" s="26">
        <v>0</v>
      </c>
      <c r="Y120" s="26">
        <v>0</v>
      </c>
      <c r="Z120" s="30">
        <v>0</v>
      </c>
      <c r="AA120" s="29">
        <v>0</v>
      </c>
      <c r="AB120" s="29">
        <v>1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34">
        <v>103.85</v>
      </c>
      <c r="AI120" s="34">
        <v>24.82</v>
      </c>
      <c r="AJ120" s="34">
        <v>14.845833333333299</v>
      </c>
      <c r="AK120" s="34">
        <v>10.391666666666699</v>
      </c>
      <c r="AL120" s="34">
        <v>44.7916666666667</v>
      </c>
      <c r="AM120" s="34">
        <v>482.59929893580801</v>
      </c>
      <c r="AN120" s="34">
        <v>24.3</v>
      </c>
      <c r="AO120" s="34">
        <v>1.1000000000000001</v>
      </c>
      <c r="AP120" s="34">
        <v>23.2</v>
      </c>
      <c r="AQ120" s="34">
        <v>19.899999999999999</v>
      </c>
      <c r="AR120" s="34">
        <v>8.2333333333333307</v>
      </c>
      <c r="AS120" s="34">
        <v>19.899999999999999</v>
      </c>
      <c r="AT120" s="34">
        <v>8.2333333333333307</v>
      </c>
      <c r="AU120" s="34">
        <v>1031</v>
      </c>
      <c r="AV120" s="34">
        <v>202</v>
      </c>
      <c r="AW120" s="34">
        <v>14</v>
      </c>
      <c r="AX120" s="34">
        <v>85.584114047745601</v>
      </c>
      <c r="AY120" s="34">
        <v>577</v>
      </c>
      <c r="AZ120" s="34">
        <v>48</v>
      </c>
      <c r="BA120" s="34">
        <v>577</v>
      </c>
      <c r="BB120" s="34">
        <v>48</v>
      </c>
    </row>
    <row r="121" spans="1:54" s="3" customFormat="1" ht="20.100000000000001" customHeight="1" x14ac:dyDescent="0.3">
      <c r="A121" s="13" t="s">
        <v>242</v>
      </c>
      <c r="B121" s="13" t="s">
        <v>243</v>
      </c>
      <c r="C121" s="15" t="s">
        <v>283</v>
      </c>
      <c r="D121" s="15" t="s">
        <v>284</v>
      </c>
      <c r="E121" s="16">
        <v>0</v>
      </c>
      <c r="F121" s="16">
        <v>1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23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1</v>
      </c>
      <c r="W121" s="25">
        <v>0</v>
      </c>
      <c r="X121" s="25">
        <v>1</v>
      </c>
      <c r="Y121" s="25">
        <v>0</v>
      </c>
      <c r="Z121" s="28">
        <v>0</v>
      </c>
      <c r="AA121" s="29">
        <v>0</v>
      </c>
      <c r="AB121" s="29">
        <v>0</v>
      </c>
      <c r="AC121" s="29">
        <v>0</v>
      </c>
      <c r="AD121" s="29">
        <v>1</v>
      </c>
      <c r="AE121" s="29">
        <v>0</v>
      </c>
      <c r="AF121" s="29">
        <v>0</v>
      </c>
      <c r="AG121" s="29">
        <v>0</v>
      </c>
      <c r="AH121" s="33">
        <v>103.85</v>
      </c>
      <c r="AI121" s="33">
        <v>24.82</v>
      </c>
      <c r="AJ121" s="34">
        <v>14.845833333333299</v>
      </c>
      <c r="AK121" s="34">
        <v>10.391666666666699</v>
      </c>
      <c r="AL121" s="34">
        <v>44.7916666666667</v>
      </c>
      <c r="AM121" s="34">
        <v>482.59929893580801</v>
      </c>
      <c r="AN121" s="34">
        <v>24.3</v>
      </c>
      <c r="AO121" s="34">
        <v>1.1000000000000001</v>
      </c>
      <c r="AP121" s="34">
        <v>23.2</v>
      </c>
      <c r="AQ121" s="34">
        <v>19.899999999999999</v>
      </c>
      <c r="AR121" s="34">
        <v>8.2333333333333307</v>
      </c>
      <c r="AS121" s="34">
        <v>19.899999999999999</v>
      </c>
      <c r="AT121" s="34">
        <v>8.2333333333333307</v>
      </c>
      <c r="AU121" s="34">
        <v>1031</v>
      </c>
      <c r="AV121" s="34">
        <v>202</v>
      </c>
      <c r="AW121" s="34">
        <v>14</v>
      </c>
      <c r="AX121" s="34">
        <v>85.584114047745601</v>
      </c>
      <c r="AY121" s="34">
        <v>577</v>
      </c>
      <c r="AZ121" s="34">
        <v>48</v>
      </c>
      <c r="BA121" s="34">
        <v>577</v>
      </c>
      <c r="BB121" s="34">
        <v>48</v>
      </c>
    </row>
    <row r="122" spans="1:54" s="3" customFormat="1" ht="20.100000000000001" customHeight="1" x14ac:dyDescent="0.3">
      <c r="A122" s="19" t="s">
        <v>246</v>
      </c>
      <c r="B122" s="19" t="s">
        <v>247</v>
      </c>
      <c r="C122" s="38" t="s">
        <v>285</v>
      </c>
      <c r="D122" s="15" t="s">
        <v>286</v>
      </c>
      <c r="E122" s="16">
        <v>0</v>
      </c>
      <c r="F122" s="16">
        <v>1</v>
      </c>
      <c r="G122" s="16">
        <v>0</v>
      </c>
      <c r="H122" s="16">
        <v>0</v>
      </c>
      <c r="I122" s="16">
        <v>1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23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26">
        <v>1</v>
      </c>
      <c r="X122" s="26">
        <v>0</v>
      </c>
      <c r="Y122" s="26">
        <v>0</v>
      </c>
      <c r="Z122" s="30">
        <v>0</v>
      </c>
      <c r="AA122" s="29">
        <v>0</v>
      </c>
      <c r="AB122" s="29">
        <v>0</v>
      </c>
      <c r="AC122" s="29">
        <v>0</v>
      </c>
      <c r="AD122" s="29">
        <v>1</v>
      </c>
      <c r="AE122" s="29">
        <v>0</v>
      </c>
      <c r="AF122" s="29">
        <v>0</v>
      </c>
      <c r="AG122" s="29">
        <v>0</v>
      </c>
      <c r="AH122" s="34">
        <v>103.86</v>
      </c>
      <c r="AI122" s="34">
        <v>24.82</v>
      </c>
      <c r="AJ122" s="34">
        <v>14.845833333333299</v>
      </c>
      <c r="AK122" s="34">
        <v>10.391666666666699</v>
      </c>
      <c r="AL122" s="34">
        <v>44.7916666666667</v>
      </c>
      <c r="AM122" s="34">
        <v>482.59929893580801</v>
      </c>
      <c r="AN122" s="34">
        <v>24.3</v>
      </c>
      <c r="AO122" s="34">
        <v>1.1000000000000001</v>
      </c>
      <c r="AP122" s="34">
        <v>23.2</v>
      </c>
      <c r="AQ122" s="34">
        <v>19.899999999999999</v>
      </c>
      <c r="AR122" s="34">
        <v>8.2333333333333307</v>
      </c>
      <c r="AS122" s="34">
        <v>19.899999999999999</v>
      </c>
      <c r="AT122" s="34">
        <v>8.2333333333333307</v>
      </c>
      <c r="AU122" s="34">
        <v>1031</v>
      </c>
      <c r="AV122" s="34">
        <v>202</v>
      </c>
      <c r="AW122" s="34">
        <v>14</v>
      </c>
      <c r="AX122" s="34">
        <v>85.584114047745601</v>
      </c>
      <c r="AY122" s="34">
        <v>577</v>
      </c>
      <c r="AZ122" s="34">
        <v>48</v>
      </c>
      <c r="BA122" s="34">
        <v>577</v>
      </c>
      <c r="BB122" s="34">
        <v>48</v>
      </c>
    </row>
    <row r="123" spans="1:54" s="3" customFormat="1" ht="20.100000000000001" customHeight="1" x14ac:dyDescent="0.3">
      <c r="A123" s="13" t="s">
        <v>242</v>
      </c>
      <c r="B123" s="13" t="s">
        <v>243</v>
      </c>
      <c r="C123" s="15" t="s">
        <v>287</v>
      </c>
      <c r="D123" s="15" t="s">
        <v>288</v>
      </c>
      <c r="E123" s="16">
        <v>0</v>
      </c>
      <c r="F123" s="16">
        <v>1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23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1</v>
      </c>
      <c r="W123" s="25">
        <v>0</v>
      </c>
      <c r="X123" s="25">
        <v>1</v>
      </c>
      <c r="Y123" s="25">
        <v>0</v>
      </c>
      <c r="Z123" s="28">
        <v>0</v>
      </c>
      <c r="AA123" s="29">
        <v>0</v>
      </c>
      <c r="AB123" s="29">
        <v>0</v>
      </c>
      <c r="AC123" s="29">
        <v>0</v>
      </c>
      <c r="AD123" s="29">
        <v>1</v>
      </c>
      <c r="AE123" s="29">
        <v>0</v>
      </c>
      <c r="AF123" s="29">
        <v>0</v>
      </c>
      <c r="AG123" s="29">
        <v>0</v>
      </c>
      <c r="AH123" s="33">
        <v>103.86</v>
      </c>
      <c r="AI123" s="33">
        <v>24.82</v>
      </c>
      <c r="AJ123" s="34">
        <v>14.845833333333299</v>
      </c>
      <c r="AK123" s="34">
        <v>10.391666666666699</v>
      </c>
      <c r="AL123" s="34">
        <v>44.7916666666667</v>
      </c>
      <c r="AM123" s="34">
        <v>482.59929893580801</v>
      </c>
      <c r="AN123" s="34">
        <v>24.3</v>
      </c>
      <c r="AO123" s="34">
        <v>1.1000000000000001</v>
      </c>
      <c r="AP123" s="34">
        <v>23.2</v>
      </c>
      <c r="AQ123" s="34">
        <v>19.899999999999999</v>
      </c>
      <c r="AR123" s="34">
        <v>8.2333333333333307</v>
      </c>
      <c r="AS123" s="34">
        <v>19.899999999999999</v>
      </c>
      <c r="AT123" s="34">
        <v>8.2333333333333307</v>
      </c>
      <c r="AU123" s="34">
        <v>1031</v>
      </c>
      <c r="AV123" s="34">
        <v>202</v>
      </c>
      <c r="AW123" s="34">
        <v>14</v>
      </c>
      <c r="AX123" s="34">
        <v>85.584114047745601</v>
      </c>
      <c r="AY123" s="34">
        <v>577</v>
      </c>
      <c r="AZ123" s="34">
        <v>48</v>
      </c>
      <c r="BA123" s="34">
        <v>577</v>
      </c>
      <c r="BB123" s="34">
        <v>48</v>
      </c>
    </row>
    <row r="124" spans="1:54" s="3" customFormat="1" ht="20.100000000000001" customHeight="1" x14ac:dyDescent="0.3">
      <c r="A124" s="13" t="s">
        <v>238</v>
      </c>
      <c r="B124" s="13" t="s">
        <v>239</v>
      </c>
      <c r="C124" s="15" t="s">
        <v>289</v>
      </c>
      <c r="D124" s="15" t="s">
        <v>290</v>
      </c>
      <c r="E124" s="16">
        <v>1</v>
      </c>
      <c r="F124" s="16">
        <v>1</v>
      </c>
      <c r="G124" s="16">
        <v>1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22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26">
        <v>1</v>
      </c>
      <c r="X124" s="26">
        <v>0</v>
      </c>
      <c r="Y124" s="26">
        <v>0</v>
      </c>
      <c r="Z124" s="30">
        <v>0</v>
      </c>
      <c r="AA124" s="29">
        <v>0</v>
      </c>
      <c r="AB124" s="29">
        <v>1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34">
        <v>103.86</v>
      </c>
      <c r="AI124" s="34">
        <v>24.82</v>
      </c>
      <c r="AJ124" s="34">
        <v>14.845833333333299</v>
      </c>
      <c r="AK124" s="34">
        <v>10.391666666666699</v>
      </c>
      <c r="AL124" s="34">
        <v>44.7916666666667</v>
      </c>
      <c r="AM124" s="34">
        <v>482.59929893580801</v>
      </c>
      <c r="AN124" s="34">
        <v>24.3</v>
      </c>
      <c r="AO124" s="34">
        <v>1.1000000000000001</v>
      </c>
      <c r="AP124" s="34">
        <v>23.2</v>
      </c>
      <c r="AQ124" s="34">
        <v>19.899999999999999</v>
      </c>
      <c r="AR124" s="34">
        <v>8.2333333333333307</v>
      </c>
      <c r="AS124" s="34">
        <v>19.899999999999999</v>
      </c>
      <c r="AT124" s="34">
        <v>8.2333333333333307</v>
      </c>
      <c r="AU124" s="34">
        <v>1031</v>
      </c>
      <c r="AV124" s="34">
        <v>202</v>
      </c>
      <c r="AW124" s="34">
        <v>14</v>
      </c>
      <c r="AX124" s="34">
        <v>85.584114047745601</v>
      </c>
      <c r="AY124" s="34">
        <v>577</v>
      </c>
      <c r="AZ124" s="34">
        <v>48</v>
      </c>
      <c r="BA124" s="34">
        <v>577</v>
      </c>
      <c r="BB124" s="34">
        <v>48</v>
      </c>
    </row>
    <row r="125" spans="1:54" s="3" customFormat="1" ht="20.100000000000001" customHeight="1" x14ac:dyDescent="0.3">
      <c r="A125" s="19" t="s">
        <v>252</v>
      </c>
      <c r="B125" s="19" t="s">
        <v>247</v>
      </c>
      <c r="C125" s="38" t="s">
        <v>291</v>
      </c>
      <c r="D125" s="15" t="s">
        <v>292</v>
      </c>
      <c r="E125" s="16">
        <v>1</v>
      </c>
      <c r="F125" s="16">
        <v>1</v>
      </c>
      <c r="G125" s="16">
        <v>0</v>
      </c>
      <c r="H125" s="16">
        <v>0</v>
      </c>
      <c r="I125" s="16">
        <v>0</v>
      </c>
      <c r="J125" s="16">
        <v>0</v>
      </c>
      <c r="K125" s="16">
        <v>1</v>
      </c>
      <c r="L125" s="16">
        <v>0</v>
      </c>
      <c r="M125" s="16">
        <v>0</v>
      </c>
      <c r="N125" s="16">
        <v>0</v>
      </c>
      <c r="O125" s="22">
        <f>O24+P25</f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26">
        <v>1</v>
      </c>
      <c r="X125" s="26">
        <v>0</v>
      </c>
      <c r="Y125" s="26">
        <v>0</v>
      </c>
      <c r="Z125" s="30">
        <v>0</v>
      </c>
      <c r="AA125" s="29">
        <v>0</v>
      </c>
      <c r="AB125" s="29">
        <v>0</v>
      </c>
      <c r="AC125" s="29">
        <v>0</v>
      </c>
      <c r="AD125" s="29">
        <v>1</v>
      </c>
      <c r="AE125" s="29">
        <v>0</v>
      </c>
      <c r="AF125" s="29">
        <v>0</v>
      </c>
      <c r="AG125" s="29">
        <v>0</v>
      </c>
      <c r="AH125" s="34">
        <v>103.86</v>
      </c>
      <c r="AI125" s="34">
        <v>24.82</v>
      </c>
      <c r="AJ125" s="34">
        <v>14.845833333333299</v>
      </c>
      <c r="AK125" s="34">
        <v>10.391666666666699</v>
      </c>
      <c r="AL125" s="34">
        <v>44.7916666666667</v>
      </c>
      <c r="AM125" s="34">
        <v>482.59929893580801</v>
      </c>
      <c r="AN125" s="34">
        <v>24.3</v>
      </c>
      <c r="AO125" s="34">
        <v>1.1000000000000001</v>
      </c>
      <c r="AP125" s="34">
        <v>23.2</v>
      </c>
      <c r="AQ125" s="34">
        <v>19.899999999999999</v>
      </c>
      <c r="AR125" s="34">
        <v>8.2333333333333307</v>
      </c>
      <c r="AS125" s="34">
        <v>19.899999999999999</v>
      </c>
      <c r="AT125" s="34">
        <v>8.2333333333333307</v>
      </c>
      <c r="AU125" s="34">
        <v>1031</v>
      </c>
      <c r="AV125" s="34">
        <v>202</v>
      </c>
      <c r="AW125" s="34">
        <v>14</v>
      </c>
      <c r="AX125" s="34">
        <v>85.584114047745601</v>
      </c>
      <c r="AY125" s="34">
        <v>577</v>
      </c>
      <c r="AZ125" s="34">
        <v>48</v>
      </c>
      <c r="BA125" s="34">
        <v>577</v>
      </c>
      <c r="BB125" s="34">
        <v>48</v>
      </c>
    </row>
    <row r="126" spans="1:54" s="3" customFormat="1" ht="20.100000000000001" customHeight="1" x14ac:dyDescent="0.3">
      <c r="A126" s="13" t="s">
        <v>242</v>
      </c>
      <c r="B126" s="13" t="s">
        <v>243</v>
      </c>
      <c r="C126" s="15" t="s">
        <v>293</v>
      </c>
      <c r="D126" s="15" t="s">
        <v>294</v>
      </c>
      <c r="E126" s="16">
        <v>0</v>
      </c>
      <c r="F126" s="16">
        <v>1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23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1</v>
      </c>
      <c r="W126" s="25">
        <v>0</v>
      </c>
      <c r="X126" s="25">
        <v>1</v>
      </c>
      <c r="Y126" s="25">
        <v>0</v>
      </c>
      <c r="Z126" s="28">
        <v>0</v>
      </c>
      <c r="AA126" s="29">
        <v>0</v>
      </c>
      <c r="AB126" s="29">
        <v>0</v>
      </c>
      <c r="AC126" s="29">
        <v>0</v>
      </c>
      <c r="AD126" s="29">
        <v>1</v>
      </c>
      <c r="AE126" s="29">
        <v>0</v>
      </c>
      <c r="AF126" s="29">
        <v>0</v>
      </c>
      <c r="AG126" s="29">
        <v>0</v>
      </c>
      <c r="AH126" s="33">
        <v>103.86</v>
      </c>
      <c r="AI126" s="33">
        <v>24.82</v>
      </c>
      <c r="AJ126" s="34">
        <v>14.845833333333299</v>
      </c>
      <c r="AK126" s="34">
        <v>10.391666666666699</v>
      </c>
      <c r="AL126" s="34">
        <v>44.7916666666667</v>
      </c>
      <c r="AM126" s="34">
        <v>482.59929893580801</v>
      </c>
      <c r="AN126" s="34">
        <v>24.3</v>
      </c>
      <c r="AO126" s="34">
        <v>1.1000000000000001</v>
      </c>
      <c r="AP126" s="34">
        <v>23.2</v>
      </c>
      <c r="AQ126" s="34">
        <v>19.899999999999999</v>
      </c>
      <c r="AR126" s="34">
        <v>8.2333333333333307</v>
      </c>
      <c r="AS126" s="34">
        <v>19.899999999999999</v>
      </c>
      <c r="AT126" s="34">
        <v>8.2333333333333307</v>
      </c>
      <c r="AU126" s="34">
        <v>1031</v>
      </c>
      <c r="AV126" s="34">
        <v>202</v>
      </c>
      <c r="AW126" s="34">
        <v>14</v>
      </c>
      <c r="AX126" s="34">
        <v>85.584114047745601</v>
      </c>
      <c r="AY126" s="34">
        <v>577</v>
      </c>
      <c r="AZ126" s="34">
        <v>48</v>
      </c>
      <c r="BA126" s="34">
        <v>577</v>
      </c>
      <c r="BB126" s="34">
        <v>48</v>
      </c>
    </row>
    <row r="127" spans="1:54" s="3" customFormat="1" ht="20.100000000000001" customHeight="1" x14ac:dyDescent="0.3">
      <c r="A127" s="18" t="s">
        <v>295</v>
      </c>
      <c r="B127" s="18" t="s">
        <v>296</v>
      </c>
      <c r="C127" s="38" t="s">
        <v>297</v>
      </c>
      <c r="D127" s="15" t="s">
        <v>298</v>
      </c>
      <c r="E127" s="16">
        <v>0</v>
      </c>
      <c r="F127" s="16">
        <v>1</v>
      </c>
      <c r="G127" s="16">
        <v>0</v>
      </c>
      <c r="H127" s="16">
        <v>1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23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26">
        <v>1</v>
      </c>
      <c r="X127" s="26">
        <v>0</v>
      </c>
      <c r="Y127" s="26">
        <v>0</v>
      </c>
      <c r="Z127" s="30">
        <v>0</v>
      </c>
      <c r="AA127" s="29">
        <v>1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34">
        <v>103.86</v>
      </c>
      <c r="AI127" s="34">
        <v>24.82</v>
      </c>
      <c r="AJ127" s="34">
        <v>14.845833333333299</v>
      </c>
      <c r="AK127" s="34">
        <v>10.391666666666699</v>
      </c>
      <c r="AL127" s="34">
        <v>44.7916666666667</v>
      </c>
      <c r="AM127" s="34">
        <v>482.59929893580801</v>
      </c>
      <c r="AN127" s="34">
        <v>24.3</v>
      </c>
      <c r="AO127" s="34">
        <v>1.1000000000000001</v>
      </c>
      <c r="AP127" s="34">
        <v>23.2</v>
      </c>
      <c r="AQ127" s="34">
        <v>19.899999999999999</v>
      </c>
      <c r="AR127" s="34">
        <v>8.2333333333333307</v>
      </c>
      <c r="AS127" s="34">
        <v>19.899999999999999</v>
      </c>
      <c r="AT127" s="34">
        <v>8.2333333333333307</v>
      </c>
      <c r="AU127" s="34">
        <v>1031</v>
      </c>
      <c r="AV127" s="34">
        <v>202</v>
      </c>
      <c r="AW127" s="34">
        <v>14</v>
      </c>
      <c r="AX127" s="34">
        <v>85.584114047745601</v>
      </c>
      <c r="AY127" s="34">
        <v>577</v>
      </c>
      <c r="AZ127" s="34">
        <v>48</v>
      </c>
      <c r="BA127" s="34">
        <v>577</v>
      </c>
      <c r="BB127" s="34">
        <v>48</v>
      </c>
    </row>
    <row r="128" spans="1:54" s="3" customFormat="1" ht="20.100000000000001" customHeight="1" x14ac:dyDescent="0.3">
      <c r="A128" s="13" t="s">
        <v>242</v>
      </c>
      <c r="B128" s="13" t="s">
        <v>243</v>
      </c>
      <c r="C128" s="15" t="s">
        <v>299</v>
      </c>
      <c r="D128" s="15" t="s">
        <v>300</v>
      </c>
      <c r="E128" s="16">
        <v>0</v>
      </c>
      <c r="F128" s="16">
        <v>1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23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1</v>
      </c>
      <c r="W128" s="25">
        <v>0</v>
      </c>
      <c r="X128" s="25">
        <v>1</v>
      </c>
      <c r="Y128" s="25">
        <v>0</v>
      </c>
      <c r="Z128" s="28">
        <v>0</v>
      </c>
      <c r="AA128" s="29">
        <v>0</v>
      </c>
      <c r="AB128" s="29">
        <v>0</v>
      </c>
      <c r="AC128" s="29">
        <v>0</v>
      </c>
      <c r="AD128" s="29">
        <v>1</v>
      </c>
      <c r="AE128" s="29">
        <v>0</v>
      </c>
      <c r="AF128" s="29">
        <v>0</v>
      </c>
      <c r="AG128" s="29">
        <v>0</v>
      </c>
      <c r="AH128" s="33">
        <v>103.86</v>
      </c>
      <c r="AI128" s="33">
        <v>24.82</v>
      </c>
      <c r="AJ128" s="34">
        <v>14.845833333333299</v>
      </c>
      <c r="AK128" s="34">
        <v>10.391666666666699</v>
      </c>
      <c r="AL128" s="34">
        <v>44.7916666666667</v>
      </c>
      <c r="AM128" s="34">
        <v>482.59929893580801</v>
      </c>
      <c r="AN128" s="34">
        <v>24.3</v>
      </c>
      <c r="AO128" s="34">
        <v>1.1000000000000001</v>
      </c>
      <c r="AP128" s="34">
        <v>23.2</v>
      </c>
      <c r="AQ128" s="34">
        <v>19.899999999999999</v>
      </c>
      <c r="AR128" s="34">
        <v>8.2333333333333307</v>
      </c>
      <c r="AS128" s="34">
        <v>19.899999999999999</v>
      </c>
      <c r="AT128" s="34">
        <v>8.2333333333333307</v>
      </c>
      <c r="AU128" s="34">
        <v>1031</v>
      </c>
      <c r="AV128" s="34">
        <v>202</v>
      </c>
      <c r="AW128" s="34">
        <v>14</v>
      </c>
      <c r="AX128" s="34">
        <v>85.584114047745601</v>
      </c>
      <c r="AY128" s="34">
        <v>577</v>
      </c>
      <c r="AZ128" s="34">
        <v>48</v>
      </c>
      <c r="BA128" s="34">
        <v>577</v>
      </c>
      <c r="BB128" s="34">
        <v>48</v>
      </c>
    </row>
    <row r="129" spans="1:54" s="3" customFormat="1" ht="20.100000000000001" customHeight="1" x14ac:dyDescent="0.3">
      <c r="A129" s="19" t="s">
        <v>252</v>
      </c>
      <c r="B129" s="19" t="s">
        <v>247</v>
      </c>
      <c r="C129" s="38" t="s">
        <v>301</v>
      </c>
      <c r="D129" s="15" t="s">
        <v>302</v>
      </c>
      <c r="E129" s="16">
        <v>1</v>
      </c>
      <c r="F129" s="16">
        <v>1</v>
      </c>
      <c r="G129" s="16">
        <v>0</v>
      </c>
      <c r="H129" s="16">
        <v>0</v>
      </c>
      <c r="I129" s="16">
        <v>0</v>
      </c>
      <c r="J129" s="16">
        <v>0</v>
      </c>
      <c r="K129" s="16">
        <v>1</v>
      </c>
      <c r="L129" s="16">
        <v>0</v>
      </c>
      <c r="M129" s="16">
        <v>0</v>
      </c>
      <c r="N129" s="16">
        <v>0</v>
      </c>
      <c r="O129" s="22">
        <f>O28+P29</f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26">
        <v>1</v>
      </c>
      <c r="X129" s="26">
        <v>0</v>
      </c>
      <c r="Y129" s="26">
        <v>0</v>
      </c>
      <c r="Z129" s="30">
        <v>0</v>
      </c>
      <c r="AA129" s="29">
        <v>0</v>
      </c>
      <c r="AB129" s="29">
        <v>0</v>
      </c>
      <c r="AC129" s="29">
        <v>0</v>
      </c>
      <c r="AD129" s="29">
        <v>1</v>
      </c>
      <c r="AE129" s="29">
        <v>0</v>
      </c>
      <c r="AF129" s="29">
        <v>0</v>
      </c>
      <c r="AG129" s="29">
        <v>0</v>
      </c>
      <c r="AH129" s="34">
        <v>103.86</v>
      </c>
      <c r="AI129" s="34">
        <v>24.82</v>
      </c>
      <c r="AJ129" s="34">
        <v>14.845833333333299</v>
      </c>
      <c r="AK129" s="34">
        <v>10.391666666666699</v>
      </c>
      <c r="AL129" s="34">
        <v>44.7916666666667</v>
      </c>
      <c r="AM129" s="34">
        <v>482.59929893580801</v>
      </c>
      <c r="AN129" s="34">
        <v>24.3</v>
      </c>
      <c r="AO129" s="34">
        <v>1.1000000000000001</v>
      </c>
      <c r="AP129" s="34">
        <v>23.2</v>
      </c>
      <c r="AQ129" s="34">
        <v>19.899999999999999</v>
      </c>
      <c r="AR129" s="34">
        <v>8.2333333333333307</v>
      </c>
      <c r="AS129" s="34">
        <v>19.899999999999999</v>
      </c>
      <c r="AT129" s="34">
        <v>8.2333333333333307</v>
      </c>
      <c r="AU129" s="34">
        <v>1031</v>
      </c>
      <c r="AV129" s="34">
        <v>202</v>
      </c>
      <c r="AW129" s="34">
        <v>14</v>
      </c>
      <c r="AX129" s="34">
        <v>85.584114047745601</v>
      </c>
      <c r="AY129" s="34">
        <v>577</v>
      </c>
      <c r="AZ129" s="34">
        <v>48</v>
      </c>
      <c r="BA129" s="34">
        <v>577</v>
      </c>
      <c r="BB129" s="34">
        <v>48</v>
      </c>
    </row>
    <row r="130" spans="1:54" s="3" customFormat="1" ht="20.100000000000001" customHeight="1" x14ac:dyDescent="0.3">
      <c r="A130" s="19" t="s">
        <v>295</v>
      </c>
      <c r="B130" s="18" t="s">
        <v>296</v>
      </c>
      <c r="C130" s="38" t="s">
        <v>303</v>
      </c>
      <c r="D130" s="15" t="s">
        <v>304</v>
      </c>
      <c r="E130" s="16">
        <v>0</v>
      </c>
      <c r="F130" s="16">
        <v>1</v>
      </c>
      <c r="G130" s="16">
        <v>0</v>
      </c>
      <c r="H130" s="16">
        <v>1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23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26">
        <v>1</v>
      </c>
      <c r="X130" s="26">
        <v>0</v>
      </c>
      <c r="Y130" s="26">
        <v>0</v>
      </c>
      <c r="Z130" s="30">
        <v>0</v>
      </c>
      <c r="AA130" s="29">
        <v>1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34">
        <v>103.86</v>
      </c>
      <c r="AI130" s="34">
        <v>24.82</v>
      </c>
      <c r="AJ130" s="34">
        <v>14.845833333333299</v>
      </c>
      <c r="AK130" s="34">
        <v>10.391666666666699</v>
      </c>
      <c r="AL130" s="34">
        <v>44.7916666666667</v>
      </c>
      <c r="AM130" s="34">
        <v>482.59929893580801</v>
      </c>
      <c r="AN130" s="34">
        <v>24.3</v>
      </c>
      <c r="AO130" s="34">
        <v>1.1000000000000001</v>
      </c>
      <c r="AP130" s="34">
        <v>23.2</v>
      </c>
      <c r="AQ130" s="34">
        <v>19.899999999999999</v>
      </c>
      <c r="AR130" s="34">
        <v>8.2333333333333307</v>
      </c>
      <c r="AS130" s="34">
        <v>19.899999999999999</v>
      </c>
      <c r="AT130" s="34">
        <v>8.2333333333333307</v>
      </c>
      <c r="AU130" s="34">
        <v>1031</v>
      </c>
      <c r="AV130" s="34">
        <v>202</v>
      </c>
      <c r="AW130" s="34">
        <v>14</v>
      </c>
      <c r="AX130" s="34">
        <v>85.584114047745601</v>
      </c>
      <c r="AY130" s="34">
        <v>577</v>
      </c>
      <c r="AZ130" s="34">
        <v>48</v>
      </c>
      <c r="BA130" s="34">
        <v>577</v>
      </c>
      <c r="BB130" s="34">
        <v>48</v>
      </c>
    </row>
    <row r="131" spans="1:54" s="3" customFormat="1" ht="20.100000000000001" customHeight="1" x14ac:dyDescent="0.3">
      <c r="A131" s="13" t="s">
        <v>242</v>
      </c>
      <c r="B131" s="13" t="s">
        <v>305</v>
      </c>
      <c r="C131" s="15" t="s">
        <v>306</v>
      </c>
      <c r="D131" s="15" t="s">
        <v>307</v>
      </c>
      <c r="E131" s="16">
        <v>0</v>
      </c>
      <c r="F131" s="16">
        <v>1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23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1</v>
      </c>
      <c r="W131" s="25">
        <v>0</v>
      </c>
      <c r="X131" s="25">
        <v>1</v>
      </c>
      <c r="Y131" s="25">
        <v>0</v>
      </c>
      <c r="Z131" s="28">
        <v>0</v>
      </c>
      <c r="AA131" s="29">
        <v>0</v>
      </c>
      <c r="AB131" s="29">
        <v>1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33">
        <v>103.86</v>
      </c>
      <c r="AI131" s="33">
        <v>24.82</v>
      </c>
      <c r="AJ131" s="34">
        <v>14.845833333333299</v>
      </c>
      <c r="AK131" s="34">
        <v>10.391666666666699</v>
      </c>
      <c r="AL131" s="34">
        <v>44.7916666666667</v>
      </c>
      <c r="AM131" s="34">
        <v>482.59929893580801</v>
      </c>
      <c r="AN131" s="34">
        <v>24.3</v>
      </c>
      <c r="AO131" s="34">
        <v>1.1000000000000001</v>
      </c>
      <c r="AP131" s="34">
        <v>23.2</v>
      </c>
      <c r="AQ131" s="34">
        <v>19.899999999999999</v>
      </c>
      <c r="AR131" s="34">
        <v>8.2333333333333307</v>
      </c>
      <c r="AS131" s="34">
        <v>19.899999999999999</v>
      </c>
      <c r="AT131" s="34">
        <v>8.2333333333333307</v>
      </c>
      <c r="AU131" s="34">
        <v>1031</v>
      </c>
      <c r="AV131" s="34">
        <v>202</v>
      </c>
      <c r="AW131" s="34">
        <v>14</v>
      </c>
      <c r="AX131" s="34">
        <v>85.584114047745601</v>
      </c>
      <c r="AY131" s="34">
        <v>577</v>
      </c>
      <c r="AZ131" s="34">
        <v>48</v>
      </c>
      <c r="BA131" s="34">
        <v>577</v>
      </c>
      <c r="BB131" s="34">
        <v>48</v>
      </c>
    </row>
    <row r="132" spans="1:54" s="3" customFormat="1" ht="20.100000000000001" customHeight="1" x14ac:dyDescent="0.3">
      <c r="A132" s="19" t="s">
        <v>275</v>
      </c>
      <c r="B132" s="19" t="s">
        <v>268</v>
      </c>
      <c r="C132" s="38" t="s">
        <v>308</v>
      </c>
      <c r="D132" s="15" t="s">
        <v>309</v>
      </c>
      <c r="E132" s="16">
        <v>1</v>
      </c>
      <c r="F132" s="16">
        <v>1</v>
      </c>
      <c r="G132" s="16">
        <v>0</v>
      </c>
      <c r="H132" s="16">
        <v>0</v>
      </c>
      <c r="I132" s="16">
        <v>1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22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26">
        <v>1</v>
      </c>
      <c r="X132" s="26">
        <v>0</v>
      </c>
      <c r="Y132" s="26">
        <v>0</v>
      </c>
      <c r="Z132" s="30">
        <v>0</v>
      </c>
      <c r="AA132" s="29">
        <v>0</v>
      </c>
      <c r="AB132" s="29">
        <v>1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34">
        <v>103.86</v>
      </c>
      <c r="AI132" s="34">
        <v>24.82</v>
      </c>
      <c r="AJ132" s="34">
        <v>14.845833333333299</v>
      </c>
      <c r="AK132" s="34">
        <v>10.391666666666699</v>
      </c>
      <c r="AL132" s="34">
        <v>44.7916666666667</v>
      </c>
      <c r="AM132" s="34">
        <v>482.59929893580801</v>
      </c>
      <c r="AN132" s="34">
        <v>24.3</v>
      </c>
      <c r="AO132" s="34">
        <v>1.1000000000000001</v>
      </c>
      <c r="AP132" s="34">
        <v>23.2</v>
      </c>
      <c r="AQ132" s="34">
        <v>19.899999999999999</v>
      </c>
      <c r="AR132" s="34">
        <v>8.2333333333333307</v>
      </c>
      <c r="AS132" s="34">
        <v>19.899999999999999</v>
      </c>
      <c r="AT132" s="34">
        <v>8.2333333333333307</v>
      </c>
      <c r="AU132" s="34">
        <v>1031</v>
      </c>
      <c r="AV132" s="34">
        <v>202</v>
      </c>
      <c r="AW132" s="34">
        <v>14</v>
      </c>
      <c r="AX132" s="34">
        <v>85.584114047745601</v>
      </c>
      <c r="AY132" s="34">
        <v>577</v>
      </c>
      <c r="AZ132" s="34">
        <v>48</v>
      </c>
      <c r="BA132" s="34">
        <v>577</v>
      </c>
      <c r="BB132" s="34">
        <v>48</v>
      </c>
    </row>
    <row r="133" spans="1:54" s="3" customFormat="1" ht="20.100000000000001" customHeight="1" x14ac:dyDescent="0.3">
      <c r="A133" s="19" t="s">
        <v>246</v>
      </c>
      <c r="B133" s="19" t="s">
        <v>247</v>
      </c>
      <c r="C133" s="38" t="s">
        <v>310</v>
      </c>
      <c r="D133" s="15" t="s">
        <v>311</v>
      </c>
      <c r="E133" s="16">
        <v>0</v>
      </c>
      <c r="F133" s="16">
        <v>1</v>
      </c>
      <c r="G133" s="16">
        <v>0</v>
      </c>
      <c r="H133" s="16">
        <v>0</v>
      </c>
      <c r="I133" s="16">
        <v>1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23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26">
        <v>1</v>
      </c>
      <c r="X133" s="26">
        <v>0</v>
      </c>
      <c r="Y133" s="26">
        <v>0</v>
      </c>
      <c r="Z133" s="30">
        <v>0</v>
      </c>
      <c r="AA133" s="29">
        <v>0</v>
      </c>
      <c r="AB133" s="29">
        <v>0</v>
      </c>
      <c r="AC133" s="29">
        <v>0</v>
      </c>
      <c r="AD133" s="29">
        <v>1</v>
      </c>
      <c r="AE133" s="29">
        <v>0</v>
      </c>
      <c r="AF133" s="29">
        <v>0</v>
      </c>
      <c r="AG133" s="29">
        <v>0</v>
      </c>
      <c r="AH133" s="34">
        <v>103.86</v>
      </c>
      <c r="AI133" s="34">
        <v>24.82</v>
      </c>
      <c r="AJ133" s="34">
        <v>14.845833333333299</v>
      </c>
      <c r="AK133" s="34">
        <v>10.391666666666699</v>
      </c>
      <c r="AL133" s="34">
        <v>44.7916666666667</v>
      </c>
      <c r="AM133" s="34">
        <v>482.59929893580801</v>
      </c>
      <c r="AN133" s="34">
        <v>24.3</v>
      </c>
      <c r="AO133" s="34">
        <v>1.1000000000000001</v>
      </c>
      <c r="AP133" s="34">
        <v>23.2</v>
      </c>
      <c r="AQ133" s="34">
        <v>19.899999999999999</v>
      </c>
      <c r="AR133" s="34">
        <v>8.2333333333333307</v>
      </c>
      <c r="AS133" s="34">
        <v>19.899999999999999</v>
      </c>
      <c r="AT133" s="34">
        <v>8.2333333333333307</v>
      </c>
      <c r="AU133" s="34">
        <v>1031</v>
      </c>
      <c r="AV133" s="34">
        <v>202</v>
      </c>
      <c r="AW133" s="34">
        <v>14</v>
      </c>
      <c r="AX133" s="34">
        <v>85.584114047745601</v>
      </c>
      <c r="AY133" s="34">
        <v>577</v>
      </c>
      <c r="AZ133" s="34">
        <v>48</v>
      </c>
      <c r="BA133" s="34">
        <v>577</v>
      </c>
      <c r="BB133" s="34">
        <v>48</v>
      </c>
    </row>
    <row r="134" spans="1:54" s="3" customFormat="1" ht="20.100000000000001" customHeight="1" x14ac:dyDescent="0.3">
      <c r="A134" s="19" t="s">
        <v>252</v>
      </c>
      <c r="B134" s="19" t="s">
        <v>247</v>
      </c>
      <c r="C134" s="38" t="s">
        <v>312</v>
      </c>
      <c r="D134" s="15" t="s">
        <v>313</v>
      </c>
      <c r="E134" s="16">
        <v>1</v>
      </c>
      <c r="F134" s="16">
        <v>1</v>
      </c>
      <c r="G134" s="16">
        <v>0</v>
      </c>
      <c r="H134" s="16">
        <v>0</v>
      </c>
      <c r="I134" s="16">
        <v>0</v>
      </c>
      <c r="J134" s="16">
        <v>0</v>
      </c>
      <c r="K134" s="16">
        <v>1</v>
      </c>
      <c r="L134" s="16">
        <v>0</v>
      </c>
      <c r="M134" s="16">
        <v>0</v>
      </c>
      <c r="N134" s="16">
        <v>0</v>
      </c>
      <c r="O134" s="22">
        <f>O33+P34</f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26">
        <v>1</v>
      </c>
      <c r="X134" s="26">
        <v>0</v>
      </c>
      <c r="Y134" s="26">
        <v>0</v>
      </c>
      <c r="Z134" s="30">
        <v>0</v>
      </c>
      <c r="AA134" s="29">
        <v>0</v>
      </c>
      <c r="AB134" s="29">
        <v>0</v>
      </c>
      <c r="AC134" s="29">
        <v>0</v>
      </c>
      <c r="AD134" s="29">
        <v>1</v>
      </c>
      <c r="AE134" s="29">
        <v>0</v>
      </c>
      <c r="AF134" s="29">
        <v>0</v>
      </c>
      <c r="AG134" s="29">
        <v>0</v>
      </c>
      <c r="AH134" s="34">
        <v>103.85</v>
      </c>
      <c r="AI134" s="34">
        <v>24.82</v>
      </c>
      <c r="AJ134" s="34">
        <v>14.845833333333299</v>
      </c>
      <c r="AK134" s="34">
        <v>10.391666666666699</v>
      </c>
      <c r="AL134" s="34">
        <v>44.7916666666667</v>
      </c>
      <c r="AM134" s="34">
        <v>482.59929893580801</v>
      </c>
      <c r="AN134" s="34">
        <v>24.3</v>
      </c>
      <c r="AO134" s="34">
        <v>1.1000000000000001</v>
      </c>
      <c r="AP134" s="34">
        <v>23.2</v>
      </c>
      <c r="AQ134" s="34">
        <v>19.899999999999999</v>
      </c>
      <c r="AR134" s="34">
        <v>8.2333333333333307</v>
      </c>
      <c r="AS134" s="34">
        <v>19.899999999999999</v>
      </c>
      <c r="AT134" s="34">
        <v>8.2333333333333307</v>
      </c>
      <c r="AU134" s="34">
        <v>1031</v>
      </c>
      <c r="AV134" s="34">
        <v>202</v>
      </c>
      <c r="AW134" s="34">
        <v>14</v>
      </c>
      <c r="AX134" s="34">
        <v>85.584114047745601</v>
      </c>
      <c r="AY134" s="34">
        <v>577</v>
      </c>
      <c r="AZ134" s="34">
        <v>48</v>
      </c>
      <c r="BA134" s="34">
        <v>577</v>
      </c>
      <c r="BB134" s="34">
        <v>48</v>
      </c>
    </row>
    <row r="135" spans="1:54" s="3" customFormat="1" ht="20.100000000000001" customHeight="1" x14ac:dyDescent="0.3">
      <c r="A135" s="13" t="s">
        <v>242</v>
      </c>
      <c r="B135" s="13" t="s">
        <v>243</v>
      </c>
      <c r="C135" s="15" t="s">
        <v>314</v>
      </c>
      <c r="D135" s="15" t="s">
        <v>315</v>
      </c>
      <c r="E135" s="16">
        <v>0</v>
      </c>
      <c r="F135" s="16">
        <v>1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23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1</v>
      </c>
      <c r="W135" s="25">
        <v>0</v>
      </c>
      <c r="X135" s="25">
        <v>1</v>
      </c>
      <c r="Y135" s="25">
        <v>0</v>
      </c>
      <c r="Z135" s="28">
        <v>0</v>
      </c>
      <c r="AA135" s="29">
        <v>0</v>
      </c>
      <c r="AB135" s="29">
        <v>0</v>
      </c>
      <c r="AC135" s="29">
        <v>0</v>
      </c>
      <c r="AD135" s="29">
        <v>1</v>
      </c>
      <c r="AE135" s="29">
        <v>0</v>
      </c>
      <c r="AF135" s="29">
        <v>0</v>
      </c>
      <c r="AG135" s="29">
        <v>0</v>
      </c>
      <c r="AH135" s="33">
        <v>103.85</v>
      </c>
      <c r="AI135" s="33">
        <v>24.82</v>
      </c>
      <c r="AJ135" s="34">
        <v>14.845833333333299</v>
      </c>
      <c r="AK135" s="34">
        <v>10.391666666666699</v>
      </c>
      <c r="AL135" s="34">
        <v>44.7916666666667</v>
      </c>
      <c r="AM135" s="34">
        <v>482.59929893580801</v>
      </c>
      <c r="AN135" s="34">
        <v>24.3</v>
      </c>
      <c r="AO135" s="34">
        <v>1.1000000000000001</v>
      </c>
      <c r="AP135" s="34">
        <v>23.2</v>
      </c>
      <c r="AQ135" s="34">
        <v>19.899999999999999</v>
      </c>
      <c r="AR135" s="34">
        <v>8.2333333333333307</v>
      </c>
      <c r="AS135" s="34">
        <v>19.899999999999999</v>
      </c>
      <c r="AT135" s="34">
        <v>8.2333333333333307</v>
      </c>
      <c r="AU135" s="34">
        <v>1031</v>
      </c>
      <c r="AV135" s="34">
        <v>202</v>
      </c>
      <c r="AW135" s="34">
        <v>14</v>
      </c>
      <c r="AX135" s="34">
        <v>85.584114047745601</v>
      </c>
      <c r="AY135" s="34">
        <v>577</v>
      </c>
      <c r="AZ135" s="34">
        <v>48</v>
      </c>
      <c r="BA135" s="34">
        <v>577</v>
      </c>
      <c r="BB135" s="34">
        <v>48</v>
      </c>
    </row>
    <row r="136" spans="1:54" s="3" customFormat="1" ht="20.100000000000001" customHeight="1" x14ac:dyDescent="0.3">
      <c r="A136" s="19" t="s">
        <v>246</v>
      </c>
      <c r="B136" s="19" t="s">
        <v>247</v>
      </c>
      <c r="C136" s="38" t="s">
        <v>316</v>
      </c>
      <c r="D136" s="15" t="s">
        <v>317</v>
      </c>
      <c r="E136" s="16">
        <v>0</v>
      </c>
      <c r="F136" s="16">
        <v>1</v>
      </c>
      <c r="G136" s="16">
        <v>0</v>
      </c>
      <c r="H136" s="16">
        <v>0</v>
      </c>
      <c r="I136" s="16">
        <v>1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23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26">
        <v>1</v>
      </c>
      <c r="X136" s="26">
        <v>0</v>
      </c>
      <c r="Y136" s="26">
        <v>0</v>
      </c>
      <c r="Z136" s="30">
        <v>0</v>
      </c>
      <c r="AA136" s="29">
        <v>0</v>
      </c>
      <c r="AB136" s="29">
        <v>0</v>
      </c>
      <c r="AC136" s="29">
        <v>0</v>
      </c>
      <c r="AD136" s="29">
        <v>1</v>
      </c>
      <c r="AE136" s="29">
        <v>0</v>
      </c>
      <c r="AF136" s="29">
        <v>0</v>
      </c>
      <c r="AG136" s="29">
        <v>0</v>
      </c>
      <c r="AH136" s="34">
        <v>103.85</v>
      </c>
      <c r="AI136" s="34">
        <v>24.82</v>
      </c>
      <c r="AJ136" s="34">
        <v>14.845833333333299</v>
      </c>
      <c r="AK136" s="34">
        <v>10.391666666666699</v>
      </c>
      <c r="AL136" s="34">
        <v>44.7916666666667</v>
      </c>
      <c r="AM136" s="34">
        <v>482.59929893580801</v>
      </c>
      <c r="AN136" s="34">
        <v>24.3</v>
      </c>
      <c r="AO136" s="34">
        <v>1.1000000000000001</v>
      </c>
      <c r="AP136" s="34">
        <v>23.2</v>
      </c>
      <c r="AQ136" s="34">
        <v>19.899999999999999</v>
      </c>
      <c r="AR136" s="34">
        <v>8.2333333333333307</v>
      </c>
      <c r="AS136" s="34">
        <v>19.899999999999999</v>
      </c>
      <c r="AT136" s="34">
        <v>8.2333333333333307</v>
      </c>
      <c r="AU136" s="34">
        <v>1031</v>
      </c>
      <c r="AV136" s="34">
        <v>202</v>
      </c>
      <c r="AW136" s="34">
        <v>14</v>
      </c>
      <c r="AX136" s="34">
        <v>85.584114047745601</v>
      </c>
      <c r="AY136" s="34">
        <v>577</v>
      </c>
      <c r="AZ136" s="34">
        <v>48</v>
      </c>
      <c r="BA136" s="34">
        <v>577</v>
      </c>
      <c r="BB136" s="34">
        <v>48</v>
      </c>
    </row>
    <row r="137" spans="1:54" s="3" customFormat="1" ht="20.100000000000001" customHeight="1" x14ac:dyDescent="0.3">
      <c r="A137" s="13" t="s">
        <v>242</v>
      </c>
      <c r="B137" s="13" t="s">
        <v>243</v>
      </c>
      <c r="C137" s="38" t="s">
        <v>318</v>
      </c>
      <c r="D137" s="15" t="s">
        <v>319</v>
      </c>
      <c r="E137" s="16">
        <v>0</v>
      </c>
      <c r="F137" s="16">
        <v>1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23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1</v>
      </c>
      <c r="W137" s="25">
        <v>0</v>
      </c>
      <c r="X137" s="25">
        <v>1</v>
      </c>
      <c r="Y137" s="25">
        <v>0</v>
      </c>
      <c r="Z137" s="28">
        <v>0</v>
      </c>
      <c r="AA137" s="29">
        <v>0</v>
      </c>
      <c r="AB137" s="29">
        <v>0</v>
      </c>
      <c r="AC137" s="29">
        <v>0</v>
      </c>
      <c r="AD137" s="29">
        <v>1</v>
      </c>
      <c r="AE137" s="29">
        <v>0</v>
      </c>
      <c r="AF137" s="29">
        <v>0</v>
      </c>
      <c r="AG137" s="29">
        <v>0</v>
      </c>
      <c r="AH137" s="34">
        <v>103.85</v>
      </c>
      <c r="AI137" s="34">
        <v>24.82</v>
      </c>
      <c r="AJ137" s="34">
        <v>14.845833333333299</v>
      </c>
      <c r="AK137" s="34">
        <v>10.391666666666699</v>
      </c>
      <c r="AL137" s="34">
        <v>44.7916666666667</v>
      </c>
      <c r="AM137" s="34">
        <v>482.59929893580801</v>
      </c>
      <c r="AN137" s="34">
        <v>24.3</v>
      </c>
      <c r="AO137" s="34">
        <v>1.1000000000000001</v>
      </c>
      <c r="AP137" s="34">
        <v>23.2</v>
      </c>
      <c r="AQ137" s="34">
        <v>19.899999999999999</v>
      </c>
      <c r="AR137" s="34">
        <v>8.2333333333333307</v>
      </c>
      <c r="AS137" s="34">
        <v>19.899999999999999</v>
      </c>
      <c r="AT137" s="34">
        <v>8.2333333333333307</v>
      </c>
      <c r="AU137" s="34">
        <v>1031</v>
      </c>
      <c r="AV137" s="34">
        <v>202</v>
      </c>
      <c r="AW137" s="34">
        <v>14</v>
      </c>
      <c r="AX137" s="34">
        <v>85.584114047745601</v>
      </c>
      <c r="AY137" s="34">
        <v>577</v>
      </c>
      <c r="AZ137" s="34">
        <v>48</v>
      </c>
      <c r="BA137" s="34">
        <v>577</v>
      </c>
      <c r="BB137" s="34">
        <v>48</v>
      </c>
    </row>
    <row r="138" spans="1:54" s="3" customFormat="1" ht="20.100000000000001" customHeight="1" x14ac:dyDescent="0.3">
      <c r="A138" s="19" t="s">
        <v>252</v>
      </c>
      <c r="B138" s="19" t="s">
        <v>247</v>
      </c>
      <c r="C138" s="38" t="s">
        <v>320</v>
      </c>
      <c r="D138" s="15" t="s">
        <v>321</v>
      </c>
      <c r="E138" s="16">
        <v>1</v>
      </c>
      <c r="F138" s="16">
        <v>1</v>
      </c>
      <c r="G138" s="16">
        <v>0</v>
      </c>
      <c r="H138" s="16">
        <v>0</v>
      </c>
      <c r="I138" s="16">
        <v>0</v>
      </c>
      <c r="J138" s="16">
        <v>0</v>
      </c>
      <c r="K138" s="16">
        <v>1</v>
      </c>
      <c r="L138" s="16">
        <v>0</v>
      </c>
      <c r="M138" s="16">
        <v>0</v>
      </c>
      <c r="N138" s="16">
        <v>0</v>
      </c>
      <c r="O138" s="22">
        <f>O37+P38</f>
        <v>1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26">
        <v>1</v>
      </c>
      <c r="X138" s="26">
        <v>0</v>
      </c>
      <c r="Y138" s="26">
        <v>0</v>
      </c>
      <c r="Z138" s="30">
        <v>0</v>
      </c>
      <c r="AA138" s="29">
        <v>0</v>
      </c>
      <c r="AB138" s="29">
        <v>0</v>
      </c>
      <c r="AC138" s="29">
        <v>0</v>
      </c>
      <c r="AD138" s="29">
        <v>1</v>
      </c>
      <c r="AE138" s="29">
        <v>0</v>
      </c>
      <c r="AF138" s="29">
        <v>0</v>
      </c>
      <c r="AG138" s="29">
        <v>0</v>
      </c>
      <c r="AH138" s="34">
        <v>103.85</v>
      </c>
      <c r="AI138" s="34">
        <v>24.82</v>
      </c>
      <c r="AJ138" s="34">
        <v>14.845833333333299</v>
      </c>
      <c r="AK138" s="34">
        <v>10.391666666666699</v>
      </c>
      <c r="AL138" s="34">
        <v>44.7916666666667</v>
      </c>
      <c r="AM138" s="34">
        <v>482.59929893580801</v>
      </c>
      <c r="AN138" s="34">
        <v>24.3</v>
      </c>
      <c r="AO138" s="34">
        <v>1.1000000000000001</v>
      </c>
      <c r="AP138" s="34">
        <v>23.2</v>
      </c>
      <c r="AQ138" s="34">
        <v>19.899999999999999</v>
      </c>
      <c r="AR138" s="34">
        <v>8.2333333333333307</v>
      </c>
      <c r="AS138" s="34">
        <v>19.899999999999999</v>
      </c>
      <c r="AT138" s="34">
        <v>8.2333333333333307</v>
      </c>
      <c r="AU138" s="34">
        <v>1031</v>
      </c>
      <c r="AV138" s="34">
        <v>202</v>
      </c>
      <c r="AW138" s="34">
        <v>14</v>
      </c>
      <c r="AX138" s="34">
        <v>85.584114047745601</v>
      </c>
      <c r="AY138" s="34">
        <v>577</v>
      </c>
      <c r="AZ138" s="34">
        <v>48</v>
      </c>
      <c r="BA138" s="34">
        <v>577</v>
      </c>
      <c r="BB138" s="34">
        <v>48</v>
      </c>
    </row>
    <row r="139" spans="1:54" s="3" customFormat="1" ht="20.100000000000001" customHeight="1" x14ac:dyDescent="0.3">
      <c r="A139" s="19" t="s">
        <v>271</v>
      </c>
      <c r="B139" s="19" t="s">
        <v>247</v>
      </c>
      <c r="C139" s="38" t="s">
        <v>322</v>
      </c>
      <c r="D139" s="15" t="s">
        <v>323</v>
      </c>
      <c r="E139" s="16">
        <v>1</v>
      </c>
      <c r="F139" s="16">
        <v>0</v>
      </c>
      <c r="G139" s="16">
        <v>0</v>
      </c>
      <c r="H139" s="16">
        <v>1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23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25">
        <v>0</v>
      </c>
      <c r="X139" s="25">
        <v>1</v>
      </c>
      <c r="Y139" s="25">
        <v>0</v>
      </c>
      <c r="Z139" s="28">
        <v>0</v>
      </c>
      <c r="AA139" s="29">
        <v>0</v>
      </c>
      <c r="AB139" s="29">
        <v>0</v>
      </c>
      <c r="AC139" s="29">
        <v>0</v>
      </c>
      <c r="AD139" s="29">
        <v>1</v>
      </c>
      <c r="AE139" s="29">
        <v>0</v>
      </c>
      <c r="AF139" s="29">
        <v>0</v>
      </c>
      <c r="AG139" s="29">
        <v>0</v>
      </c>
      <c r="AH139" s="34">
        <v>103.85</v>
      </c>
      <c r="AI139" s="34">
        <v>24.82</v>
      </c>
      <c r="AJ139" s="34">
        <v>14.845833333333299</v>
      </c>
      <c r="AK139" s="34">
        <v>10.391666666666699</v>
      </c>
      <c r="AL139" s="34">
        <v>44.7916666666667</v>
      </c>
      <c r="AM139" s="34">
        <v>482.59929893580801</v>
      </c>
      <c r="AN139" s="34">
        <v>24.3</v>
      </c>
      <c r="AO139" s="34">
        <v>1.1000000000000001</v>
      </c>
      <c r="AP139" s="34">
        <v>23.2</v>
      </c>
      <c r="AQ139" s="34">
        <v>19.899999999999999</v>
      </c>
      <c r="AR139" s="34">
        <v>8.2333333333333307</v>
      </c>
      <c r="AS139" s="34">
        <v>19.899999999999999</v>
      </c>
      <c r="AT139" s="34">
        <v>8.2333333333333307</v>
      </c>
      <c r="AU139" s="34">
        <v>1031</v>
      </c>
      <c r="AV139" s="34">
        <v>202</v>
      </c>
      <c r="AW139" s="34">
        <v>14</v>
      </c>
      <c r="AX139" s="34">
        <v>85.584114047745601</v>
      </c>
      <c r="AY139" s="34">
        <v>577</v>
      </c>
      <c r="AZ139" s="34">
        <v>48</v>
      </c>
      <c r="BA139" s="34">
        <v>577</v>
      </c>
      <c r="BB139" s="34">
        <v>48</v>
      </c>
    </row>
    <row r="140" spans="1:54" s="3" customFormat="1" ht="20.100000000000001" customHeight="1" x14ac:dyDescent="0.3">
      <c r="A140" s="13" t="s">
        <v>242</v>
      </c>
      <c r="B140" s="13" t="s">
        <v>243</v>
      </c>
      <c r="C140" s="38" t="s">
        <v>324</v>
      </c>
      <c r="D140" s="15" t="s">
        <v>325</v>
      </c>
      <c r="E140" s="16">
        <v>0</v>
      </c>
      <c r="F140" s="16">
        <v>1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23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1</v>
      </c>
      <c r="W140" s="25">
        <v>0</v>
      </c>
      <c r="X140" s="25">
        <v>1</v>
      </c>
      <c r="Y140" s="25">
        <v>0</v>
      </c>
      <c r="Z140" s="28">
        <v>0</v>
      </c>
      <c r="AA140" s="29">
        <v>0</v>
      </c>
      <c r="AB140" s="29">
        <v>0</v>
      </c>
      <c r="AC140" s="29">
        <v>0</v>
      </c>
      <c r="AD140" s="29">
        <v>1</v>
      </c>
      <c r="AE140" s="29">
        <v>0</v>
      </c>
      <c r="AF140" s="29">
        <v>0</v>
      </c>
      <c r="AG140" s="29">
        <v>0</v>
      </c>
      <c r="AH140" s="34">
        <v>103.85</v>
      </c>
      <c r="AI140" s="34">
        <v>24.82</v>
      </c>
      <c r="AJ140" s="34">
        <v>14.845833333333299</v>
      </c>
      <c r="AK140" s="34">
        <v>10.391666666666699</v>
      </c>
      <c r="AL140" s="34">
        <v>44.7916666666667</v>
      </c>
      <c r="AM140" s="34">
        <v>482.59929893580801</v>
      </c>
      <c r="AN140" s="34">
        <v>24.3</v>
      </c>
      <c r="AO140" s="34">
        <v>1.1000000000000001</v>
      </c>
      <c r="AP140" s="34">
        <v>23.2</v>
      </c>
      <c r="AQ140" s="34">
        <v>19.899999999999999</v>
      </c>
      <c r="AR140" s="34">
        <v>8.2333333333333307</v>
      </c>
      <c r="AS140" s="34">
        <v>19.899999999999999</v>
      </c>
      <c r="AT140" s="34">
        <v>8.2333333333333307</v>
      </c>
      <c r="AU140" s="34">
        <v>1031</v>
      </c>
      <c r="AV140" s="34">
        <v>202</v>
      </c>
      <c r="AW140" s="34">
        <v>14</v>
      </c>
      <c r="AX140" s="34">
        <v>85.584114047745601</v>
      </c>
      <c r="AY140" s="34">
        <v>577</v>
      </c>
      <c r="AZ140" s="34">
        <v>48</v>
      </c>
      <c r="BA140" s="34">
        <v>577</v>
      </c>
      <c r="BB140" s="34">
        <v>48</v>
      </c>
    </row>
    <row r="141" spans="1:54" s="3" customFormat="1" ht="20.100000000000001" customHeight="1" x14ac:dyDescent="0.3">
      <c r="A141" s="19" t="s">
        <v>252</v>
      </c>
      <c r="B141" s="19" t="s">
        <v>247</v>
      </c>
      <c r="C141" s="38" t="s">
        <v>326</v>
      </c>
      <c r="D141" s="15" t="s">
        <v>327</v>
      </c>
      <c r="E141" s="16">
        <v>1</v>
      </c>
      <c r="F141" s="16">
        <v>1</v>
      </c>
      <c r="G141" s="16">
        <v>0</v>
      </c>
      <c r="H141" s="16">
        <v>0</v>
      </c>
      <c r="I141" s="16">
        <v>0</v>
      </c>
      <c r="J141" s="16">
        <v>0</v>
      </c>
      <c r="K141" s="16">
        <v>1</v>
      </c>
      <c r="L141" s="16">
        <v>0</v>
      </c>
      <c r="M141" s="16">
        <v>0</v>
      </c>
      <c r="N141" s="16">
        <v>0</v>
      </c>
      <c r="O141" s="22">
        <f>O35+P36</f>
        <v>1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26">
        <v>1</v>
      </c>
      <c r="X141" s="26">
        <v>0</v>
      </c>
      <c r="Y141" s="26">
        <v>0</v>
      </c>
      <c r="Z141" s="30">
        <v>0</v>
      </c>
      <c r="AA141" s="29">
        <v>0</v>
      </c>
      <c r="AB141" s="29">
        <v>0</v>
      </c>
      <c r="AC141" s="29">
        <v>0</v>
      </c>
      <c r="AD141" s="29">
        <v>1</v>
      </c>
      <c r="AE141" s="29">
        <v>0</v>
      </c>
      <c r="AF141" s="29">
        <v>0</v>
      </c>
      <c r="AG141" s="29">
        <v>0</v>
      </c>
      <c r="AH141" s="34">
        <v>103.85</v>
      </c>
      <c r="AI141" s="34">
        <v>24.82</v>
      </c>
      <c r="AJ141" s="34">
        <v>14.845833333333299</v>
      </c>
      <c r="AK141" s="34">
        <v>10.391666666666699</v>
      </c>
      <c r="AL141" s="34">
        <v>44.7916666666667</v>
      </c>
      <c r="AM141" s="34">
        <v>482.59929893580801</v>
      </c>
      <c r="AN141" s="34">
        <v>24.3</v>
      </c>
      <c r="AO141" s="34">
        <v>1.1000000000000001</v>
      </c>
      <c r="AP141" s="34">
        <v>23.2</v>
      </c>
      <c r="AQ141" s="34">
        <v>19.899999999999999</v>
      </c>
      <c r="AR141" s="34">
        <v>8.2333333333333307</v>
      </c>
      <c r="AS141" s="34">
        <v>19.899999999999999</v>
      </c>
      <c r="AT141" s="34">
        <v>8.2333333333333307</v>
      </c>
      <c r="AU141" s="34">
        <v>1031</v>
      </c>
      <c r="AV141" s="34">
        <v>202</v>
      </c>
      <c r="AW141" s="34">
        <v>14</v>
      </c>
      <c r="AX141" s="34">
        <v>85.584114047745601</v>
      </c>
      <c r="AY141" s="34">
        <v>577</v>
      </c>
      <c r="AZ141" s="34">
        <v>48</v>
      </c>
      <c r="BA141" s="34">
        <v>577</v>
      </c>
      <c r="BB141" s="34">
        <v>48</v>
      </c>
    </row>
    <row r="142" spans="1:54" s="3" customFormat="1" ht="20.100000000000001" customHeight="1" x14ac:dyDescent="0.3">
      <c r="A142" s="19" t="s">
        <v>246</v>
      </c>
      <c r="B142" s="19" t="s">
        <v>247</v>
      </c>
      <c r="C142" s="38" t="s">
        <v>328</v>
      </c>
      <c r="D142" s="15" t="s">
        <v>329</v>
      </c>
      <c r="E142" s="16">
        <v>0</v>
      </c>
      <c r="F142" s="16">
        <v>1</v>
      </c>
      <c r="G142" s="16">
        <v>0</v>
      </c>
      <c r="H142" s="16">
        <v>0</v>
      </c>
      <c r="I142" s="16">
        <v>1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23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26">
        <v>1</v>
      </c>
      <c r="X142" s="26">
        <v>0</v>
      </c>
      <c r="Y142" s="26">
        <v>0</v>
      </c>
      <c r="Z142" s="30">
        <v>0</v>
      </c>
      <c r="AA142" s="29">
        <v>0</v>
      </c>
      <c r="AB142" s="29">
        <v>0</v>
      </c>
      <c r="AC142" s="29">
        <v>0</v>
      </c>
      <c r="AD142" s="29">
        <v>1</v>
      </c>
      <c r="AE142" s="29">
        <v>0</v>
      </c>
      <c r="AF142" s="29">
        <v>0</v>
      </c>
      <c r="AG142" s="29">
        <v>0</v>
      </c>
      <c r="AH142" s="34">
        <v>103.85</v>
      </c>
      <c r="AI142" s="34">
        <v>24.82</v>
      </c>
      <c r="AJ142" s="34">
        <v>14.845833333333299</v>
      </c>
      <c r="AK142" s="34">
        <v>10.391666666666699</v>
      </c>
      <c r="AL142" s="34">
        <v>44.7916666666667</v>
      </c>
      <c r="AM142" s="34">
        <v>482.59929893580801</v>
      </c>
      <c r="AN142" s="34">
        <v>24.3</v>
      </c>
      <c r="AO142" s="34">
        <v>1.1000000000000001</v>
      </c>
      <c r="AP142" s="34">
        <v>23.2</v>
      </c>
      <c r="AQ142" s="34">
        <v>19.899999999999999</v>
      </c>
      <c r="AR142" s="34">
        <v>8.2333333333333307</v>
      </c>
      <c r="AS142" s="34">
        <v>19.899999999999999</v>
      </c>
      <c r="AT142" s="34">
        <v>8.2333333333333307</v>
      </c>
      <c r="AU142" s="34">
        <v>1031</v>
      </c>
      <c r="AV142" s="34">
        <v>202</v>
      </c>
      <c r="AW142" s="34">
        <v>14</v>
      </c>
      <c r="AX142" s="34">
        <v>85.584114047745601</v>
      </c>
      <c r="AY142" s="34">
        <v>577</v>
      </c>
      <c r="AZ142" s="34">
        <v>48</v>
      </c>
      <c r="BA142" s="34">
        <v>577</v>
      </c>
      <c r="BB142" s="34">
        <v>48</v>
      </c>
    </row>
    <row r="143" spans="1:54" s="3" customFormat="1" ht="20.100000000000001" customHeight="1" x14ac:dyDescent="0.3">
      <c r="A143" s="19" t="s">
        <v>252</v>
      </c>
      <c r="B143" s="19" t="s">
        <v>247</v>
      </c>
      <c r="C143" s="38" t="s">
        <v>330</v>
      </c>
      <c r="D143" s="15" t="s">
        <v>331</v>
      </c>
      <c r="E143" s="16">
        <v>1</v>
      </c>
      <c r="F143" s="16">
        <v>1</v>
      </c>
      <c r="G143" s="16">
        <v>0</v>
      </c>
      <c r="H143" s="16">
        <v>0</v>
      </c>
      <c r="I143" s="16">
        <v>0</v>
      </c>
      <c r="J143" s="16">
        <v>0</v>
      </c>
      <c r="K143" s="16">
        <v>1</v>
      </c>
      <c r="L143" s="16">
        <v>0</v>
      </c>
      <c r="M143" s="16">
        <v>0</v>
      </c>
      <c r="N143" s="16">
        <v>0</v>
      </c>
      <c r="O143" s="22">
        <f>O41+P42</f>
        <v>1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26">
        <v>1</v>
      </c>
      <c r="X143" s="26">
        <v>0</v>
      </c>
      <c r="Y143" s="26">
        <v>0</v>
      </c>
      <c r="Z143" s="30">
        <v>0</v>
      </c>
      <c r="AA143" s="29">
        <v>0</v>
      </c>
      <c r="AB143" s="29">
        <v>0</v>
      </c>
      <c r="AC143" s="29">
        <v>0</v>
      </c>
      <c r="AD143" s="29">
        <v>1</v>
      </c>
      <c r="AE143" s="29">
        <v>0</v>
      </c>
      <c r="AF143" s="29">
        <v>0</v>
      </c>
      <c r="AG143" s="29">
        <v>0</v>
      </c>
      <c r="AH143" s="34">
        <v>103.85</v>
      </c>
      <c r="AI143" s="34">
        <v>24.82</v>
      </c>
      <c r="AJ143" s="34">
        <v>14.845833333333299</v>
      </c>
      <c r="AK143" s="34">
        <v>10.391666666666699</v>
      </c>
      <c r="AL143" s="34">
        <v>44.7916666666667</v>
      </c>
      <c r="AM143" s="34">
        <v>482.59929893580801</v>
      </c>
      <c r="AN143" s="34">
        <v>24.3</v>
      </c>
      <c r="AO143" s="34">
        <v>1.1000000000000001</v>
      </c>
      <c r="AP143" s="34">
        <v>23.2</v>
      </c>
      <c r="AQ143" s="34">
        <v>19.899999999999999</v>
      </c>
      <c r="AR143" s="34">
        <v>8.2333333333333307</v>
      </c>
      <c r="AS143" s="34">
        <v>19.899999999999999</v>
      </c>
      <c r="AT143" s="34">
        <v>8.2333333333333307</v>
      </c>
      <c r="AU143" s="34">
        <v>1031</v>
      </c>
      <c r="AV143" s="34">
        <v>202</v>
      </c>
      <c r="AW143" s="34">
        <v>14</v>
      </c>
      <c r="AX143" s="34">
        <v>85.584114047745601</v>
      </c>
      <c r="AY143" s="34">
        <v>577</v>
      </c>
      <c r="AZ143" s="34">
        <v>48</v>
      </c>
      <c r="BA143" s="34">
        <v>577</v>
      </c>
      <c r="BB143" s="34">
        <v>48</v>
      </c>
    </row>
    <row r="144" spans="1:54" s="3" customFormat="1" ht="20.100000000000001" customHeight="1" x14ac:dyDescent="0.3">
      <c r="A144" s="39" t="s">
        <v>224</v>
      </c>
      <c r="B144" s="13" t="s">
        <v>228</v>
      </c>
      <c r="C144" s="15" t="s">
        <v>332</v>
      </c>
      <c r="D144" s="15" t="s">
        <v>332</v>
      </c>
      <c r="E144" s="16">
        <v>1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1</v>
      </c>
      <c r="O144" s="23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25">
        <v>0</v>
      </c>
      <c r="X144" s="25">
        <v>1</v>
      </c>
      <c r="Y144" s="25">
        <v>0</v>
      </c>
      <c r="Z144" s="28">
        <v>0</v>
      </c>
      <c r="AA144" s="29">
        <v>1</v>
      </c>
      <c r="AB144" s="29">
        <v>0</v>
      </c>
      <c r="AC144" s="29">
        <v>0</v>
      </c>
      <c r="AD144" s="29">
        <v>0</v>
      </c>
      <c r="AE144" s="29">
        <v>0</v>
      </c>
      <c r="AF144" s="29">
        <v>0</v>
      </c>
      <c r="AG144" s="29">
        <v>0</v>
      </c>
      <c r="AH144" s="33">
        <v>100.089777777778</v>
      </c>
      <c r="AI144" s="33">
        <v>29.189777777777799</v>
      </c>
      <c r="AJ144" s="34">
        <v>3.1416666666666702</v>
      </c>
      <c r="AK144" s="34">
        <v>14.3</v>
      </c>
      <c r="AL144" s="34">
        <v>45.8333333333333</v>
      </c>
      <c r="AM144" s="34">
        <v>628.85477920846995</v>
      </c>
      <c r="AN144" s="34">
        <v>15.9</v>
      </c>
      <c r="AO144" s="34">
        <v>-15.3</v>
      </c>
      <c r="AP144" s="34">
        <v>31.2</v>
      </c>
      <c r="AQ144" s="34">
        <v>10.3166666666667</v>
      </c>
      <c r="AR144" s="34">
        <v>-4.9666666666666703</v>
      </c>
      <c r="AS144" s="34">
        <v>10.3166666666667</v>
      </c>
      <c r="AT144" s="34">
        <v>-4.9666666666666703</v>
      </c>
      <c r="AU144" s="34">
        <v>649</v>
      </c>
      <c r="AV144" s="34">
        <v>178</v>
      </c>
      <c r="AW144" s="34">
        <v>2</v>
      </c>
      <c r="AX144" s="34">
        <v>118.23726015551</v>
      </c>
      <c r="AY144" s="34">
        <v>445</v>
      </c>
      <c r="AZ144" s="34">
        <v>7</v>
      </c>
      <c r="BA144" s="34">
        <v>445</v>
      </c>
      <c r="BB144" s="34">
        <v>7</v>
      </c>
    </row>
    <row r="145" spans="1:54" s="3" customFormat="1" ht="20.100000000000001" customHeight="1" x14ac:dyDescent="0.3">
      <c r="A145" s="39" t="s">
        <v>224</v>
      </c>
      <c r="B145" s="13" t="s">
        <v>228</v>
      </c>
      <c r="C145" s="15" t="s">
        <v>333</v>
      </c>
      <c r="D145" s="15" t="s">
        <v>333</v>
      </c>
      <c r="E145" s="16">
        <v>1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1</v>
      </c>
      <c r="O145" s="23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25">
        <v>0</v>
      </c>
      <c r="X145" s="25">
        <v>1</v>
      </c>
      <c r="Y145" s="25">
        <v>0</v>
      </c>
      <c r="Z145" s="28">
        <v>0</v>
      </c>
      <c r="AA145" s="29">
        <v>1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33">
        <v>100.090472222222</v>
      </c>
      <c r="AI145" s="33">
        <v>29.190472222222201</v>
      </c>
      <c r="AJ145" s="34">
        <v>3.1416666666666702</v>
      </c>
      <c r="AK145" s="34">
        <v>14.3</v>
      </c>
      <c r="AL145" s="34">
        <v>45.8333333333333</v>
      </c>
      <c r="AM145" s="34">
        <v>628.85477920846995</v>
      </c>
      <c r="AN145" s="34">
        <v>15.9</v>
      </c>
      <c r="AO145" s="34">
        <v>-15.3</v>
      </c>
      <c r="AP145" s="34">
        <v>31.2</v>
      </c>
      <c r="AQ145" s="34">
        <v>10.3166666666667</v>
      </c>
      <c r="AR145" s="34">
        <v>-4.9666666666666703</v>
      </c>
      <c r="AS145" s="34">
        <v>10.3166666666667</v>
      </c>
      <c r="AT145" s="34">
        <v>-4.9666666666666703</v>
      </c>
      <c r="AU145" s="34">
        <v>649</v>
      </c>
      <c r="AV145" s="34">
        <v>178</v>
      </c>
      <c r="AW145" s="34">
        <v>2</v>
      </c>
      <c r="AX145" s="34">
        <v>118.23726015551</v>
      </c>
      <c r="AY145" s="34">
        <v>445</v>
      </c>
      <c r="AZ145" s="34">
        <v>7</v>
      </c>
      <c r="BA145" s="34">
        <v>445</v>
      </c>
      <c r="BB145" s="34">
        <v>7</v>
      </c>
    </row>
    <row r="146" spans="1:54" s="3" customFormat="1" ht="20.100000000000001" customHeight="1" x14ac:dyDescent="0.3">
      <c r="A146" s="39" t="s">
        <v>224</v>
      </c>
      <c r="B146" s="13" t="s">
        <v>228</v>
      </c>
      <c r="C146" s="15" t="s">
        <v>334</v>
      </c>
      <c r="D146" s="15" t="s">
        <v>334</v>
      </c>
      <c r="E146" s="16">
        <v>1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1</v>
      </c>
      <c r="O146" s="23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25">
        <v>0</v>
      </c>
      <c r="X146" s="25">
        <v>1</v>
      </c>
      <c r="Y146" s="25">
        <v>0</v>
      </c>
      <c r="Z146" s="28">
        <v>0</v>
      </c>
      <c r="AA146" s="29">
        <v>1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33">
        <v>100.090472222222</v>
      </c>
      <c r="AI146" s="33">
        <v>29.190472222222201</v>
      </c>
      <c r="AJ146" s="34">
        <v>3.1416666666666702</v>
      </c>
      <c r="AK146" s="34">
        <v>14.3</v>
      </c>
      <c r="AL146" s="34">
        <v>45.8333333333333</v>
      </c>
      <c r="AM146" s="34">
        <v>628.85477920846995</v>
      </c>
      <c r="AN146" s="34">
        <v>15.9</v>
      </c>
      <c r="AO146" s="34">
        <v>-15.3</v>
      </c>
      <c r="AP146" s="34">
        <v>31.2</v>
      </c>
      <c r="AQ146" s="34">
        <v>10.3166666666667</v>
      </c>
      <c r="AR146" s="34">
        <v>-4.9666666666666703</v>
      </c>
      <c r="AS146" s="34">
        <v>10.3166666666667</v>
      </c>
      <c r="AT146" s="34">
        <v>-4.9666666666666703</v>
      </c>
      <c r="AU146" s="34">
        <v>649</v>
      </c>
      <c r="AV146" s="34">
        <v>178</v>
      </c>
      <c r="AW146" s="34">
        <v>2</v>
      </c>
      <c r="AX146" s="34">
        <v>118.23726015551</v>
      </c>
      <c r="AY146" s="34">
        <v>445</v>
      </c>
      <c r="AZ146" s="34">
        <v>7</v>
      </c>
      <c r="BA146" s="34">
        <v>445</v>
      </c>
      <c r="BB146" s="34">
        <v>7</v>
      </c>
    </row>
    <row r="147" spans="1:54" s="3" customFormat="1" ht="20.100000000000001" customHeight="1" x14ac:dyDescent="0.3">
      <c r="A147" s="13" t="s">
        <v>396</v>
      </c>
      <c r="B147" s="13" t="s">
        <v>84</v>
      </c>
      <c r="C147" s="15" t="s">
        <v>335</v>
      </c>
      <c r="D147" s="15" t="s">
        <v>335</v>
      </c>
      <c r="E147" s="16">
        <v>1</v>
      </c>
      <c r="F147" s="16">
        <v>1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22">
        <v>1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26">
        <v>1</v>
      </c>
      <c r="X147" s="26">
        <v>0</v>
      </c>
      <c r="Y147" s="26">
        <v>0</v>
      </c>
      <c r="Z147" s="30">
        <v>0</v>
      </c>
      <c r="AA147" s="29">
        <v>1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33">
        <v>100.7</v>
      </c>
      <c r="AI147" s="33">
        <v>30.1166666666666</v>
      </c>
      <c r="AJ147" s="34">
        <v>3.2416666666666698</v>
      </c>
      <c r="AK147" s="34">
        <v>14.3166666666667</v>
      </c>
      <c r="AL147" s="34">
        <v>45.7401490947817</v>
      </c>
      <c r="AM147" s="34">
        <v>627.05601219049197</v>
      </c>
      <c r="AN147" s="34">
        <v>16.3</v>
      </c>
      <c r="AO147" s="34">
        <v>-15</v>
      </c>
      <c r="AP147" s="34">
        <v>31.3</v>
      </c>
      <c r="AQ147" s="34">
        <v>10.383333333333301</v>
      </c>
      <c r="AR147" s="34">
        <v>-3.95</v>
      </c>
      <c r="AS147" s="34">
        <v>10.383333333333301</v>
      </c>
      <c r="AT147" s="34">
        <v>-4.9166666666666696</v>
      </c>
      <c r="AU147" s="34">
        <v>747</v>
      </c>
      <c r="AV147" s="34">
        <v>176</v>
      </c>
      <c r="AW147" s="34">
        <v>2</v>
      </c>
      <c r="AX147" s="34">
        <v>109.009330539228</v>
      </c>
      <c r="AY147" s="34">
        <v>479</v>
      </c>
      <c r="AZ147" s="34">
        <v>10</v>
      </c>
      <c r="BA147" s="34">
        <v>479</v>
      </c>
      <c r="BB147" s="34">
        <v>10</v>
      </c>
    </row>
    <row r="148" spans="1:54" s="3" customFormat="1" ht="20.100000000000001" customHeight="1" x14ac:dyDescent="0.3">
      <c r="A148" s="13" t="s">
        <v>396</v>
      </c>
      <c r="B148" s="13" t="s">
        <v>84</v>
      </c>
      <c r="C148" s="15" t="s">
        <v>336</v>
      </c>
      <c r="D148" s="15" t="s">
        <v>336</v>
      </c>
      <c r="E148" s="16">
        <v>1</v>
      </c>
      <c r="F148" s="16">
        <v>1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22">
        <v>1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26">
        <v>1</v>
      </c>
      <c r="X148" s="26">
        <v>0</v>
      </c>
      <c r="Y148" s="26">
        <v>0</v>
      </c>
      <c r="Z148" s="30">
        <v>0</v>
      </c>
      <c r="AA148" s="29">
        <v>1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33">
        <v>100.7</v>
      </c>
      <c r="AI148" s="33">
        <v>30.1166666666666</v>
      </c>
      <c r="AJ148" s="34">
        <v>3.2416666666666698</v>
      </c>
      <c r="AK148" s="34">
        <v>14.3166666666667</v>
      </c>
      <c r="AL148" s="34">
        <v>45.7401490947817</v>
      </c>
      <c r="AM148" s="34">
        <v>627.05601219049197</v>
      </c>
      <c r="AN148" s="34">
        <v>16.3</v>
      </c>
      <c r="AO148" s="34">
        <v>-15</v>
      </c>
      <c r="AP148" s="34">
        <v>31.3</v>
      </c>
      <c r="AQ148" s="34">
        <v>10.383333333333301</v>
      </c>
      <c r="AR148" s="34">
        <v>-3.95</v>
      </c>
      <c r="AS148" s="34">
        <v>10.383333333333301</v>
      </c>
      <c r="AT148" s="34">
        <v>-4.9166666666666696</v>
      </c>
      <c r="AU148" s="34">
        <v>747</v>
      </c>
      <c r="AV148" s="34">
        <v>176</v>
      </c>
      <c r="AW148" s="34">
        <v>2</v>
      </c>
      <c r="AX148" s="34">
        <v>109.009330539228</v>
      </c>
      <c r="AY148" s="34">
        <v>479</v>
      </c>
      <c r="AZ148" s="34">
        <v>10</v>
      </c>
      <c r="BA148" s="34">
        <v>479</v>
      </c>
      <c r="BB148" s="34">
        <v>10</v>
      </c>
    </row>
    <row r="149" spans="1:54" s="3" customFormat="1" ht="20.100000000000001" customHeight="1" x14ac:dyDescent="0.3">
      <c r="A149" s="13" t="s">
        <v>396</v>
      </c>
      <c r="B149" s="13" t="s">
        <v>84</v>
      </c>
      <c r="C149" s="15" t="s">
        <v>337</v>
      </c>
      <c r="D149" s="15" t="s">
        <v>337</v>
      </c>
      <c r="E149" s="16">
        <v>1</v>
      </c>
      <c r="F149" s="16">
        <v>1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22">
        <v>1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26">
        <v>1</v>
      </c>
      <c r="X149" s="26">
        <v>0</v>
      </c>
      <c r="Y149" s="26">
        <v>0</v>
      </c>
      <c r="Z149" s="30">
        <v>0</v>
      </c>
      <c r="AA149" s="29">
        <v>1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33">
        <v>100.7</v>
      </c>
      <c r="AI149" s="33">
        <v>30.1166666666666</v>
      </c>
      <c r="AJ149" s="34">
        <v>3.2416666666666698</v>
      </c>
      <c r="AK149" s="34">
        <v>14.3166666666667</v>
      </c>
      <c r="AL149" s="34">
        <v>45.7401490947817</v>
      </c>
      <c r="AM149" s="34">
        <v>627.05601219049197</v>
      </c>
      <c r="AN149" s="34">
        <v>16.3</v>
      </c>
      <c r="AO149" s="34">
        <v>-15</v>
      </c>
      <c r="AP149" s="34">
        <v>31.3</v>
      </c>
      <c r="AQ149" s="34">
        <v>10.383333333333301</v>
      </c>
      <c r="AR149" s="34">
        <v>-3.95</v>
      </c>
      <c r="AS149" s="34">
        <v>10.383333333333301</v>
      </c>
      <c r="AT149" s="34">
        <v>-4.9166666666666696</v>
      </c>
      <c r="AU149" s="34">
        <v>747</v>
      </c>
      <c r="AV149" s="34">
        <v>176</v>
      </c>
      <c r="AW149" s="34">
        <v>2</v>
      </c>
      <c r="AX149" s="34">
        <v>109.009330539228</v>
      </c>
      <c r="AY149" s="34">
        <v>479</v>
      </c>
      <c r="AZ149" s="34">
        <v>10</v>
      </c>
      <c r="BA149" s="34">
        <v>479</v>
      </c>
      <c r="BB149" s="34">
        <v>10</v>
      </c>
    </row>
    <row r="150" spans="1:54" s="3" customFormat="1" ht="20.100000000000001" customHeight="1" x14ac:dyDescent="0.3">
      <c r="A150" s="13" t="s">
        <v>76</v>
      </c>
      <c r="B150" s="14" t="s">
        <v>142</v>
      </c>
      <c r="C150" s="15" t="s">
        <v>338</v>
      </c>
      <c r="D150" s="15" t="s">
        <v>338</v>
      </c>
      <c r="E150" s="16">
        <v>1</v>
      </c>
      <c r="F150" s="16">
        <v>0</v>
      </c>
      <c r="G150" s="16">
        <v>0</v>
      </c>
      <c r="H150" s="16">
        <v>1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22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25">
        <v>0</v>
      </c>
      <c r="X150" s="25">
        <v>0</v>
      </c>
      <c r="Y150" s="25">
        <v>0</v>
      </c>
      <c r="Z150" s="28">
        <v>1</v>
      </c>
      <c r="AA150" s="29">
        <v>0</v>
      </c>
      <c r="AB150" s="29">
        <v>0</v>
      </c>
      <c r="AC150" s="29">
        <v>0</v>
      </c>
      <c r="AD150" s="29">
        <v>0</v>
      </c>
      <c r="AE150" s="29">
        <v>0</v>
      </c>
      <c r="AF150" s="29">
        <v>0</v>
      </c>
      <c r="AG150" s="29">
        <v>1</v>
      </c>
      <c r="AH150" s="35">
        <f>104+35/60+4/60/60</f>
        <v>104.58444444444444</v>
      </c>
      <c r="AI150" s="35">
        <f>37+24/60+51/60/60</f>
        <v>37.414166666666667</v>
      </c>
      <c r="AJ150" s="34">
        <v>8.06666666666667</v>
      </c>
      <c r="AK150" s="34">
        <v>13.5833333333333</v>
      </c>
      <c r="AL150" s="34">
        <v>31.3702848344881</v>
      </c>
      <c r="AM150" s="34">
        <v>1081.24787615836</v>
      </c>
      <c r="AN150" s="34">
        <v>28.4</v>
      </c>
      <c r="AO150" s="34">
        <v>-14.9</v>
      </c>
      <c r="AP150" s="34">
        <v>43.3</v>
      </c>
      <c r="AQ150" s="34">
        <v>19.283333333333299</v>
      </c>
      <c r="AR150" s="34">
        <v>-6.1166666666666698</v>
      </c>
      <c r="AS150" s="34">
        <v>20.766666666666701</v>
      </c>
      <c r="AT150" s="34">
        <v>-6.1166666666666698</v>
      </c>
      <c r="AU150" s="34">
        <v>206</v>
      </c>
      <c r="AV150" s="34">
        <v>59</v>
      </c>
      <c r="AW150" s="34">
        <v>1</v>
      </c>
      <c r="AX150" s="34">
        <v>103.992733188568</v>
      </c>
      <c r="AY150" s="34">
        <v>128</v>
      </c>
      <c r="AZ150" s="34">
        <v>5</v>
      </c>
      <c r="BA150" s="34">
        <v>119</v>
      </c>
      <c r="BB150" s="34">
        <v>5</v>
      </c>
    </row>
    <row r="151" spans="1:54" s="3" customFormat="1" ht="20.100000000000001" customHeight="1" x14ac:dyDescent="0.3">
      <c r="A151" s="13" t="s">
        <v>76</v>
      </c>
      <c r="B151" s="14" t="s">
        <v>142</v>
      </c>
      <c r="C151" s="15" t="s">
        <v>339</v>
      </c>
      <c r="D151" s="15" t="s">
        <v>339</v>
      </c>
      <c r="E151" s="16">
        <v>1</v>
      </c>
      <c r="F151" s="16">
        <v>0</v>
      </c>
      <c r="G151" s="16">
        <v>0</v>
      </c>
      <c r="H151" s="16">
        <v>1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22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25">
        <v>0</v>
      </c>
      <c r="X151" s="25">
        <v>0</v>
      </c>
      <c r="Y151" s="25">
        <v>0</v>
      </c>
      <c r="Z151" s="28">
        <v>1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1</v>
      </c>
      <c r="AH151" s="35">
        <f>104+35/60+4/60/60</f>
        <v>104.58444444444444</v>
      </c>
      <c r="AI151" s="35">
        <f>37+24/60+51/60/60</f>
        <v>37.414166666666667</v>
      </c>
      <c r="AJ151" s="34">
        <v>8.06666666666667</v>
      </c>
      <c r="AK151" s="34">
        <v>13.5833333333333</v>
      </c>
      <c r="AL151" s="34">
        <v>31.3702848344881</v>
      </c>
      <c r="AM151" s="34">
        <v>1081.24787615836</v>
      </c>
      <c r="AN151" s="34">
        <v>28.4</v>
      </c>
      <c r="AO151" s="34">
        <v>-14.9</v>
      </c>
      <c r="AP151" s="34">
        <v>43.3</v>
      </c>
      <c r="AQ151" s="34">
        <v>19.283333333333299</v>
      </c>
      <c r="AR151" s="34">
        <v>-6.1166666666666698</v>
      </c>
      <c r="AS151" s="34">
        <v>20.766666666666701</v>
      </c>
      <c r="AT151" s="34">
        <v>-6.1166666666666698</v>
      </c>
      <c r="AU151" s="34">
        <v>206</v>
      </c>
      <c r="AV151" s="34">
        <v>59</v>
      </c>
      <c r="AW151" s="34">
        <v>1</v>
      </c>
      <c r="AX151" s="34">
        <v>103.992733188568</v>
      </c>
      <c r="AY151" s="34">
        <v>128</v>
      </c>
      <c r="AZ151" s="34">
        <v>5</v>
      </c>
      <c r="BA151" s="34">
        <v>119</v>
      </c>
      <c r="BB151" s="34">
        <v>5</v>
      </c>
    </row>
    <row r="152" spans="1:54" s="3" customFormat="1" ht="20.100000000000001" customHeight="1" x14ac:dyDescent="0.3">
      <c r="A152" s="17" t="s">
        <v>340</v>
      </c>
      <c r="B152" s="17" t="s">
        <v>142</v>
      </c>
      <c r="C152" s="38" t="s">
        <v>341</v>
      </c>
      <c r="D152" s="15" t="s">
        <v>341</v>
      </c>
      <c r="E152" s="16">
        <v>1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23">
        <v>0</v>
      </c>
      <c r="P152" s="16">
        <v>1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25">
        <v>1</v>
      </c>
      <c r="X152" s="25">
        <v>0</v>
      </c>
      <c r="Y152" s="25">
        <v>0</v>
      </c>
      <c r="Z152" s="28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1</v>
      </c>
      <c r="AH152" s="34">
        <f>104+35/60+4/60/60</f>
        <v>104.58444444444444</v>
      </c>
      <c r="AI152" s="34">
        <f>37+24/60+51/60/60</f>
        <v>37.414166666666667</v>
      </c>
      <c r="AJ152" s="34">
        <v>8.06666666666667</v>
      </c>
      <c r="AK152" s="34">
        <v>13.5833333333333</v>
      </c>
      <c r="AL152" s="34">
        <v>31.3702848344881</v>
      </c>
      <c r="AM152" s="34">
        <v>1081.24787615836</v>
      </c>
      <c r="AN152" s="34">
        <v>28.4</v>
      </c>
      <c r="AO152" s="34">
        <v>-14.9</v>
      </c>
      <c r="AP152" s="34">
        <v>43.3</v>
      </c>
      <c r="AQ152" s="34">
        <v>19.283333333333299</v>
      </c>
      <c r="AR152" s="34">
        <v>-6.1166666666666698</v>
      </c>
      <c r="AS152" s="34">
        <v>20.766666666666701</v>
      </c>
      <c r="AT152" s="34">
        <v>-6.1166666666666698</v>
      </c>
      <c r="AU152" s="34">
        <v>206</v>
      </c>
      <c r="AV152" s="34">
        <v>59</v>
      </c>
      <c r="AW152" s="34">
        <v>1</v>
      </c>
      <c r="AX152" s="34">
        <v>103.992733188568</v>
      </c>
      <c r="AY152" s="34">
        <v>128</v>
      </c>
      <c r="AZ152" s="34">
        <v>5</v>
      </c>
      <c r="BA152" s="34">
        <v>119</v>
      </c>
      <c r="BB152" s="34">
        <v>5</v>
      </c>
    </row>
    <row r="153" spans="1:54" s="3" customFormat="1" ht="20.100000000000001" customHeight="1" x14ac:dyDescent="0.3">
      <c r="A153" s="13" t="s">
        <v>396</v>
      </c>
      <c r="B153" s="13" t="s">
        <v>84</v>
      </c>
      <c r="C153" s="15" t="s">
        <v>342</v>
      </c>
      <c r="D153" s="15" t="s">
        <v>342</v>
      </c>
      <c r="E153" s="16">
        <v>1</v>
      </c>
      <c r="F153" s="16">
        <v>1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22">
        <v>1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26">
        <v>1</v>
      </c>
      <c r="X153" s="26">
        <v>0</v>
      </c>
      <c r="Y153" s="26">
        <v>0</v>
      </c>
      <c r="Z153" s="30">
        <v>0</v>
      </c>
      <c r="AA153" s="29">
        <v>1</v>
      </c>
      <c r="AB153" s="29">
        <v>0</v>
      </c>
      <c r="AC153" s="29">
        <v>0</v>
      </c>
      <c r="AD153" s="29">
        <v>0</v>
      </c>
      <c r="AE153" s="29">
        <v>0</v>
      </c>
      <c r="AF153" s="29">
        <v>0</v>
      </c>
      <c r="AG153" s="29">
        <v>0</v>
      </c>
      <c r="AH153" s="40">
        <v>107.7807</v>
      </c>
      <c r="AI153" s="33">
        <v>33.915599999999998</v>
      </c>
      <c r="AJ153" s="34">
        <v>4.1666666666666696</v>
      </c>
      <c r="AK153" s="34">
        <v>7.45</v>
      </c>
      <c r="AL153" s="34">
        <v>25.340136054421802</v>
      </c>
      <c r="AM153" s="34">
        <v>788.55833165609397</v>
      </c>
      <c r="AN153" s="34">
        <v>18.7</v>
      </c>
      <c r="AO153" s="34">
        <v>-10.7</v>
      </c>
      <c r="AP153" s="34">
        <v>29.4</v>
      </c>
      <c r="AQ153" s="34">
        <v>12.866666666666699</v>
      </c>
      <c r="AR153" s="34">
        <v>-5.7666666666666702</v>
      </c>
      <c r="AS153" s="34">
        <v>13.9</v>
      </c>
      <c r="AT153" s="34">
        <v>-5.7666666666666702</v>
      </c>
      <c r="AU153" s="34">
        <v>945</v>
      </c>
      <c r="AV153" s="34">
        <v>170</v>
      </c>
      <c r="AW153" s="34">
        <v>9</v>
      </c>
      <c r="AX153" s="34">
        <v>77.218889009747301</v>
      </c>
      <c r="AY153" s="34">
        <v>489</v>
      </c>
      <c r="AZ153" s="34">
        <v>31</v>
      </c>
      <c r="BA153" s="34">
        <v>431</v>
      </c>
      <c r="BB153" s="34">
        <v>31</v>
      </c>
    </row>
    <row r="154" spans="1:54" s="3" customFormat="1" ht="20.100000000000001" customHeight="1" x14ac:dyDescent="0.3">
      <c r="A154" s="13" t="s">
        <v>396</v>
      </c>
      <c r="B154" s="13" t="s">
        <v>84</v>
      </c>
      <c r="C154" s="15" t="s">
        <v>343</v>
      </c>
      <c r="D154" s="15" t="s">
        <v>343</v>
      </c>
      <c r="E154" s="16">
        <v>1</v>
      </c>
      <c r="F154" s="16">
        <v>1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22">
        <v>1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26">
        <v>1</v>
      </c>
      <c r="X154" s="26">
        <v>0</v>
      </c>
      <c r="Y154" s="26">
        <v>0</v>
      </c>
      <c r="Z154" s="30">
        <v>0</v>
      </c>
      <c r="AA154" s="29">
        <v>1</v>
      </c>
      <c r="AB154" s="29">
        <v>0</v>
      </c>
      <c r="AC154" s="29">
        <v>0</v>
      </c>
      <c r="AD154" s="29">
        <v>0</v>
      </c>
      <c r="AE154" s="29">
        <v>0</v>
      </c>
      <c r="AF154" s="29">
        <v>0</v>
      </c>
      <c r="AG154" s="29">
        <v>0</v>
      </c>
      <c r="AH154" s="33">
        <v>107.72790000000001</v>
      </c>
      <c r="AI154" s="33">
        <v>34.01</v>
      </c>
      <c r="AJ154" s="34">
        <v>5.1416666666666702</v>
      </c>
      <c r="AK154" s="34">
        <v>7.68333333333333</v>
      </c>
      <c r="AL154" s="34">
        <v>25.441501103752799</v>
      </c>
      <c r="AM154" s="34">
        <v>807.38870140194297</v>
      </c>
      <c r="AN154" s="34">
        <v>20.100000000000001</v>
      </c>
      <c r="AO154" s="34">
        <v>-10.1</v>
      </c>
      <c r="AP154" s="34">
        <v>30.2</v>
      </c>
      <c r="AQ154" s="34">
        <v>13.983333333333301</v>
      </c>
      <c r="AR154" s="34">
        <v>-5.05</v>
      </c>
      <c r="AS154" s="34">
        <v>15.1</v>
      </c>
      <c r="AT154" s="34">
        <v>-5.05</v>
      </c>
      <c r="AU154" s="34">
        <v>897</v>
      </c>
      <c r="AV154" s="34">
        <v>163</v>
      </c>
      <c r="AW154" s="34">
        <v>8</v>
      </c>
      <c r="AX154" s="34">
        <v>78.168822700422396</v>
      </c>
      <c r="AY154" s="34">
        <v>469</v>
      </c>
      <c r="AZ154" s="34">
        <v>28</v>
      </c>
      <c r="BA154" s="34">
        <v>411</v>
      </c>
      <c r="BB154" s="34">
        <v>28</v>
      </c>
    </row>
    <row r="155" spans="1:54" s="3" customFormat="1" ht="20.100000000000001" customHeight="1" x14ac:dyDescent="0.3">
      <c r="A155" s="13" t="s">
        <v>396</v>
      </c>
      <c r="B155" s="13" t="s">
        <v>84</v>
      </c>
      <c r="C155" s="15" t="s">
        <v>344</v>
      </c>
      <c r="D155" s="15" t="s">
        <v>344</v>
      </c>
      <c r="E155" s="16">
        <v>1</v>
      </c>
      <c r="F155" s="16">
        <v>1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22">
        <v>1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26">
        <v>1</v>
      </c>
      <c r="X155" s="26">
        <v>0</v>
      </c>
      <c r="Y155" s="26">
        <v>0</v>
      </c>
      <c r="Z155" s="30">
        <v>0</v>
      </c>
      <c r="AA155" s="29">
        <v>1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40">
        <v>107.7681</v>
      </c>
      <c r="AI155" s="33">
        <v>33.944299999999998</v>
      </c>
      <c r="AJ155" s="34">
        <v>0.90833333333333299</v>
      </c>
      <c r="AK155" s="34">
        <v>7.1333333333333302</v>
      </c>
      <c r="AL155" s="34">
        <v>25.117370892018801</v>
      </c>
      <c r="AM155" s="34">
        <v>757.12324364043002</v>
      </c>
      <c r="AN155" s="34">
        <v>14.8</v>
      </c>
      <c r="AO155" s="34">
        <v>-13.6</v>
      </c>
      <c r="AP155" s="34">
        <v>28.4</v>
      </c>
      <c r="AQ155" s="34">
        <v>9.3333333333333304</v>
      </c>
      <c r="AR155" s="34">
        <v>-8.5833333333333304</v>
      </c>
      <c r="AS155" s="34">
        <v>10.283333333333299</v>
      </c>
      <c r="AT155" s="34">
        <v>-8.5833333333333304</v>
      </c>
      <c r="AU155" s="34">
        <v>1006</v>
      </c>
      <c r="AV155" s="34">
        <v>181</v>
      </c>
      <c r="AW155" s="34">
        <v>10</v>
      </c>
      <c r="AX155" s="34">
        <v>76.868496355874697</v>
      </c>
      <c r="AY155" s="34">
        <v>517</v>
      </c>
      <c r="AZ155" s="34">
        <v>35</v>
      </c>
      <c r="BA155" s="34">
        <v>466</v>
      </c>
      <c r="BB155" s="34">
        <v>35</v>
      </c>
    </row>
    <row r="156" spans="1:54" s="3" customFormat="1" ht="20.100000000000001" customHeight="1" x14ac:dyDescent="0.3">
      <c r="A156" s="13" t="s">
        <v>396</v>
      </c>
      <c r="B156" s="13" t="s">
        <v>84</v>
      </c>
      <c r="C156" s="15" t="s">
        <v>345</v>
      </c>
      <c r="D156" s="15" t="s">
        <v>345</v>
      </c>
      <c r="E156" s="16">
        <v>1</v>
      </c>
      <c r="F156" s="16">
        <v>1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22">
        <v>1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26">
        <v>1</v>
      </c>
      <c r="X156" s="26">
        <v>0</v>
      </c>
      <c r="Y156" s="26">
        <v>0</v>
      </c>
      <c r="Z156" s="30">
        <v>0</v>
      </c>
      <c r="AA156" s="29">
        <v>1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33">
        <v>121.17</v>
      </c>
      <c r="AI156" s="33">
        <v>24.08</v>
      </c>
      <c r="AJ156" s="34">
        <v>14.741666666666699</v>
      </c>
      <c r="AK156" s="34">
        <v>7.3833333333333302</v>
      </c>
      <c r="AL156" s="34">
        <v>45.5761316872428</v>
      </c>
      <c r="AM156" s="34">
        <v>336.28879183694397</v>
      </c>
      <c r="AN156" s="34">
        <v>22</v>
      </c>
      <c r="AO156" s="34">
        <v>5.8</v>
      </c>
      <c r="AP156" s="34">
        <v>16.2</v>
      </c>
      <c r="AQ156" s="34">
        <v>17.75</v>
      </c>
      <c r="AR156" s="34">
        <v>11.633333333333301</v>
      </c>
      <c r="AS156" s="34">
        <v>18.366666666666699</v>
      </c>
      <c r="AT156" s="34">
        <v>10.3166666666667</v>
      </c>
      <c r="AU156" s="34">
        <v>2448</v>
      </c>
      <c r="AV156" s="34">
        <v>341</v>
      </c>
      <c r="AW156" s="34">
        <v>61</v>
      </c>
      <c r="AX156" s="34">
        <v>55.468414059109797</v>
      </c>
      <c r="AY156" s="34">
        <v>998</v>
      </c>
      <c r="AZ156" s="34">
        <v>199</v>
      </c>
      <c r="BA156" s="34">
        <v>922</v>
      </c>
      <c r="BB156" s="34">
        <v>257</v>
      </c>
    </row>
    <row r="157" spans="1:54" s="3" customFormat="1" ht="20.100000000000001" customHeight="1" x14ac:dyDescent="0.3">
      <c r="A157" s="13" t="s">
        <v>396</v>
      </c>
      <c r="B157" s="13" t="s">
        <v>84</v>
      </c>
      <c r="C157" s="15" t="s">
        <v>346</v>
      </c>
      <c r="D157" s="15" t="s">
        <v>346</v>
      </c>
      <c r="E157" s="16">
        <v>1</v>
      </c>
      <c r="F157" s="16">
        <v>1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22">
        <v>1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26">
        <v>1</v>
      </c>
      <c r="X157" s="26">
        <v>0</v>
      </c>
      <c r="Y157" s="26">
        <v>0</v>
      </c>
      <c r="Z157" s="30">
        <v>0</v>
      </c>
      <c r="AA157" s="29">
        <v>1</v>
      </c>
      <c r="AB157" s="29">
        <v>0</v>
      </c>
      <c r="AC157" s="29">
        <v>0</v>
      </c>
      <c r="AD157" s="29">
        <v>0</v>
      </c>
      <c r="AE157" s="29">
        <v>0</v>
      </c>
      <c r="AF157" s="29">
        <v>0</v>
      </c>
      <c r="AG157" s="29">
        <v>0</v>
      </c>
      <c r="AH157" s="33">
        <v>121.17</v>
      </c>
      <c r="AI157" s="33">
        <v>24.08</v>
      </c>
      <c r="AJ157" s="34">
        <v>14.741666666666699</v>
      </c>
      <c r="AK157" s="34">
        <v>7.3833333333333302</v>
      </c>
      <c r="AL157" s="34">
        <v>45.5761316872428</v>
      </c>
      <c r="AM157" s="34">
        <v>336.28879183694397</v>
      </c>
      <c r="AN157" s="34">
        <v>22</v>
      </c>
      <c r="AO157" s="34">
        <v>5.8</v>
      </c>
      <c r="AP157" s="34">
        <v>16.2</v>
      </c>
      <c r="AQ157" s="34">
        <v>17.75</v>
      </c>
      <c r="AR157" s="34">
        <v>11.633333333333301</v>
      </c>
      <c r="AS157" s="34">
        <v>18.366666666666699</v>
      </c>
      <c r="AT157" s="34">
        <v>10.3166666666667</v>
      </c>
      <c r="AU157" s="34">
        <v>2448</v>
      </c>
      <c r="AV157" s="34">
        <v>341</v>
      </c>
      <c r="AW157" s="34">
        <v>61</v>
      </c>
      <c r="AX157" s="34">
        <v>55.468414059109797</v>
      </c>
      <c r="AY157" s="34">
        <v>998</v>
      </c>
      <c r="AZ157" s="34">
        <v>199</v>
      </c>
      <c r="BA157" s="34">
        <v>922</v>
      </c>
      <c r="BB157" s="34">
        <v>257</v>
      </c>
    </row>
    <row r="158" spans="1:54" s="3" customFormat="1" ht="20.100000000000001" customHeight="1" x14ac:dyDescent="0.3">
      <c r="A158" s="13" t="s">
        <v>396</v>
      </c>
      <c r="B158" s="13" t="s">
        <v>84</v>
      </c>
      <c r="C158" s="15" t="s">
        <v>347</v>
      </c>
      <c r="D158" s="15" t="s">
        <v>347</v>
      </c>
      <c r="E158" s="16">
        <v>1</v>
      </c>
      <c r="F158" s="16">
        <v>1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22">
        <v>1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26">
        <v>1</v>
      </c>
      <c r="X158" s="26">
        <v>0</v>
      </c>
      <c r="Y158" s="26">
        <v>0</v>
      </c>
      <c r="Z158" s="30">
        <v>0</v>
      </c>
      <c r="AA158" s="29">
        <v>1</v>
      </c>
      <c r="AB158" s="29">
        <v>0</v>
      </c>
      <c r="AC158" s="29">
        <v>0</v>
      </c>
      <c r="AD158" s="29">
        <v>0</v>
      </c>
      <c r="AE158" s="29">
        <v>0</v>
      </c>
      <c r="AF158" s="29">
        <v>0</v>
      </c>
      <c r="AG158" s="29">
        <v>0</v>
      </c>
      <c r="AH158" s="33">
        <v>121.17</v>
      </c>
      <c r="AI158" s="33">
        <v>24.08</v>
      </c>
      <c r="AJ158" s="34">
        <v>14.741666666666699</v>
      </c>
      <c r="AK158" s="34">
        <v>7.3833333333333302</v>
      </c>
      <c r="AL158" s="34">
        <v>45.5761316872428</v>
      </c>
      <c r="AM158" s="34">
        <v>336.28879183694397</v>
      </c>
      <c r="AN158" s="34">
        <v>22</v>
      </c>
      <c r="AO158" s="34">
        <v>5.8</v>
      </c>
      <c r="AP158" s="34">
        <v>16.2</v>
      </c>
      <c r="AQ158" s="34">
        <v>17.75</v>
      </c>
      <c r="AR158" s="34">
        <v>11.633333333333301</v>
      </c>
      <c r="AS158" s="34">
        <v>18.366666666666699</v>
      </c>
      <c r="AT158" s="34">
        <v>10.3166666666667</v>
      </c>
      <c r="AU158" s="34">
        <v>2448</v>
      </c>
      <c r="AV158" s="34">
        <v>341</v>
      </c>
      <c r="AW158" s="34">
        <v>61</v>
      </c>
      <c r="AX158" s="34">
        <v>55.468414059109797</v>
      </c>
      <c r="AY158" s="34">
        <v>998</v>
      </c>
      <c r="AZ158" s="34">
        <v>199</v>
      </c>
      <c r="BA158" s="34">
        <v>922</v>
      </c>
      <c r="BB158" s="34">
        <v>257</v>
      </c>
    </row>
    <row r="159" spans="1:54" s="3" customFormat="1" ht="20.100000000000001" customHeight="1" x14ac:dyDescent="0.3">
      <c r="A159" s="13" t="s">
        <v>348</v>
      </c>
      <c r="B159" s="13" t="s">
        <v>349</v>
      </c>
      <c r="C159" s="15" t="s">
        <v>350</v>
      </c>
      <c r="D159" s="15" t="s">
        <v>350</v>
      </c>
      <c r="E159" s="16">
        <v>1</v>
      </c>
      <c r="F159" s="16">
        <v>1</v>
      </c>
      <c r="G159" s="16">
        <v>0</v>
      </c>
      <c r="H159" s="16">
        <v>0</v>
      </c>
      <c r="I159" s="16">
        <v>0</v>
      </c>
      <c r="J159" s="16">
        <v>0</v>
      </c>
      <c r="K159" s="16">
        <v>1</v>
      </c>
      <c r="L159" s="16">
        <v>0</v>
      </c>
      <c r="M159" s="16">
        <v>0</v>
      </c>
      <c r="N159" s="16">
        <v>0</v>
      </c>
      <c r="O159" s="23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26">
        <v>1</v>
      </c>
      <c r="X159" s="26">
        <v>0</v>
      </c>
      <c r="Y159" s="26">
        <v>0</v>
      </c>
      <c r="Z159" s="30">
        <v>0</v>
      </c>
      <c r="AA159" s="29">
        <v>1</v>
      </c>
      <c r="AB159" s="29">
        <v>0</v>
      </c>
      <c r="AC159" s="29">
        <v>0</v>
      </c>
      <c r="AD159" s="29">
        <v>0</v>
      </c>
      <c r="AE159" s="29">
        <v>0</v>
      </c>
      <c r="AF159" s="29">
        <v>0</v>
      </c>
      <c r="AG159" s="29">
        <v>0</v>
      </c>
      <c r="AH159" s="33">
        <v>117.773055555555</v>
      </c>
      <c r="AI159" s="33">
        <v>27.699166666666599</v>
      </c>
      <c r="AJ159" s="34">
        <v>16.516666666666701</v>
      </c>
      <c r="AK159" s="34">
        <v>7.75</v>
      </c>
      <c r="AL159" s="34">
        <v>27.877697841726601</v>
      </c>
      <c r="AM159" s="34">
        <v>731.74242032081895</v>
      </c>
      <c r="AN159" s="34">
        <v>29.9</v>
      </c>
      <c r="AO159" s="34">
        <v>2.1</v>
      </c>
      <c r="AP159" s="34">
        <v>27.8</v>
      </c>
      <c r="AQ159" s="34">
        <v>19.866666666666699</v>
      </c>
      <c r="AR159" s="34">
        <v>9.0500000000000007</v>
      </c>
      <c r="AS159" s="34">
        <v>25.1</v>
      </c>
      <c r="AT159" s="34">
        <v>7.2333333333333298</v>
      </c>
      <c r="AU159" s="34">
        <v>2062</v>
      </c>
      <c r="AV159" s="34">
        <v>361</v>
      </c>
      <c r="AW159" s="34">
        <v>51</v>
      </c>
      <c r="AX159" s="34">
        <v>61.832170616958201</v>
      </c>
      <c r="AY159" s="34">
        <v>965</v>
      </c>
      <c r="AZ159" s="34">
        <v>190</v>
      </c>
      <c r="BA159" s="34">
        <v>697</v>
      </c>
      <c r="BB159" s="34">
        <v>259</v>
      </c>
    </row>
    <row r="160" spans="1:54" s="3" customFormat="1" ht="20.100000000000001" customHeight="1" x14ac:dyDescent="0.3">
      <c r="A160" s="13" t="s">
        <v>348</v>
      </c>
      <c r="B160" s="13" t="s">
        <v>349</v>
      </c>
      <c r="C160" s="15" t="s">
        <v>351</v>
      </c>
      <c r="D160" s="15" t="s">
        <v>351</v>
      </c>
      <c r="E160" s="16">
        <v>1</v>
      </c>
      <c r="F160" s="16">
        <v>1</v>
      </c>
      <c r="G160" s="16">
        <v>0</v>
      </c>
      <c r="H160" s="16">
        <v>0</v>
      </c>
      <c r="I160" s="16">
        <v>0</v>
      </c>
      <c r="J160" s="16">
        <v>0</v>
      </c>
      <c r="K160" s="16">
        <v>1</v>
      </c>
      <c r="L160" s="16">
        <v>0</v>
      </c>
      <c r="M160" s="16">
        <v>0</v>
      </c>
      <c r="N160" s="16">
        <v>0</v>
      </c>
      <c r="O160" s="23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26">
        <v>1</v>
      </c>
      <c r="X160" s="26">
        <v>0</v>
      </c>
      <c r="Y160" s="26">
        <v>0</v>
      </c>
      <c r="Z160" s="30">
        <v>0</v>
      </c>
      <c r="AA160" s="29">
        <v>1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33">
        <v>117.773055555555</v>
      </c>
      <c r="AI160" s="33">
        <v>27.699166666666599</v>
      </c>
      <c r="AJ160" s="34">
        <v>16.516666666666701</v>
      </c>
      <c r="AK160" s="34">
        <v>7.75</v>
      </c>
      <c r="AL160" s="34">
        <v>27.877697841726601</v>
      </c>
      <c r="AM160" s="34">
        <v>731.74242032081895</v>
      </c>
      <c r="AN160" s="34">
        <v>29.9</v>
      </c>
      <c r="AO160" s="34">
        <v>2.1</v>
      </c>
      <c r="AP160" s="34">
        <v>27.8</v>
      </c>
      <c r="AQ160" s="34">
        <v>19.866666666666699</v>
      </c>
      <c r="AR160" s="34">
        <v>9.0500000000000007</v>
      </c>
      <c r="AS160" s="34">
        <v>25.1</v>
      </c>
      <c r="AT160" s="34">
        <v>7.2333333333333298</v>
      </c>
      <c r="AU160" s="34">
        <v>2062</v>
      </c>
      <c r="AV160" s="34">
        <v>361</v>
      </c>
      <c r="AW160" s="34">
        <v>51</v>
      </c>
      <c r="AX160" s="34">
        <v>61.832170616958201</v>
      </c>
      <c r="AY160" s="34">
        <v>965</v>
      </c>
      <c r="AZ160" s="34">
        <v>190</v>
      </c>
      <c r="BA160" s="34">
        <v>697</v>
      </c>
      <c r="BB160" s="34">
        <v>259</v>
      </c>
    </row>
    <row r="161" spans="1:54" s="3" customFormat="1" ht="20.100000000000001" customHeight="1" x14ac:dyDescent="0.3">
      <c r="A161" s="13" t="s">
        <v>348</v>
      </c>
      <c r="B161" s="13" t="s">
        <v>349</v>
      </c>
      <c r="C161" s="15" t="s">
        <v>352</v>
      </c>
      <c r="D161" s="15" t="s">
        <v>352</v>
      </c>
      <c r="E161" s="16">
        <v>1</v>
      </c>
      <c r="F161" s="16">
        <v>1</v>
      </c>
      <c r="G161" s="16">
        <v>0</v>
      </c>
      <c r="H161" s="16">
        <v>0</v>
      </c>
      <c r="I161" s="16">
        <v>0</v>
      </c>
      <c r="J161" s="16">
        <v>0</v>
      </c>
      <c r="K161" s="16">
        <v>1</v>
      </c>
      <c r="L161" s="16">
        <v>0</v>
      </c>
      <c r="M161" s="16">
        <v>0</v>
      </c>
      <c r="N161" s="16">
        <v>0</v>
      </c>
      <c r="O161" s="23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26">
        <v>1</v>
      </c>
      <c r="X161" s="26">
        <v>0</v>
      </c>
      <c r="Y161" s="26">
        <v>0</v>
      </c>
      <c r="Z161" s="30">
        <v>0</v>
      </c>
      <c r="AA161" s="29">
        <v>1</v>
      </c>
      <c r="AB161" s="29">
        <v>0</v>
      </c>
      <c r="AC161" s="29">
        <v>0</v>
      </c>
      <c r="AD161" s="29">
        <v>0</v>
      </c>
      <c r="AE161" s="29">
        <v>0</v>
      </c>
      <c r="AF161" s="29">
        <v>0</v>
      </c>
      <c r="AG161" s="29">
        <v>0</v>
      </c>
      <c r="AH161" s="33">
        <v>117.773055555555</v>
      </c>
      <c r="AI161" s="33">
        <v>27.699166666666599</v>
      </c>
      <c r="AJ161" s="34">
        <v>16.516666666666701</v>
      </c>
      <c r="AK161" s="34">
        <v>7.75</v>
      </c>
      <c r="AL161" s="34">
        <v>27.877697841726601</v>
      </c>
      <c r="AM161" s="34">
        <v>731.74242032081895</v>
      </c>
      <c r="AN161" s="34">
        <v>29.9</v>
      </c>
      <c r="AO161" s="34">
        <v>2.1</v>
      </c>
      <c r="AP161" s="34">
        <v>27.8</v>
      </c>
      <c r="AQ161" s="34">
        <v>19.866666666666699</v>
      </c>
      <c r="AR161" s="34">
        <v>9.0500000000000007</v>
      </c>
      <c r="AS161" s="34">
        <v>25.1</v>
      </c>
      <c r="AT161" s="34">
        <v>7.2333333333333298</v>
      </c>
      <c r="AU161" s="34">
        <v>2062</v>
      </c>
      <c r="AV161" s="34">
        <v>361</v>
      </c>
      <c r="AW161" s="34">
        <v>51</v>
      </c>
      <c r="AX161" s="34">
        <v>61.832170616958201</v>
      </c>
      <c r="AY161" s="34">
        <v>965</v>
      </c>
      <c r="AZ161" s="34">
        <v>190</v>
      </c>
      <c r="BA161" s="34">
        <v>697</v>
      </c>
      <c r="BB161" s="34">
        <v>259</v>
      </c>
    </row>
    <row r="162" spans="1:54" s="3" customFormat="1" ht="20.100000000000001" customHeight="1" x14ac:dyDescent="0.3">
      <c r="A162" s="13" t="s">
        <v>238</v>
      </c>
      <c r="B162" s="13" t="s">
        <v>239</v>
      </c>
      <c r="C162" s="15" t="s">
        <v>353</v>
      </c>
      <c r="D162" s="15" t="s">
        <v>353</v>
      </c>
      <c r="E162" s="16">
        <v>1</v>
      </c>
      <c r="F162" s="16">
        <v>1</v>
      </c>
      <c r="G162" s="16">
        <v>1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22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26">
        <v>1</v>
      </c>
      <c r="X162" s="26">
        <v>0</v>
      </c>
      <c r="Y162" s="26">
        <v>0</v>
      </c>
      <c r="Z162" s="30">
        <v>0</v>
      </c>
      <c r="AA162" s="29">
        <v>0</v>
      </c>
      <c r="AB162" s="29">
        <v>1</v>
      </c>
      <c r="AC162" s="29">
        <v>0</v>
      </c>
      <c r="AD162" s="29">
        <v>0</v>
      </c>
      <c r="AE162" s="29">
        <v>0</v>
      </c>
      <c r="AF162" s="29">
        <v>0</v>
      </c>
      <c r="AG162" s="29">
        <v>0</v>
      </c>
      <c r="AH162" s="33">
        <v>110.43361111111101</v>
      </c>
      <c r="AI162" s="33">
        <v>25.883611111111101</v>
      </c>
      <c r="AJ162" s="34">
        <v>11.345833333333299</v>
      </c>
      <c r="AK162" s="34">
        <v>7.3250000000000002</v>
      </c>
      <c r="AL162" s="34">
        <v>27.537593984962399</v>
      </c>
      <c r="AM162" s="34">
        <v>711.98333207422399</v>
      </c>
      <c r="AN162" s="34">
        <v>24.1</v>
      </c>
      <c r="AO162" s="34">
        <v>-2.5</v>
      </c>
      <c r="AP162" s="34">
        <v>26.6</v>
      </c>
      <c r="AQ162" s="34">
        <v>15</v>
      </c>
      <c r="AR162" s="34">
        <v>4.0833333333333304</v>
      </c>
      <c r="AS162" s="34">
        <v>19.6666666666667</v>
      </c>
      <c r="AT162" s="34">
        <v>2.1666666666666701</v>
      </c>
      <c r="AU162" s="34">
        <v>1672</v>
      </c>
      <c r="AV162" s="34">
        <v>290</v>
      </c>
      <c r="AW162" s="34">
        <v>48</v>
      </c>
      <c r="AX162" s="34">
        <v>56.581027929600502</v>
      </c>
      <c r="AY162" s="34">
        <v>728</v>
      </c>
      <c r="AZ162" s="34">
        <v>170</v>
      </c>
      <c r="BA162" s="34">
        <v>617</v>
      </c>
      <c r="BB162" s="34">
        <v>185</v>
      </c>
    </row>
    <row r="163" spans="1:54" s="3" customFormat="1" ht="20.100000000000001" customHeight="1" x14ac:dyDescent="0.3">
      <c r="A163" s="13" t="s">
        <v>238</v>
      </c>
      <c r="B163" s="13" t="s">
        <v>239</v>
      </c>
      <c r="C163" s="15" t="s">
        <v>354</v>
      </c>
      <c r="D163" s="15" t="s">
        <v>354</v>
      </c>
      <c r="E163" s="16">
        <v>1</v>
      </c>
      <c r="F163" s="16">
        <v>1</v>
      </c>
      <c r="G163" s="16">
        <v>1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22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26">
        <v>1</v>
      </c>
      <c r="X163" s="26">
        <v>0</v>
      </c>
      <c r="Y163" s="26">
        <v>0</v>
      </c>
      <c r="Z163" s="30">
        <v>0</v>
      </c>
      <c r="AA163" s="29">
        <v>0</v>
      </c>
      <c r="AB163" s="29">
        <v>1</v>
      </c>
      <c r="AC163" s="29">
        <v>0</v>
      </c>
      <c r="AD163" s="29">
        <v>0</v>
      </c>
      <c r="AE163" s="29">
        <v>0</v>
      </c>
      <c r="AF163" s="29">
        <v>0</v>
      </c>
      <c r="AG163" s="29">
        <v>0</v>
      </c>
      <c r="AH163" s="33">
        <v>110.43361111111101</v>
      </c>
      <c r="AI163" s="33">
        <v>25.883611111111101</v>
      </c>
      <c r="AJ163" s="34">
        <v>11.345833333333299</v>
      </c>
      <c r="AK163" s="34">
        <v>7.3250000000000002</v>
      </c>
      <c r="AL163" s="34">
        <v>27.537593984962399</v>
      </c>
      <c r="AM163" s="34">
        <v>711.98333207422399</v>
      </c>
      <c r="AN163" s="34">
        <v>24.1</v>
      </c>
      <c r="AO163" s="34">
        <v>-2.5</v>
      </c>
      <c r="AP163" s="34">
        <v>26.6</v>
      </c>
      <c r="AQ163" s="34">
        <v>15</v>
      </c>
      <c r="AR163" s="34">
        <v>4.0833333333333304</v>
      </c>
      <c r="AS163" s="34">
        <v>19.6666666666667</v>
      </c>
      <c r="AT163" s="34">
        <v>2.1666666666666701</v>
      </c>
      <c r="AU163" s="34">
        <v>1672</v>
      </c>
      <c r="AV163" s="34">
        <v>290</v>
      </c>
      <c r="AW163" s="34">
        <v>48</v>
      </c>
      <c r="AX163" s="34">
        <v>56.581027929600502</v>
      </c>
      <c r="AY163" s="34">
        <v>728</v>
      </c>
      <c r="AZ163" s="34">
        <v>170</v>
      </c>
      <c r="BA163" s="34">
        <v>617</v>
      </c>
      <c r="BB163" s="34">
        <v>185</v>
      </c>
    </row>
    <row r="164" spans="1:54" s="3" customFormat="1" ht="20.100000000000001" customHeight="1" x14ac:dyDescent="0.3">
      <c r="A164" s="13" t="s">
        <v>238</v>
      </c>
      <c r="B164" s="13" t="s">
        <v>239</v>
      </c>
      <c r="C164" s="15" t="s">
        <v>355</v>
      </c>
      <c r="D164" s="15" t="s">
        <v>355</v>
      </c>
      <c r="E164" s="16">
        <v>1</v>
      </c>
      <c r="F164" s="16">
        <v>1</v>
      </c>
      <c r="G164" s="16">
        <v>1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22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26">
        <v>1</v>
      </c>
      <c r="X164" s="26">
        <v>0</v>
      </c>
      <c r="Y164" s="26">
        <v>0</v>
      </c>
      <c r="Z164" s="30">
        <v>0</v>
      </c>
      <c r="AA164" s="29">
        <v>0</v>
      </c>
      <c r="AB164" s="29">
        <v>1</v>
      </c>
      <c r="AC164" s="29">
        <v>0</v>
      </c>
      <c r="AD164" s="29">
        <v>0</v>
      </c>
      <c r="AE164" s="29">
        <v>0</v>
      </c>
      <c r="AF164" s="29">
        <v>0</v>
      </c>
      <c r="AG164" s="29">
        <v>0</v>
      </c>
      <c r="AH164" s="33">
        <v>110.43361111111101</v>
      </c>
      <c r="AI164" s="33">
        <v>25.883611111111101</v>
      </c>
      <c r="AJ164" s="34">
        <v>11.345833333333299</v>
      </c>
      <c r="AK164" s="34">
        <v>7.3250000000000002</v>
      </c>
      <c r="AL164" s="34">
        <v>27.537593984962399</v>
      </c>
      <c r="AM164" s="34">
        <v>711.98333207422399</v>
      </c>
      <c r="AN164" s="34">
        <v>24.1</v>
      </c>
      <c r="AO164" s="34">
        <v>-2.5</v>
      </c>
      <c r="AP164" s="34">
        <v>26.6</v>
      </c>
      <c r="AQ164" s="34">
        <v>15</v>
      </c>
      <c r="AR164" s="34">
        <v>4.0833333333333304</v>
      </c>
      <c r="AS164" s="34">
        <v>19.6666666666667</v>
      </c>
      <c r="AT164" s="34">
        <v>2.1666666666666701</v>
      </c>
      <c r="AU164" s="34">
        <v>1672</v>
      </c>
      <c r="AV164" s="34">
        <v>290</v>
      </c>
      <c r="AW164" s="34">
        <v>48</v>
      </c>
      <c r="AX164" s="34">
        <v>56.581027929600502</v>
      </c>
      <c r="AY164" s="34">
        <v>728</v>
      </c>
      <c r="AZ164" s="34">
        <v>170</v>
      </c>
      <c r="BA164" s="34">
        <v>617</v>
      </c>
      <c r="BB164" s="34">
        <v>185</v>
      </c>
    </row>
    <row r="165" spans="1:54" s="3" customFormat="1" ht="20.100000000000001" customHeight="1" x14ac:dyDescent="0.3">
      <c r="A165" s="13" t="s">
        <v>238</v>
      </c>
      <c r="B165" s="13" t="s">
        <v>239</v>
      </c>
      <c r="C165" s="15" t="s">
        <v>356</v>
      </c>
      <c r="D165" s="15" t="s">
        <v>356</v>
      </c>
      <c r="E165" s="16">
        <v>1</v>
      </c>
      <c r="F165" s="16">
        <v>1</v>
      </c>
      <c r="G165" s="16">
        <v>1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22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26">
        <v>1</v>
      </c>
      <c r="X165" s="26">
        <v>0</v>
      </c>
      <c r="Y165" s="26">
        <v>0</v>
      </c>
      <c r="Z165" s="30">
        <v>0</v>
      </c>
      <c r="AA165" s="29">
        <v>0</v>
      </c>
      <c r="AB165" s="29">
        <v>1</v>
      </c>
      <c r="AC165" s="29">
        <v>0</v>
      </c>
      <c r="AD165" s="29">
        <v>0</v>
      </c>
      <c r="AE165" s="29">
        <v>0</v>
      </c>
      <c r="AF165" s="29">
        <v>0</v>
      </c>
      <c r="AG165" s="29">
        <v>0</v>
      </c>
      <c r="AH165" s="33">
        <v>110.43361111111101</v>
      </c>
      <c r="AI165" s="33">
        <v>25.883611111111101</v>
      </c>
      <c r="AJ165" s="34">
        <v>11.345833333333299</v>
      </c>
      <c r="AK165" s="34">
        <v>7.3250000000000002</v>
      </c>
      <c r="AL165" s="34">
        <v>27.537593984962399</v>
      </c>
      <c r="AM165" s="34">
        <v>711.98333207422399</v>
      </c>
      <c r="AN165" s="34">
        <v>24.1</v>
      </c>
      <c r="AO165" s="34">
        <v>-2.5</v>
      </c>
      <c r="AP165" s="34">
        <v>26.6</v>
      </c>
      <c r="AQ165" s="34">
        <v>15</v>
      </c>
      <c r="AR165" s="34">
        <v>4.0833333333333304</v>
      </c>
      <c r="AS165" s="34">
        <v>19.6666666666667</v>
      </c>
      <c r="AT165" s="34">
        <v>2.1666666666666701</v>
      </c>
      <c r="AU165" s="34">
        <v>1672</v>
      </c>
      <c r="AV165" s="34">
        <v>290</v>
      </c>
      <c r="AW165" s="34">
        <v>48</v>
      </c>
      <c r="AX165" s="34">
        <v>56.581027929600502</v>
      </c>
      <c r="AY165" s="34">
        <v>728</v>
      </c>
      <c r="AZ165" s="34">
        <v>170</v>
      </c>
      <c r="BA165" s="34">
        <v>617</v>
      </c>
      <c r="BB165" s="34">
        <v>185</v>
      </c>
    </row>
    <row r="166" spans="1:54" s="3" customFormat="1" ht="20.100000000000001" customHeight="1" x14ac:dyDescent="0.3">
      <c r="A166" s="13" t="s">
        <v>238</v>
      </c>
      <c r="B166" s="13" t="s">
        <v>239</v>
      </c>
      <c r="C166" s="15" t="s">
        <v>357</v>
      </c>
      <c r="D166" s="15" t="s">
        <v>357</v>
      </c>
      <c r="E166" s="16">
        <v>1</v>
      </c>
      <c r="F166" s="16">
        <v>1</v>
      </c>
      <c r="G166" s="16">
        <v>1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22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26">
        <v>1</v>
      </c>
      <c r="X166" s="26">
        <v>0</v>
      </c>
      <c r="Y166" s="26">
        <v>0</v>
      </c>
      <c r="Z166" s="30">
        <v>0</v>
      </c>
      <c r="AA166" s="29">
        <v>0</v>
      </c>
      <c r="AB166" s="29">
        <v>1</v>
      </c>
      <c r="AC166" s="29">
        <v>0</v>
      </c>
      <c r="AD166" s="29">
        <v>0</v>
      </c>
      <c r="AE166" s="29">
        <v>0</v>
      </c>
      <c r="AF166" s="29">
        <v>0</v>
      </c>
      <c r="AG166" s="29">
        <v>0</v>
      </c>
      <c r="AH166" s="33">
        <v>110.413333333333</v>
      </c>
      <c r="AI166" s="33">
        <v>25.88</v>
      </c>
      <c r="AJ166" s="34">
        <v>13.033333333333299</v>
      </c>
      <c r="AK166" s="34">
        <v>7.55</v>
      </c>
      <c r="AL166" s="34">
        <v>27.554744525547399</v>
      </c>
      <c r="AM166" s="34">
        <v>732.16159832417202</v>
      </c>
      <c r="AN166" s="34">
        <v>26.3</v>
      </c>
      <c r="AO166" s="34">
        <v>-1.1000000000000001</v>
      </c>
      <c r="AP166" s="34">
        <v>27.4</v>
      </c>
      <c r="AQ166" s="34">
        <v>16.75</v>
      </c>
      <c r="AR166" s="34">
        <v>5.56666666666667</v>
      </c>
      <c r="AS166" s="34">
        <v>21.566666666666698</v>
      </c>
      <c r="AT166" s="34">
        <v>3.6</v>
      </c>
      <c r="AU166" s="34">
        <v>1630</v>
      </c>
      <c r="AV166" s="34">
        <v>285</v>
      </c>
      <c r="AW166" s="34">
        <v>49</v>
      </c>
      <c r="AX166" s="34">
        <v>56.460095458571999</v>
      </c>
      <c r="AY166" s="34">
        <v>717</v>
      </c>
      <c r="AZ166" s="34">
        <v>173</v>
      </c>
      <c r="BA166" s="34">
        <v>594</v>
      </c>
      <c r="BB166" s="34">
        <v>187</v>
      </c>
    </row>
    <row r="167" spans="1:54" s="3" customFormat="1" ht="20.100000000000001" customHeight="1" x14ac:dyDescent="0.3">
      <c r="A167" s="13" t="s">
        <v>238</v>
      </c>
      <c r="B167" s="13" t="s">
        <v>239</v>
      </c>
      <c r="C167" s="15" t="s">
        <v>358</v>
      </c>
      <c r="D167" s="15" t="s">
        <v>358</v>
      </c>
      <c r="E167" s="16">
        <v>1</v>
      </c>
      <c r="F167" s="16">
        <v>1</v>
      </c>
      <c r="G167" s="16">
        <v>1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22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26">
        <v>1</v>
      </c>
      <c r="X167" s="26">
        <v>0</v>
      </c>
      <c r="Y167" s="26">
        <v>0</v>
      </c>
      <c r="Z167" s="30">
        <v>0</v>
      </c>
      <c r="AA167" s="29">
        <v>0</v>
      </c>
      <c r="AB167" s="29">
        <v>1</v>
      </c>
      <c r="AC167" s="29">
        <v>0</v>
      </c>
      <c r="AD167" s="29">
        <v>0</v>
      </c>
      <c r="AE167" s="29">
        <v>0</v>
      </c>
      <c r="AF167" s="29">
        <v>0</v>
      </c>
      <c r="AG167" s="29">
        <v>0</v>
      </c>
      <c r="AH167" s="33">
        <v>110.413333333333</v>
      </c>
      <c r="AI167" s="33">
        <v>25.88</v>
      </c>
      <c r="AJ167" s="34">
        <v>13.033333333333299</v>
      </c>
      <c r="AK167" s="34">
        <v>7.55</v>
      </c>
      <c r="AL167" s="34">
        <v>27.554744525547399</v>
      </c>
      <c r="AM167" s="34">
        <v>732.16159832417202</v>
      </c>
      <c r="AN167" s="34">
        <v>26.3</v>
      </c>
      <c r="AO167" s="34">
        <v>-1.1000000000000001</v>
      </c>
      <c r="AP167" s="34">
        <v>27.4</v>
      </c>
      <c r="AQ167" s="34">
        <v>16.75</v>
      </c>
      <c r="AR167" s="34">
        <v>5.56666666666667</v>
      </c>
      <c r="AS167" s="34">
        <v>21.566666666666698</v>
      </c>
      <c r="AT167" s="34">
        <v>3.6</v>
      </c>
      <c r="AU167" s="34">
        <v>1630</v>
      </c>
      <c r="AV167" s="34">
        <v>285</v>
      </c>
      <c r="AW167" s="34">
        <v>49</v>
      </c>
      <c r="AX167" s="34">
        <v>56.460095458571999</v>
      </c>
      <c r="AY167" s="34">
        <v>717</v>
      </c>
      <c r="AZ167" s="34">
        <v>173</v>
      </c>
      <c r="BA167" s="34">
        <v>594</v>
      </c>
      <c r="BB167" s="34">
        <v>187</v>
      </c>
    </row>
    <row r="168" spans="1:54" s="3" customFormat="1" ht="20.100000000000001" customHeight="1" x14ac:dyDescent="0.3">
      <c r="A168" s="13" t="s">
        <v>238</v>
      </c>
      <c r="B168" s="13" t="s">
        <v>239</v>
      </c>
      <c r="C168" s="15" t="s">
        <v>359</v>
      </c>
      <c r="D168" s="15" t="s">
        <v>359</v>
      </c>
      <c r="E168" s="16">
        <v>1</v>
      </c>
      <c r="F168" s="16">
        <v>1</v>
      </c>
      <c r="G168" s="16">
        <v>1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22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26">
        <v>1</v>
      </c>
      <c r="X168" s="26">
        <v>0</v>
      </c>
      <c r="Y168" s="26">
        <v>0</v>
      </c>
      <c r="Z168" s="30">
        <v>0</v>
      </c>
      <c r="AA168" s="29">
        <v>0</v>
      </c>
      <c r="AB168" s="29">
        <v>1</v>
      </c>
      <c r="AC168" s="29">
        <v>0</v>
      </c>
      <c r="AD168" s="29">
        <v>0</v>
      </c>
      <c r="AE168" s="29">
        <v>0</v>
      </c>
      <c r="AF168" s="29">
        <v>0</v>
      </c>
      <c r="AG168" s="29">
        <v>0</v>
      </c>
      <c r="AH168" s="33">
        <v>110.413333333333</v>
      </c>
      <c r="AI168" s="33">
        <v>25.88</v>
      </c>
      <c r="AJ168" s="34">
        <v>13.033333333333299</v>
      </c>
      <c r="AK168" s="34">
        <v>7.55</v>
      </c>
      <c r="AL168" s="34">
        <v>27.554744525547399</v>
      </c>
      <c r="AM168" s="34">
        <v>732.16159832417202</v>
      </c>
      <c r="AN168" s="34">
        <v>26.3</v>
      </c>
      <c r="AO168" s="34">
        <v>-1.1000000000000001</v>
      </c>
      <c r="AP168" s="34">
        <v>27.4</v>
      </c>
      <c r="AQ168" s="34">
        <v>16.75</v>
      </c>
      <c r="AR168" s="34">
        <v>5.56666666666667</v>
      </c>
      <c r="AS168" s="34">
        <v>21.566666666666698</v>
      </c>
      <c r="AT168" s="34">
        <v>3.6</v>
      </c>
      <c r="AU168" s="34">
        <v>1630</v>
      </c>
      <c r="AV168" s="34">
        <v>285</v>
      </c>
      <c r="AW168" s="34">
        <v>49</v>
      </c>
      <c r="AX168" s="34">
        <v>56.460095458571999</v>
      </c>
      <c r="AY168" s="34">
        <v>717</v>
      </c>
      <c r="AZ168" s="34">
        <v>173</v>
      </c>
      <c r="BA168" s="34">
        <v>594</v>
      </c>
      <c r="BB168" s="34">
        <v>187</v>
      </c>
    </row>
    <row r="169" spans="1:54" s="3" customFormat="1" ht="20.100000000000001" customHeight="1" x14ac:dyDescent="0.3">
      <c r="A169" s="13" t="s">
        <v>348</v>
      </c>
      <c r="B169" s="13" t="s">
        <v>349</v>
      </c>
      <c r="C169" s="15" t="s">
        <v>360</v>
      </c>
      <c r="D169" s="15" t="s">
        <v>360</v>
      </c>
      <c r="E169" s="16">
        <v>1</v>
      </c>
      <c r="F169" s="16">
        <v>1</v>
      </c>
      <c r="G169" s="16">
        <v>0</v>
      </c>
      <c r="H169" s="16">
        <v>0</v>
      </c>
      <c r="I169" s="16">
        <v>0</v>
      </c>
      <c r="J169" s="16">
        <v>0</v>
      </c>
      <c r="K169" s="16">
        <v>1</v>
      </c>
      <c r="L169" s="16">
        <v>0</v>
      </c>
      <c r="M169" s="16">
        <v>0</v>
      </c>
      <c r="N169" s="16">
        <v>0</v>
      </c>
      <c r="O169" s="23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26">
        <v>1</v>
      </c>
      <c r="X169" s="26">
        <v>0</v>
      </c>
      <c r="Y169" s="26">
        <v>0</v>
      </c>
      <c r="Z169" s="30">
        <v>0</v>
      </c>
      <c r="AA169" s="29">
        <v>1</v>
      </c>
      <c r="AB169" s="29">
        <v>0</v>
      </c>
      <c r="AC169" s="29">
        <v>0</v>
      </c>
      <c r="AD169" s="29">
        <v>0</v>
      </c>
      <c r="AE169" s="29">
        <v>0</v>
      </c>
      <c r="AF169" s="29">
        <v>0</v>
      </c>
      <c r="AG169" s="29">
        <v>0</v>
      </c>
      <c r="AH169" s="33">
        <v>119.441944444444</v>
      </c>
      <c r="AI169" s="33">
        <v>30.3183333333333</v>
      </c>
      <c r="AJ169" s="34">
        <v>14.554166666666699</v>
      </c>
      <c r="AK169" s="34">
        <v>7.7750000000000004</v>
      </c>
      <c r="AL169" s="34">
        <v>24.4496855345912</v>
      </c>
      <c r="AM169" s="34">
        <v>877.19713326370402</v>
      </c>
      <c r="AN169" s="34">
        <v>30.5</v>
      </c>
      <c r="AO169" s="34">
        <v>-1.3</v>
      </c>
      <c r="AP169" s="34">
        <v>31.8</v>
      </c>
      <c r="AQ169" s="34">
        <v>22.683333333333302</v>
      </c>
      <c r="AR169" s="34">
        <v>10.3333333333333</v>
      </c>
      <c r="AS169" s="34">
        <v>25.133333333333301</v>
      </c>
      <c r="AT169" s="34">
        <v>3.5</v>
      </c>
      <c r="AU169" s="34">
        <v>1453</v>
      </c>
      <c r="AV169" s="34">
        <v>235</v>
      </c>
      <c r="AW169" s="34">
        <v>46</v>
      </c>
      <c r="AX169" s="34">
        <v>50.784242297154101</v>
      </c>
      <c r="AY169" s="34">
        <v>579</v>
      </c>
      <c r="AZ169" s="34">
        <v>166</v>
      </c>
      <c r="BA169" s="34">
        <v>565</v>
      </c>
      <c r="BB169" s="34">
        <v>191</v>
      </c>
    </row>
    <row r="170" spans="1:54" s="3" customFormat="1" ht="20.100000000000001" customHeight="1" x14ac:dyDescent="0.3">
      <c r="A170" s="13" t="s">
        <v>348</v>
      </c>
      <c r="B170" s="13" t="s">
        <v>349</v>
      </c>
      <c r="C170" s="15" t="s">
        <v>361</v>
      </c>
      <c r="D170" s="15" t="s">
        <v>361</v>
      </c>
      <c r="E170" s="16">
        <v>1</v>
      </c>
      <c r="F170" s="16">
        <v>1</v>
      </c>
      <c r="G170" s="16">
        <v>0</v>
      </c>
      <c r="H170" s="16">
        <v>0</v>
      </c>
      <c r="I170" s="16">
        <v>0</v>
      </c>
      <c r="J170" s="16">
        <v>0</v>
      </c>
      <c r="K170" s="16">
        <v>1</v>
      </c>
      <c r="L170" s="16">
        <v>0</v>
      </c>
      <c r="M170" s="16">
        <v>0</v>
      </c>
      <c r="N170" s="16">
        <v>0</v>
      </c>
      <c r="O170" s="23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26">
        <v>1</v>
      </c>
      <c r="X170" s="26">
        <v>0</v>
      </c>
      <c r="Y170" s="26">
        <v>0</v>
      </c>
      <c r="Z170" s="30">
        <v>0</v>
      </c>
      <c r="AA170" s="29">
        <v>1</v>
      </c>
      <c r="AB170" s="29">
        <v>0</v>
      </c>
      <c r="AC170" s="29">
        <v>0</v>
      </c>
      <c r="AD170" s="29">
        <v>0</v>
      </c>
      <c r="AE170" s="29">
        <v>0</v>
      </c>
      <c r="AF170" s="29">
        <v>0</v>
      </c>
      <c r="AG170" s="29">
        <v>0</v>
      </c>
      <c r="AH170" s="33">
        <v>119.441944444444</v>
      </c>
      <c r="AI170" s="33">
        <v>30.3183333333333</v>
      </c>
      <c r="AJ170" s="34">
        <v>14.554166666666699</v>
      </c>
      <c r="AK170" s="34">
        <v>7.7750000000000004</v>
      </c>
      <c r="AL170" s="34">
        <v>24.4496855345912</v>
      </c>
      <c r="AM170" s="34">
        <v>877.19713326370402</v>
      </c>
      <c r="AN170" s="34">
        <v>30.5</v>
      </c>
      <c r="AO170" s="34">
        <v>-1.3</v>
      </c>
      <c r="AP170" s="34">
        <v>31.8</v>
      </c>
      <c r="AQ170" s="34">
        <v>22.683333333333302</v>
      </c>
      <c r="AR170" s="34">
        <v>10.3333333333333</v>
      </c>
      <c r="AS170" s="34">
        <v>25.133333333333301</v>
      </c>
      <c r="AT170" s="34">
        <v>3.5</v>
      </c>
      <c r="AU170" s="34">
        <v>1453</v>
      </c>
      <c r="AV170" s="34">
        <v>235</v>
      </c>
      <c r="AW170" s="34">
        <v>46</v>
      </c>
      <c r="AX170" s="34">
        <v>50.784242297154101</v>
      </c>
      <c r="AY170" s="34">
        <v>579</v>
      </c>
      <c r="AZ170" s="34">
        <v>166</v>
      </c>
      <c r="BA170" s="34">
        <v>565</v>
      </c>
      <c r="BB170" s="34">
        <v>191</v>
      </c>
    </row>
    <row r="171" spans="1:54" s="3" customFormat="1" ht="20.100000000000001" customHeight="1" x14ac:dyDescent="0.3">
      <c r="A171" s="13" t="s">
        <v>348</v>
      </c>
      <c r="B171" s="13" t="s">
        <v>349</v>
      </c>
      <c r="C171" s="15" t="s">
        <v>362</v>
      </c>
      <c r="D171" s="15" t="s">
        <v>362</v>
      </c>
      <c r="E171" s="16">
        <v>1</v>
      </c>
      <c r="F171" s="16">
        <v>1</v>
      </c>
      <c r="G171" s="16">
        <v>0</v>
      </c>
      <c r="H171" s="16">
        <v>0</v>
      </c>
      <c r="I171" s="16">
        <v>0</v>
      </c>
      <c r="J171" s="16">
        <v>0</v>
      </c>
      <c r="K171" s="16">
        <v>1</v>
      </c>
      <c r="L171" s="16">
        <v>0</v>
      </c>
      <c r="M171" s="16">
        <v>0</v>
      </c>
      <c r="N171" s="16">
        <v>0</v>
      </c>
      <c r="O171" s="23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26">
        <v>1</v>
      </c>
      <c r="X171" s="26">
        <v>0</v>
      </c>
      <c r="Y171" s="26">
        <v>0</v>
      </c>
      <c r="Z171" s="30">
        <v>0</v>
      </c>
      <c r="AA171" s="29">
        <v>1</v>
      </c>
      <c r="AB171" s="29">
        <v>0</v>
      </c>
      <c r="AC171" s="29">
        <v>0</v>
      </c>
      <c r="AD171" s="29">
        <v>0</v>
      </c>
      <c r="AE171" s="29">
        <v>0</v>
      </c>
      <c r="AF171" s="29">
        <v>0</v>
      </c>
      <c r="AG171" s="29">
        <v>0</v>
      </c>
      <c r="AH171" s="33">
        <v>119.441944444444</v>
      </c>
      <c r="AI171" s="33">
        <v>30.3183333333333</v>
      </c>
      <c r="AJ171" s="34">
        <v>14.554166666666699</v>
      </c>
      <c r="AK171" s="34">
        <v>7.7750000000000004</v>
      </c>
      <c r="AL171" s="34">
        <v>24.4496855345912</v>
      </c>
      <c r="AM171" s="34">
        <v>877.19713326370402</v>
      </c>
      <c r="AN171" s="34">
        <v>30.5</v>
      </c>
      <c r="AO171" s="34">
        <v>-1.3</v>
      </c>
      <c r="AP171" s="34">
        <v>31.8</v>
      </c>
      <c r="AQ171" s="34">
        <v>22.683333333333302</v>
      </c>
      <c r="AR171" s="34">
        <v>10.3333333333333</v>
      </c>
      <c r="AS171" s="34">
        <v>25.133333333333301</v>
      </c>
      <c r="AT171" s="34">
        <v>3.5</v>
      </c>
      <c r="AU171" s="34">
        <v>1453</v>
      </c>
      <c r="AV171" s="34">
        <v>235</v>
      </c>
      <c r="AW171" s="34">
        <v>46</v>
      </c>
      <c r="AX171" s="34">
        <v>50.784242297154101</v>
      </c>
      <c r="AY171" s="34">
        <v>579</v>
      </c>
      <c r="AZ171" s="34">
        <v>166</v>
      </c>
      <c r="BA171" s="34">
        <v>565</v>
      </c>
      <c r="BB171" s="34">
        <v>191</v>
      </c>
    </row>
    <row r="172" spans="1:54" s="3" customFormat="1" ht="20.100000000000001" customHeight="1" x14ac:dyDescent="0.3">
      <c r="A172" s="13" t="s">
        <v>238</v>
      </c>
      <c r="B172" s="13" t="s">
        <v>239</v>
      </c>
      <c r="C172" s="15" t="s">
        <v>363</v>
      </c>
      <c r="D172" s="15" t="s">
        <v>363</v>
      </c>
      <c r="E172" s="16">
        <v>1</v>
      </c>
      <c r="F172" s="16">
        <v>1</v>
      </c>
      <c r="G172" s="16">
        <v>1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22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26">
        <v>1</v>
      </c>
      <c r="X172" s="26">
        <v>0</v>
      </c>
      <c r="Y172" s="26">
        <v>0</v>
      </c>
      <c r="Z172" s="30">
        <v>0</v>
      </c>
      <c r="AA172" s="29">
        <v>0</v>
      </c>
      <c r="AB172" s="29">
        <v>1</v>
      </c>
      <c r="AC172" s="29">
        <v>0</v>
      </c>
      <c r="AD172" s="29">
        <v>0</v>
      </c>
      <c r="AE172" s="29">
        <v>0</v>
      </c>
      <c r="AF172" s="29">
        <v>0</v>
      </c>
      <c r="AG172" s="29">
        <v>0</v>
      </c>
      <c r="AH172" s="33">
        <v>119.430555555556</v>
      </c>
      <c r="AI172" s="33">
        <v>30.3472222222222</v>
      </c>
      <c r="AJ172" s="34">
        <v>12.1</v>
      </c>
      <c r="AK172" s="34">
        <v>7.45</v>
      </c>
      <c r="AL172" s="34">
        <v>24.1883116883117</v>
      </c>
      <c r="AM172" s="34">
        <v>846.07113391036103</v>
      </c>
      <c r="AN172" s="34">
        <v>27.3</v>
      </c>
      <c r="AO172" s="34">
        <v>-3.5</v>
      </c>
      <c r="AP172" s="34">
        <v>30.8</v>
      </c>
      <c r="AQ172" s="34">
        <v>22.316666666666698</v>
      </c>
      <c r="AR172" s="34">
        <v>3.55</v>
      </c>
      <c r="AS172" s="34">
        <v>22.316666666666698</v>
      </c>
      <c r="AT172" s="34">
        <v>1.4166666666666701</v>
      </c>
      <c r="AU172" s="34">
        <v>1566</v>
      </c>
      <c r="AV172" s="34">
        <v>242</v>
      </c>
      <c r="AW172" s="34">
        <v>46</v>
      </c>
      <c r="AX172" s="34">
        <v>49.754814001922803</v>
      </c>
      <c r="AY172" s="34">
        <v>614</v>
      </c>
      <c r="AZ172" s="34">
        <v>173</v>
      </c>
      <c r="BA172" s="34">
        <v>614</v>
      </c>
      <c r="BB172" s="34">
        <v>190</v>
      </c>
    </row>
    <row r="173" spans="1:54" s="3" customFormat="1" ht="20.100000000000001" customHeight="1" x14ac:dyDescent="0.3">
      <c r="A173" s="13" t="s">
        <v>238</v>
      </c>
      <c r="B173" s="13" t="s">
        <v>239</v>
      </c>
      <c r="C173" s="15" t="s">
        <v>364</v>
      </c>
      <c r="D173" s="15" t="s">
        <v>364</v>
      </c>
      <c r="E173" s="16">
        <v>1</v>
      </c>
      <c r="F173" s="16">
        <v>1</v>
      </c>
      <c r="G173" s="16">
        <v>1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22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26">
        <v>1</v>
      </c>
      <c r="X173" s="26">
        <v>0</v>
      </c>
      <c r="Y173" s="26">
        <v>0</v>
      </c>
      <c r="Z173" s="30">
        <v>0</v>
      </c>
      <c r="AA173" s="29">
        <v>0</v>
      </c>
      <c r="AB173" s="29">
        <v>1</v>
      </c>
      <c r="AC173" s="29">
        <v>0</v>
      </c>
      <c r="AD173" s="29">
        <v>0</v>
      </c>
      <c r="AE173" s="29">
        <v>0</v>
      </c>
      <c r="AF173" s="29">
        <v>0</v>
      </c>
      <c r="AG173" s="29">
        <v>0</v>
      </c>
      <c r="AH173" s="33">
        <v>119.436111111111</v>
      </c>
      <c r="AI173" s="33">
        <v>30.336111111111101</v>
      </c>
      <c r="AJ173" s="34">
        <v>12.1</v>
      </c>
      <c r="AK173" s="34">
        <v>7.45</v>
      </c>
      <c r="AL173" s="34">
        <v>24.1883116883117</v>
      </c>
      <c r="AM173" s="34">
        <v>846.07113391036103</v>
      </c>
      <c r="AN173" s="34">
        <v>27.3</v>
      </c>
      <c r="AO173" s="34">
        <v>-3.5</v>
      </c>
      <c r="AP173" s="34">
        <v>30.8</v>
      </c>
      <c r="AQ173" s="34">
        <v>22.316666666666698</v>
      </c>
      <c r="AR173" s="34">
        <v>3.55</v>
      </c>
      <c r="AS173" s="34">
        <v>22.316666666666698</v>
      </c>
      <c r="AT173" s="34">
        <v>1.4166666666666701</v>
      </c>
      <c r="AU173" s="34">
        <v>1566</v>
      </c>
      <c r="AV173" s="34">
        <v>242</v>
      </c>
      <c r="AW173" s="34">
        <v>46</v>
      </c>
      <c r="AX173" s="34">
        <v>49.754814001922803</v>
      </c>
      <c r="AY173" s="34">
        <v>614</v>
      </c>
      <c r="AZ173" s="34">
        <v>173</v>
      </c>
      <c r="BA173" s="34">
        <v>614</v>
      </c>
      <c r="BB173" s="34">
        <v>190</v>
      </c>
    </row>
    <row r="174" spans="1:54" s="3" customFormat="1" ht="20.100000000000001" customHeight="1" x14ac:dyDescent="0.3">
      <c r="A174" s="13" t="s">
        <v>238</v>
      </c>
      <c r="B174" s="13" t="s">
        <v>239</v>
      </c>
      <c r="C174" s="15" t="s">
        <v>365</v>
      </c>
      <c r="D174" s="15" t="s">
        <v>365</v>
      </c>
      <c r="E174" s="16">
        <v>1</v>
      </c>
      <c r="F174" s="16">
        <v>1</v>
      </c>
      <c r="G174" s="16">
        <v>1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22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26">
        <v>1</v>
      </c>
      <c r="X174" s="26">
        <v>0</v>
      </c>
      <c r="Y174" s="26">
        <v>0</v>
      </c>
      <c r="Z174" s="30">
        <v>0</v>
      </c>
      <c r="AA174" s="29">
        <v>0</v>
      </c>
      <c r="AB174" s="29">
        <v>1</v>
      </c>
      <c r="AC174" s="29">
        <v>0</v>
      </c>
      <c r="AD174" s="29">
        <v>0</v>
      </c>
      <c r="AE174" s="29">
        <v>0</v>
      </c>
      <c r="AF174" s="29">
        <v>0</v>
      </c>
      <c r="AG174" s="29">
        <v>0</v>
      </c>
      <c r="AH174" s="33">
        <v>119.436111111111</v>
      </c>
      <c r="AI174" s="33">
        <v>30.336111111111101</v>
      </c>
      <c r="AJ174" s="34">
        <v>12.1</v>
      </c>
      <c r="AK174" s="34">
        <v>7.45</v>
      </c>
      <c r="AL174" s="34">
        <v>24.1883116883117</v>
      </c>
      <c r="AM174" s="34">
        <v>846.07113391036103</v>
      </c>
      <c r="AN174" s="34">
        <v>27.3</v>
      </c>
      <c r="AO174" s="34">
        <v>-3.5</v>
      </c>
      <c r="AP174" s="34">
        <v>30.8</v>
      </c>
      <c r="AQ174" s="34">
        <v>22.316666666666698</v>
      </c>
      <c r="AR174" s="34">
        <v>3.55</v>
      </c>
      <c r="AS174" s="34">
        <v>22.316666666666698</v>
      </c>
      <c r="AT174" s="34">
        <v>1.4166666666666701</v>
      </c>
      <c r="AU174" s="34">
        <v>1566</v>
      </c>
      <c r="AV174" s="34">
        <v>242</v>
      </c>
      <c r="AW174" s="34">
        <v>46</v>
      </c>
      <c r="AX174" s="34">
        <v>49.754814001922803</v>
      </c>
      <c r="AY174" s="34">
        <v>614</v>
      </c>
      <c r="AZ174" s="34">
        <v>173</v>
      </c>
      <c r="BA174" s="34">
        <v>614</v>
      </c>
      <c r="BB174" s="34">
        <v>190</v>
      </c>
    </row>
    <row r="175" spans="1:54" s="3" customFormat="1" ht="20.100000000000001" customHeight="1" x14ac:dyDescent="0.3">
      <c r="A175" s="13" t="s">
        <v>238</v>
      </c>
      <c r="B175" s="13" t="s">
        <v>239</v>
      </c>
      <c r="C175" s="15" t="s">
        <v>366</v>
      </c>
      <c r="D175" s="15" t="s">
        <v>366</v>
      </c>
      <c r="E175" s="16">
        <v>1</v>
      </c>
      <c r="F175" s="16">
        <v>1</v>
      </c>
      <c r="G175" s="16">
        <v>1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22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26">
        <v>1</v>
      </c>
      <c r="X175" s="26">
        <v>0</v>
      </c>
      <c r="Y175" s="26">
        <v>0</v>
      </c>
      <c r="Z175" s="30">
        <v>0</v>
      </c>
      <c r="AA175" s="29">
        <v>0</v>
      </c>
      <c r="AB175" s="29">
        <v>1</v>
      </c>
      <c r="AC175" s="29">
        <v>0</v>
      </c>
      <c r="AD175" s="29">
        <v>0</v>
      </c>
      <c r="AE175" s="29">
        <v>0</v>
      </c>
      <c r="AF175" s="29">
        <v>0</v>
      </c>
      <c r="AG175" s="29">
        <v>0</v>
      </c>
      <c r="AH175" s="33">
        <v>119.436111111111</v>
      </c>
      <c r="AI175" s="33">
        <v>30.336111111111101</v>
      </c>
      <c r="AJ175" s="34">
        <v>12.1</v>
      </c>
      <c r="AK175" s="34">
        <v>7.45</v>
      </c>
      <c r="AL175" s="34">
        <v>24.1883116883117</v>
      </c>
      <c r="AM175" s="34">
        <v>846.07113391036103</v>
      </c>
      <c r="AN175" s="34">
        <v>27.3</v>
      </c>
      <c r="AO175" s="34">
        <v>-3.5</v>
      </c>
      <c r="AP175" s="34">
        <v>30.8</v>
      </c>
      <c r="AQ175" s="34">
        <v>22.316666666666698</v>
      </c>
      <c r="AR175" s="34">
        <v>3.55</v>
      </c>
      <c r="AS175" s="34">
        <v>22.316666666666698</v>
      </c>
      <c r="AT175" s="34">
        <v>1.4166666666666701</v>
      </c>
      <c r="AU175" s="34">
        <v>1566</v>
      </c>
      <c r="AV175" s="34">
        <v>242</v>
      </c>
      <c r="AW175" s="34">
        <v>46</v>
      </c>
      <c r="AX175" s="34">
        <v>49.754814001922803</v>
      </c>
      <c r="AY175" s="34">
        <v>614</v>
      </c>
      <c r="AZ175" s="34">
        <v>173</v>
      </c>
      <c r="BA175" s="34">
        <v>614</v>
      </c>
      <c r="BB175" s="34">
        <v>190</v>
      </c>
    </row>
    <row r="176" spans="1:54" s="3" customFormat="1" ht="20.100000000000001" customHeight="1" x14ac:dyDescent="0.3">
      <c r="A176" s="13" t="s">
        <v>238</v>
      </c>
      <c r="B176" s="13" t="s">
        <v>239</v>
      </c>
      <c r="C176" s="15" t="s">
        <v>367</v>
      </c>
      <c r="D176" s="15" t="s">
        <v>367</v>
      </c>
      <c r="E176" s="16">
        <v>1</v>
      </c>
      <c r="F176" s="16">
        <v>1</v>
      </c>
      <c r="G176" s="16">
        <v>1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22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26">
        <v>1</v>
      </c>
      <c r="X176" s="26">
        <v>0</v>
      </c>
      <c r="Y176" s="26">
        <v>0</v>
      </c>
      <c r="Z176" s="30">
        <v>0</v>
      </c>
      <c r="AA176" s="29">
        <v>0</v>
      </c>
      <c r="AB176" s="29">
        <v>1</v>
      </c>
      <c r="AC176" s="29">
        <v>0</v>
      </c>
      <c r="AD176" s="29">
        <v>0</v>
      </c>
      <c r="AE176" s="29">
        <v>0</v>
      </c>
      <c r="AF176" s="29">
        <v>0</v>
      </c>
      <c r="AG176" s="29">
        <v>0</v>
      </c>
      <c r="AH176" s="33">
        <v>119.436111111111</v>
      </c>
      <c r="AI176" s="33">
        <v>30.336111111111101</v>
      </c>
      <c r="AJ176" s="34">
        <v>12.1</v>
      </c>
      <c r="AK176" s="34">
        <v>7.45</v>
      </c>
      <c r="AL176" s="34">
        <v>24.1883116883117</v>
      </c>
      <c r="AM176" s="34">
        <v>846.07113391036103</v>
      </c>
      <c r="AN176" s="34">
        <v>27.3</v>
      </c>
      <c r="AO176" s="34">
        <v>-3.5</v>
      </c>
      <c r="AP176" s="34">
        <v>30.8</v>
      </c>
      <c r="AQ176" s="34">
        <v>22.316666666666698</v>
      </c>
      <c r="AR176" s="34">
        <v>3.55</v>
      </c>
      <c r="AS176" s="34">
        <v>22.316666666666698</v>
      </c>
      <c r="AT176" s="34">
        <v>1.4166666666666701</v>
      </c>
      <c r="AU176" s="34">
        <v>1566</v>
      </c>
      <c r="AV176" s="34">
        <v>242</v>
      </c>
      <c r="AW176" s="34">
        <v>46</v>
      </c>
      <c r="AX176" s="34">
        <v>49.754814001922803</v>
      </c>
      <c r="AY176" s="34">
        <v>614</v>
      </c>
      <c r="AZ176" s="34">
        <v>173</v>
      </c>
      <c r="BA176" s="34">
        <v>614</v>
      </c>
      <c r="BB176" s="34">
        <v>190</v>
      </c>
    </row>
    <row r="177" spans="1:54" s="3" customFormat="1" ht="20.100000000000001" customHeight="1" x14ac:dyDescent="0.3">
      <c r="A177" s="13" t="s">
        <v>238</v>
      </c>
      <c r="B177" s="13" t="s">
        <v>239</v>
      </c>
      <c r="C177" s="15" t="s">
        <v>368</v>
      </c>
      <c r="D177" s="15" t="s">
        <v>368</v>
      </c>
      <c r="E177" s="16">
        <v>1</v>
      </c>
      <c r="F177" s="16">
        <v>1</v>
      </c>
      <c r="G177" s="16">
        <v>1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22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26">
        <v>1</v>
      </c>
      <c r="X177" s="26">
        <v>0</v>
      </c>
      <c r="Y177" s="26">
        <v>0</v>
      </c>
      <c r="Z177" s="30">
        <v>0</v>
      </c>
      <c r="AA177" s="29">
        <v>0</v>
      </c>
      <c r="AB177" s="29">
        <v>1</v>
      </c>
      <c r="AC177" s="29">
        <v>0</v>
      </c>
      <c r="AD177" s="29">
        <v>0</v>
      </c>
      <c r="AE177" s="29">
        <v>0</v>
      </c>
      <c r="AF177" s="29">
        <v>0</v>
      </c>
      <c r="AG177" s="29">
        <v>0</v>
      </c>
      <c r="AH177" s="33">
        <v>119.436111111111</v>
      </c>
      <c r="AI177" s="33">
        <v>30.336111111111101</v>
      </c>
      <c r="AJ177" s="34">
        <v>12.1</v>
      </c>
      <c r="AK177" s="34">
        <v>7.45</v>
      </c>
      <c r="AL177" s="34">
        <v>24.1883116883117</v>
      </c>
      <c r="AM177" s="34">
        <v>846.07113391036103</v>
      </c>
      <c r="AN177" s="34">
        <v>27.3</v>
      </c>
      <c r="AO177" s="34">
        <v>-3.5</v>
      </c>
      <c r="AP177" s="34">
        <v>30.8</v>
      </c>
      <c r="AQ177" s="34">
        <v>22.316666666666698</v>
      </c>
      <c r="AR177" s="34">
        <v>3.55</v>
      </c>
      <c r="AS177" s="34">
        <v>22.316666666666698</v>
      </c>
      <c r="AT177" s="34">
        <v>1.4166666666666701</v>
      </c>
      <c r="AU177" s="34">
        <v>1566</v>
      </c>
      <c r="AV177" s="34">
        <v>242</v>
      </c>
      <c r="AW177" s="34">
        <v>46</v>
      </c>
      <c r="AX177" s="34">
        <v>49.754814001922803</v>
      </c>
      <c r="AY177" s="34">
        <v>614</v>
      </c>
      <c r="AZ177" s="34">
        <v>173</v>
      </c>
      <c r="BA177" s="34">
        <v>614</v>
      </c>
      <c r="BB177" s="34">
        <v>190</v>
      </c>
    </row>
    <row r="178" spans="1:54" s="3" customFormat="1" ht="20.100000000000001" customHeight="1" x14ac:dyDescent="0.3">
      <c r="A178" s="13" t="s">
        <v>238</v>
      </c>
      <c r="B178" s="13" t="s">
        <v>239</v>
      </c>
      <c r="C178" s="15" t="s">
        <v>369</v>
      </c>
      <c r="D178" s="15" t="s">
        <v>369</v>
      </c>
      <c r="E178" s="16">
        <v>1</v>
      </c>
      <c r="F178" s="16">
        <v>1</v>
      </c>
      <c r="G178" s="16">
        <v>1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22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26">
        <v>1</v>
      </c>
      <c r="X178" s="26">
        <v>0</v>
      </c>
      <c r="Y178" s="26">
        <v>0</v>
      </c>
      <c r="Z178" s="30">
        <v>0</v>
      </c>
      <c r="AA178" s="29">
        <v>0</v>
      </c>
      <c r="AB178" s="29">
        <v>1</v>
      </c>
      <c r="AC178" s="29">
        <v>0</v>
      </c>
      <c r="AD178" s="29">
        <v>0</v>
      </c>
      <c r="AE178" s="29">
        <v>0</v>
      </c>
      <c r="AF178" s="29">
        <v>0</v>
      </c>
      <c r="AG178" s="29">
        <v>0</v>
      </c>
      <c r="AH178" s="33">
        <v>119.436111111111</v>
      </c>
      <c r="AI178" s="33">
        <v>30.336111111111101</v>
      </c>
      <c r="AJ178" s="34">
        <v>12.1</v>
      </c>
      <c r="AK178" s="34">
        <v>7.45</v>
      </c>
      <c r="AL178" s="34">
        <v>24.1883116883117</v>
      </c>
      <c r="AM178" s="34">
        <v>846.07113391036103</v>
      </c>
      <c r="AN178" s="34">
        <v>27.3</v>
      </c>
      <c r="AO178" s="34">
        <v>-3.5</v>
      </c>
      <c r="AP178" s="34">
        <v>30.8</v>
      </c>
      <c r="AQ178" s="34">
        <v>22.316666666666698</v>
      </c>
      <c r="AR178" s="34">
        <v>3.55</v>
      </c>
      <c r="AS178" s="34">
        <v>22.316666666666698</v>
      </c>
      <c r="AT178" s="34">
        <v>1.4166666666666701</v>
      </c>
      <c r="AU178" s="34">
        <v>1566</v>
      </c>
      <c r="AV178" s="34">
        <v>242</v>
      </c>
      <c r="AW178" s="34">
        <v>46</v>
      </c>
      <c r="AX178" s="34">
        <v>49.754814001922803</v>
      </c>
      <c r="AY178" s="34">
        <v>614</v>
      </c>
      <c r="AZ178" s="34">
        <v>173</v>
      </c>
      <c r="BA178" s="34">
        <v>614</v>
      </c>
      <c r="BB178" s="34">
        <v>190</v>
      </c>
    </row>
    <row r="179" spans="1:54" s="3" customFormat="1" ht="20.100000000000001" customHeight="1" x14ac:dyDescent="0.3">
      <c r="A179" s="13" t="s">
        <v>396</v>
      </c>
      <c r="B179" s="13" t="s">
        <v>84</v>
      </c>
      <c r="C179" s="15" t="s">
        <v>370</v>
      </c>
      <c r="D179" s="15" t="s">
        <v>370</v>
      </c>
      <c r="E179" s="16">
        <v>1</v>
      </c>
      <c r="F179" s="16">
        <v>1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22">
        <v>1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26">
        <v>1</v>
      </c>
      <c r="X179" s="26">
        <v>0</v>
      </c>
      <c r="Y179" s="26">
        <v>0</v>
      </c>
      <c r="Z179" s="30">
        <v>0</v>
      </c>
      <c r="AA179" s="29">
        <v>1</v>
      </c>
      <c r="AB179" s="29">
        <v>0</v>
      </c>
      <c r="AC179" s="29">
        <v>0</v>
      </c>
      <c r="AD179" s="29">
        <v>0</v>
      </c>
      <c r="AE179" s="29">
        <v>0</v>
      </c>
      <c r="AF179" s="29">
        <v>0</v>
      </c>
      <c r="AG179" s="29">
        <v>0</v>
      </c>
      <c r="AH179" s="33">
        <v>94.7151833333333</v>
      </c>
      <c r="AI179" s="33">
        <v>29.6518555555555</v>
      </c>
      <c r="AJ179" s="34">
        <v>5.56666666666667</v>
      </c>
      <c r="AK179" s="34">
        <v>12.9166666666667</v>
      </c>
      <c r="AL179" s="34">
        <v>44.694348327566303</v>
      </c>
      <c r="AM179" s="34">
        <v>595.77044592898699</v>
      </c>
      <c r="AN179" s="34">
        <v>18.5</v>
      </c>
      <c r="AO179" s="34">
        <v>-10.4</v>
      </c>
      <c r="AP179" s="34">
        <v>28.9</v>
      </c>
      <c r="AQ179" s="34">
        <v>12.5666666666667</v>
      </c>
      <c r="AR179" s="34">
        <v>-1.9833333333333301</v>
      </c>
      <c r="AS179" s="34">
        <v>12.5666666666667</v>
      </c>
      <c r="AT179" s="34">
        <v>-1.9833333333333301</v>
      </c>
      <c r="AU179" s="34">
        <v>567</v>
      </c>
      <c r="AV179" s="34">
        <v>119</v>
      </c>
      <c r="AW179" s="34">
        <v>2</v>
      </c>
      <c r="AX179" s="34">
        <v>96.721387032672695</v>
      </c>
      <c r="AY179" s="34">
        <v>329</v>
      </c>
      <c r="AZ179" s="34">
        <v>9</v>
      </c>
      <c r="BA179" s="34">
        <v>329</v>
      </c>
      <c r="BB179" s="34">
        <v>9</v>
      </c>
    </row>
    <row r="180" spans="1:54" s="3" customFormat="1" ht="20.100000000000001" customHeight="1" x14ac:dyDescent="0.3">
      <c r="A180" s="13" t="s">
        <v>396</v>
      </c>
      <c r="B180" s="13" t="s">
        <v>84</v>
      </c>
      <c r="C180" s="15" t="s">
        <v>371</v>
      </c>
      <c r="D180" s="15" t="s">
        <v>371</v>
      </c>
      <c r="E180" s="16">
        <v>1</v>
      </c>
      <c r="F180" s="16">
        <v>1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22">
        <v>1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26">
        <v>1</v>
      </c>
      <c r="X180" s="26">
        <v>0</v>
      </c>
      <c r="Y180" s="26">
        <v>0</v>
      </c>
      <c r="Z180" s="30">
        <v>0</v>
      </c>
      <c r="AA180" s="29">
        <v>1</v>
      </c>
      <c r="AB180" s="29">
        <v>0</v>
      </c>
      <c r="AC180" s="29">
        <v>0</v>
      </c>
      <c r="AD180" s="29">
        <v>0</v>
      </c>
      <c r="AE180" s="29">
        <v>0</v>
      </c>
      <c r="AF180" s="29">
        <v>0</v>
      </c>
      <c r="AG180" s="29">
        <v>0</v>
      </c>
      <c r="AH180" s="33">
        <v>97.464150000000004</v>
      </c>
      <c r="AI180" s="33">
        <v>28.66</v>
      </c>
      <c r="AJ180" s="34">
        <v>8.0625</v>
      </c>
      <c r="AK180" s="34">
        <v>11.341666666666701</v>
      </c>
      <c r="AL180" s="34">
        <v>44.3033854166667</v>
      </c>
      <c r="AM180" s="34">
        <v>541.36244370527402</v>
      </c>
      <c r="AN180" s="34">
        <v>19.399999999999999</v>
      </c>
      <c r="AO180" s="34">
        <v>-6.2</v>
      </c>
      <c r="AP180" s="34">
        <v>25.6</v>
      </c>
      <c r="AQ180" s="34">
        <v>14.366666666666699</v>
      </c>
      <c r="AR180" s="34">
        <v>2.2666666666666702</v>
      </c>
      <c r="AS180" s="34">
        <v>14.366666666666699</v>
      </c>
      <c r="AT180" s="34">
        <v>1.18333333333333</v>
      </c>
      <c r="AU180" s="34">
        <v>954</v>
      </c>
      <c r="AV180" s="34">
        <v>207</v>
      </c>
      <c r="AW180" s="34">
        <v>7</v>
      </c>
      <c r="AX180" s="34">
        <v>90.550948492050495</v>
      </c>
      <c r="AY180" s="34">
        <v>551</v>
      </c>
      <c r="AZ180" s="34">
        <v>27</v>
      </c>
      <c r="BA180" s="34">
        <v>551</v>
      </c>
      <c r="BB180" s="34">
        <v>33</v>
      </c>
    </row>
    <row r="181" spans="1:54" s="3" customFormat="1" ht="20.100000000000001" customHeight="1" x14ac:dyDescent="0.3">
      <c r="A181" s="13" t="s">
        <v>396</v>
      </c>
      <c r="B181" s="13" t="s">
        <v>84</v>
      </c>
      <c r="C181" s="15" t="s">
        <v>372</v>
      </c>
      <c r="D181" s="15" t="s">
        <v>372</v>
      </c>
      <c r="E181" s="16">
        <v>1</v>
      </c>
      <c r="F181" s="16">
        <v>1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22">
        <v>1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26">
        <v>1</v>
      </c>
      <c r="X181" s="26">
        <v>0</v>
      </c>
      <c r="Y181" s="26">
        <v>0</v>
      </c>
      <c r="Z181" s="30">
        <v>0</v>
      </c>
      <c r="AA181" s="29">
        <v>1</v>
      </c>
      <c r="AB181" s="29">
        <v>0</v>
      </c>
      <c r="AC181" s="29">
        <v>0</v>
      </c>
      <c r="AD181" s="29">
        <v>0</v>
      </c>
      <c r="AE181" s="29">
        <v>0</v>
      </c>
      <c r="AF181" s="29">
        <v>0</v>
      </c>
      <c r="AG181" s="29">
        <v>0</v>
      </c>
      <c r="AH181" s="33">
        <v>97.464150000000004</v>
      </c>
      <c r="AI181" s="33">
        <v>28.66</v>
      </c>
      <c r="AJ181" s="34">
        <v>8.0625</v>
      </c>
      <c r="AK181" s="34">
        <v>11.341666666666701</v>
      </c>
      <c r="AL181" s="34">
        <v>44.3033854166667</v>
      </c>
      <c r="AM181" s="34">
        <v>541.36244370527402</v>
      </c>
      <c r="AN181" s="34">
        <v>19.399999999999999</v>
      </c>
      <c r="AO181" s="34">
        <v>-6.2</v>
      </c>
      <c r="AP181" s="34">
        <v>25.6</v>
      </c>
      <c r="AQ181" s="34">
        <v>14.366666666666699</v>
      </c>
      <c r="AR181" s="34">
        <v>2.2666666666666702</v>
      </c>
      <c r="AS181" s="34">
        <v>14.366666666666699</v>
      </c>
      <c r="AT181" s="34">
        <v>1.18333333333333</v>
      </c>
      <c r="AU181" s="34">
        <v>954</v>
      </c>
      <c r="AV181" s="34">
        <v>207</v>
      </c>
      <c r="AW181" s="34">
        <v>7</v>
      </c>
      <c r="AX181" s="34">
        <v>90.550948492050495</v>
      </c>
      <c r="AY181" s="34">
        <v>551</v>
      </c>
      <c r="AZ181" s="34">
        <v>27</v>
      </c>
      <c r="BA181" s="34">
        <v>551</v>
      </c>
      <c r="BB181" s="34">
        <v>33</v>
      </c>
    </row>
    <row r="182" spans="1:54" s="3" customFormat="1" ht="20.100000000000001" customHeight="1" x14ac:dyDescent="0.3">
      <c r="A182" s="13" t="s">
        <v>396</v>
      </c>
      <c r="B182" s="13" t="s">
        <v>84</v>
      </c>
      <c r="C182" s="15" t="s">
        <v>373</v>
      </c>
      <c r="D182" s="15" t="s">
        <v>373</v>
      </c>
      <c r="E182" s="16">
        <v>1</v>
      </c>
      <c r="F182" s="16">
        <v>1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22">
        <v>1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26">
        <v>1</v>
      </c>
      <c r="X182" s="26">
        <v>0</v>
      </c>
      <c r="Y182" s="26">
        <v>0</v>
      </c>
      <c r="Z182" s="30">
        <v>0</v>
      </c>
      <c r="AA182" s="29">
        <v>1</v>
      </c>
      <c r="AB182" s="29">
        <v>0</v>
      </c>
      <c r="AC182" s="29">
        <v>0</v>
      </c>
      <c r="AD182" s="29">
        <v>0</v>
      </c>
      <c r="AE182" s="29">
        <v>0</v>
      </c>
      <c r="AF182" s="29">
        <v>0</v>
      </c>
      <c r="AG182" s="29">
        <v>0</v>
      </c>
      <c r="AH182" s="33">
        <v>94.738816666666594</v>
      </c>
      <c r="AI182" s="33">
        <v>29.7638166666666</v>
      </c>
      <c r="AJ182" s="34">
        <v>6.5875000000000004</v>
      </c>
      <c r="AK182" s="34">
        <v>12.891666666666699</v>
      </c>
      <c r="AL182" s="34">
        <v>44.607843137254903</v>
      </c>
      <c r="AM182" s="34">
        <v>595.884083450037</v>
      </c>
      <c r="AN182" s="34">
        <v>19.600000000000001</v>
      </c>
      <c r="AO182" s="34">
        <v>-9.3000000000000007</v>
      </c>
      <c r="AP182" s="34">
        <v>28.9</v>
      </c>
      <c r="AQ182" s="34">
        <v>13.55</v>
      </c>
      <c r="AR182" s="34">
        <v>-1.0166666666666699</v>
      </c>
      <c r="AS182" s="34">
        <v>13.55</v>
      </c>
      <c r="AT182" s="34">
        <v>-1.0166666666666699</v>
      </c>
      <c r="AU182" s="34">
        <v>594</v>
      </c>
      <c r="AV182" s="34">
        <v>123</v>
      </c>
      <c r="AW182" s="34">
        <v>2</v>
      </c>
      <c r="AX182" s="34">
        <v>96.5690375977141</v>
      </c>
      <c r="AY182" s="34">
        <v>344</v>
      </c>
      <c r="AZ182" s="34">
        <v>9</v>
      </c>
      <c r="BA182" s="34">
        <v>344</v>
      </c>
      <c r="BB182" s="34">
        <v>9</v>
      </c>
    </row>
    <row r="183" spans="1:54" s="3" customFormat="1" ht="20.100000000000001" customHeight="1" x14ac:dyDescent="0.3">
      <c r="A183" s="13" t="s">
        <v>396</v>
      </c>
      <c r="B183" s="13" t="s">
        <v>84</v>
      </c>
      <c r="C183" s="15" t="s">
        <v>374</v>
      </c>
      <c r="D183" s="15" t="s">
        <v>374</v>
      </c>
      <c r="E183" s="16">
        <v>1</v>
      </c>
      <c r="F183" s="16">
        <v>1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22">
        <v>1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26">
        <v>1</v>
      </c>
      <c r="X183" s="26">
        <v>0</v>
      </c>
      <c r="Y183" s="26">
        <v>0</v>
      </c>
      <c r="Z183" s="30">
        <v>0</v>
      </c>
      <c r="AA183" s="29">
        <v>1</v>
      </c>
      <c r="AB183" s="29">
        <v>0</v>
      </c>
      <c r="AC183" s="29">
        <v>0</v>
      </c>
      <c r="AD183" s="29">
        <v>0</v>
      </c>
      <c r="AE183" s="29">
        <v>0</v>
      </c>
      <c r="AF183" s="29">
        <v>0</v>
      </c>
      <c r="AG183" s="29">
        <v>0</v>
      </c>
      <c r="AH183" s="33">
        <v>94.738816666666594</v>
      </c>
      <c r="AI183" s="33">
        <v>29.7638166666666</v>
      </c>
      <c r="AJ183" s="34">
        <v>6.5875000000000004</v>
      </c>
      <c r="AK183" s="34">
        <v>12.891666666666699</v>
      </c>
      <c r="AL183" s="34">
        <v>44.607843137254903</v>
      </c>
      <c r="AM183" s="34">
        <v>595.884083450037</v>
      </c>
      <c r="AN183" s="34">
        <v>19.600000000000001</v>
      </c>
      <c r="AO183" s="34">
        <v>-9.3000000000000007</v>
      </c>
      <c r="AP183" s="34">
        <v>28.9</v>
      </c>
      <c r="AQ183" s="34">
        <v>13.55</v>
      </c>
      <c r="AR183" s="34">
        <v>-1.0166666666666699</v>
      </c>
      <c r="AS183" s="34">
        <v>13.55</v>
      </c>
      <c r="AT183" s="34">
        <v>-1.0166666666666699</v>
      </c>
      <c r="AU183" s="34">
        <v>594</v>
      </c>
      <c r="AV183" s="34">
        <v>123</v>
      </c>
      <c r="AW183" s="34">
        <v>2</v>
      </c>
      <c r="AX183" s="34">
        <v>96.5690375977141</v>
      </c>
      <c r="AY183" s="34">
        <v>344</v>
      </c>
      <c r="AZ183" s="34">
        <v>9</v>
      </c>
      <c r="BA183" s="34">
        <v>344</v>
      </c>
      <c r="BB183" s="34">
        <v>9</v>
      </c>
    </row>
    <row r="184" spans="1:54" s="3" customFormat="1" ht="20.100000000000001" customHeight="1" x14ac:dyDescent="0.3">
      <c r="A184" s="13" t="s">
        <v>396</v>
      </c>
      <c r="B184" s="13" t="s">
        <v>84</v>
      </c>
      <c r="C184" s="15" t="s">
        <v>375</v>
      </c>
      <c r="D184" s="15" t="s">
        <v>375</v>
      </c>
      <c r="E184" s="16">
        <v>1</v>
      </c>
      <c r="F184" s="16">
        <v>1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22">
        <v>1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26">
        <v>1</v>
      </c>
      <c r="X184" s="26">
        <v>0</v>
      </c>
      <c r="Y184" s="26">
        <v>0</v>
      </c>
      <c r="Z184" s="30">
        <v>0</v>
      </c>
      <c r="AA184" s="29">
        <v>1</v>
      </c>
      <c r="AB184" s="29">
        <v>0</v>
      </c>
      <c r="AC184" s="29">
        <v>0</v>
      </c>
      <c r="AD184" s="29">
        <v>0</v>
      </c>
      <c r="AE184" s="29">
        <v>0</v>
      </c>
      <c r="AF184" s="29">
        <v>0</v>
      </c>
      <c r="AG184" s="29">
        <v>0</v>
      </c>
      <c r="AH184" s="33">
        <v>94.738816666666594</v>
      </c>
      <c r="AI184" s="33">
        <v>29.7638166666666</v>
      </c>
      <c r="AJ184" s="34">
        <v>6.5875000000000004</v>
      </c>
      <c r="AK184" s="34">
        <v>12.891666666666699</v>
      </c>
      <c r="AL184" s="34">
        <v>44.607843137254903</v>
      </c>
      <c r="AM184" s="34">
        <v>595.884083450037</v>
      </c>
      <c r="AN184" s="34">
        <v>19.600000000000001</v>
      </c>
      <c r="AO184" s="34">
        <v>-9.3000000000000007</v>
      </c>
      <c r="AP184" s="34">
        <v>28.9</v>
      </c>
      <c r="AQ184" s="34">
        <v>13.55</v>
      </c>
      <c r="AR184" s="34">
        <v>-1.0166666666666699</v>
      </c>
      <c r="AS184" s="34">
        <v>13.55</v>
      </c>
      <c r="AT184" s="34">
        <v>-1.0166666666666699</v>
      </c>
      <c r="AU184" s="34">
        <v>594</v>
      </c>
      <c r="AV184" s="34">
        <v>123</v>
      </c>
      <c r="AW184" s="34">
        <v>2</v>
      </c>
      <c r="AX184" s="34">
        <v>96.5690375977141</v>
      </c>
      <c r="AY184" s="34">
        <v>344</v>
      </c>
      <c r="AZ184" s="34">
        <v>9</v>
      </c>
      <c r="BA184" s="34">
        <v>344</v>
      </c>
      <c r="BB184" s="34">
        <v>9</v>
      </c>
    </row>
    <row r="185" spans="1:54" s="3" customFormat="1" ht="20.100000000000001" customHeight="1" x14ac:dyDescent="0.3">
      <c r="A185" s="13" t="s">
        <v>396</v>
      </c>
      <c r="B185" s="13" t="s">
        <v>84</v>
      </c>
      <c r="C185" s="15" t="s">
        <v>376</v>
      </c>
      <c r="D185" s="15" t="s">
        <v>376</v>
      </c>
      <c r="E185" s="16">
        <v>1</v>
      </c>
      <c r="F185" s="16">
        <v>1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22">
        <v>1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26">
        <v>1</v>
      </c>
      <c r="X185" s="26">
        <v>0</v>
      </c>
      <c r="Y185" s="26">
        <v>0</v>
      </c>
      <c r="Z185" s="30">
        <v>0</v>
      </c>
      <c r="AA185" s="29">
        <v>1</v>
      </c>
      <c r="AB185" s="29">
        <v>0</v>
      </c>
      <c r="AC185" s="29">
        <v>0</v>
      </c>
      <c r="AD185" s="29">
        <v>0</v>
      </c>
      <c r="AE185" s="29">
        <v>0</v>
      </c>
      <c r="AF185" s="29">
        <v>0</v>
      </c>
      <c r="AG185" s="29">
        <v>0</v>
      </c>
      <c r="AH185" s="33">
        <v>95.197333333333304</v>
      </c>
      <c r="AI185" s="33">
        <v>30.05885</v>
      </c>
      <c r="AJ185" s="34">
        <v>10.954166666666699</v>
      </c>
      <c r="AK185" s="34">
        <v>12.741666666666699</v>
      </c>
      <c r="AL185" s="34">
        <v>44.241898148148202</v>
      </c>
      <c r="AM185" s="34">
        <v>598.488468535273</v>
      </c>
      <c r="AN185" s="34">
        <v>23.9</v>
      </c>
      <c r="AO185" s="34">
        <v>-4.9000000000000004</v>
      </c>
      <c r="AP185" s="34">
        <v>28.8</v>
      </c>
      <c r="AQ185" s="34">
        <v>17.816666666666698</v>
      </c>
      <c r="AR185" s="34">
        <v>4.0333333333333297</v>
      </c>
      <c r="AS185" s="34">
        <v>17.816666666666698</v>
      </c>
      <c r="AT185" s="34">
        <v>3.1666666666666701</v>
      </c>
      <c r="AU185" s="34">
        <v>896</v>
      </c>
      <c r="AV185" s="34">
        <v>187</v>
      </c>
      <c r="AW185" s="34">
        <v>3</v>
      </c>
      <c r="AX185" s="34">
        <v>97.172007897019398</v>
      </c>
      <c r="AY185" s="34">
        <v>528</v>
      </c>
      <c r="AZ185" s="34">
        <v>15</v>
      </c>
      <c r="BA185" s="34">
        <v>528</v>
      </c>
      <c r="BB185" s="34">
        <v>18</v>
      </c>
    </row>
    <row r="186" spans="1:54" s="3" customFormat="1" ht="20.100000000000001" customHeight="1" x14ac:dyDescent="0.3">
      <c r="A186" s="13" t="s">
        <v>396</v>
      </c>
      <c r="B186" s="13" t="s">
        <v>84</v>
      </c>
      <c r="C186" s="15" t="s">
        <v>377</v>
      </c>
      <c r="D186" s="15" t="s">
        <v>377</v>
      </c>
      <c r="E186" s="16">
        <v>1</v>
      </c>
      <c r="F186" s="16">
        <v>1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22">
        <v>1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26">
        <v>1</v>
      </c>
      <c r="X186" s="26">
        <v>0</v>
      </c>
      <c r="Y186" s="26">
        <v>0</v>
      </c>
      <c r="Z186" s="30">
        <v>0</v>
      </c>
      <c r="AA186" s="29">
        <v>1</v>
      </c>
      <c r="AB186" s="29">
        <v>0</v>
      </c>
      <c r="AC186" s="29">
        <v>0</v>
      </c>
      <c r="AD186" s="29">
        <v>0</v>
      </c>
      <c r="AE186" s="29">
        <v>0</v>
      </c>
      <c r="AF186" s="29">
        <v>0</v>
      </c>
      <c r="AG186" s="29">
        <v>0</v>
      </c>
      <c r="AH186" s="33">
        <v>95.197333333333304</v>
      </c>
      <c r="AI186" s="33">
        <v>30.05885</v>
      </c>
      <c r="AJ186" s="34">
        <v>10.954166666666699</v>
      </c>
      <c r="AK186" s="34">
        <v>12.741666666666699</v>
      </c>
      <c r="AL186" s="34">
        <v>44.241898148148202</v>
      </c>
      <c r="AM186" s="34">
        <v>598.488468535273</v>
      </c>
      <c r="AN186" s="34">
        <v>23.9</v>
      </c>
      <c r="AO186" s="34">
        <v>-4.9000000000000004</v>
      </c>
      <c r="AP186" s="34">
        <v>28.8</v>
      </c>
      <c r="AQ186" s="34">
        <v>17.816666666666698</v>
      </c>
      <c r="AR186" s="34">
        <v>4.0333333333333297</v>
      </c>
      <c r="AS186" s="34">
        <v>17.816666666666698</v>
      </c>
      <c r="AT186" s="34">
        <v>3.1666666666666701</v>
      </c>
      <c r="AU186" s="34">
        <v>896</v>
      </c>
      <c r="AV186" s="34">
        <v>187</v>
      </c>
      <c r="AW186" s="34">
        <v>3</v>
      </c>
      <c r="AX186" s="34">
        <v>97.172007897019398</v>
      </c>
      <c r="AY186" s="34">
        <v>528</v>
      </c>
      <c r="AZ186" s="34">
        <v>15</v>
      </c>
      <c r="BA186" s="34">
        <v>528</v>
      </c>
      <c r="BB186" s="34">
        <v>18</v>
      </c>
    </row>
    <row r="187" spans="1:54" s="3" customFormat="1" ht="20.100000000000001" customHeight="1" x14ac:dyDescent="0.3">
      <c r="A187" s="13" t="s">
        <v>396</v>
      </c>
      <c r="B187" s="13" t="s">
        <v>84</v>
      </c>
      <c r="C187" s="15" t="s">
        <v>378</v>
      </c>
      <c r="D187" s="15" t="s">
        <v>378</v>
      </c>
      <c r="E187" s="16">
        <v>1</v>
      </c>
      <c r="F187" s="16">
        <v>1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22">
        <v>1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26">
        <v>1</v>
      </c>
      <c r="X187" s="26">
        <v>0</v>
      </c>
      <c r="Y187" s="26">
        <v>0</v>
      </c>
      <c r="Z187" s="30">
        <v>0</v>
      </c>
      <c r="AA187" s="29">
        <v>1</v>
      </c>
      <c r="AB187" s="29">
        <v>0</v>
      </c>
      <c r="AC187" s="29">
        <v>0</v>
      </c>
      <c r="AD187" s="29">
        <v>0</v>
      </c>
      <c r="AE187" s="29">
        <v>0</v>
      </c>
      <c r="AF187" s="29">
        <v>0</v>
      </c>
      <c r="AG187" s="29">
        <v>0</v>
      </c>
      <c r="AH187" s="33">
        <v>95.197333333333304</v>
      </c>
      <c r="AI187" s="33">
        <v>30.05885</v>
      </c>
      <c r="AJ187" s="34">
        <v>10.954166666666699</v>
      </c>
      <c r="AK187" s="34">
        <v>12.741666666666699</v>
      </c>
      <c r="AL187" s="34">
        <v>44.241898148148202</v>
      </c>
      <c r="AM187" s="34">
        <v>598.488468535273</v>
      </c>
      <c r="AN187" s="34">
        <v>23.9</v>
      </c>
      <c r="AO187" s="34">
        <v>-4.9000000000000004</v>
      </c>
      <c r="AP187" s="34">
        <v>28.8</v>
      </c>
      <c r="AQ187" s="34">
        <v>17.816666666666698</v>
      </c>
      <c r="AR187" s="34">
        <v>4.0333333333333297</v>
      </c>
      <c r="AS187" s="34">
        <v>17.816666666666698</v>
      </c>
      <c r="AT187" s="34">
        <v>3.1666666666666701</v>
      </c>
      <c r="AU187" s="34">
        <v>896</v>
      </c>
      <c r="AV187" s="34">
        <v>187</v>
      </c>
      <c r="AW187" s="34">
        <v>3</v>
      </c>
      <c r="AX187" s="34">
        <v>97.172007897019398</v>
      </c>
      <c r="AY187" s="34">
        <v>528</v>
      </c>
      <c r="AZ187" s="34">
        <v>15</v>
      </c>
      <c r="BA187" s="34">
        <v>528</v>
      </c>
      <c r="BB187" s="34">
        <v>18</v>
      </c>
    </row>
    <row r="188" spans="1:54" s="3" customFormat="1" ht="20.100000000000001" customHeight="1" x14ac:dyDescent="0.3">
      <c r="A188" s="13" t="s">
        <v>396</v>
      </c>
      <c r="B188" s="13" t="s">
        <v>84</v>
      </c>
      <c r="C188" s="15" t="s">
        <v>379</v>
      </c>
      <c r="D188" s="15" t="s">
        <v>379</v>
      </c>
      <c r="E188" s="16">
        <v>1</v>
      </c>
      <c r="F188" s="16">
        <v>1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22">
        <v>1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26">
        <v>1</v>
      </c>
      <c r="X188" s="26">
        <v>0</v>
      </c>
      <c r="Y188" s="26">
        <v>0</v>
      </c>
      <c r="Z188" s="30">
        <v>0</v>
      </c>
      <c r="AA188" s="29">
        <v>1</v>
      </c>
      <c r="AB188" s="29">
        <v>0</v>
      </c>
      <c r="AC188" s="29">
        <v>0</v>
      </c>
      <c r="AD188" s="29">
        <v>0</v>
      </c>
      <c r="AE188" s="29">
        <v>0</v>
      </c>
      <c r="AF188" s="29">
        <v>0</v>
      </c>
      <c r="AG188" s="29">
        <v>0</v>
      </c>
      <c r="AH188" s="33">
        <v>100.17558333333299</v>
      </c>
      <c r="AI188" s="33">
        <v>26.990749999999998</v>
      </c>
      <c r="AJ188" s="34">
        <v>10.2083333333333</v>
      </c>
      <c r="AK188" s="34">
        <v>11.6</v>
      </c>
      <c r="AL188" s="34">
        <v>48.535564853556501</v>
      </c>
      <c r="AM188" s="34">
        <v>474.80059610388702</v>
      </c>
      <c r="AN188" s="34">
        <v>20.100000000000001</v>
      </c>
      <c r="AO188" s="34">
        <v>-3.8</v>
      </c>
      <c r="AP188" s="34">
        <v>23.9</v>
      </c>
      <c r="AQ188" s="34">
        <v>15.616666666666699</v>
      </c>
      <c r="AR188" s="34">
        <v>4.0833333333333304</v>
      </c>
      <c r="AS188" s="34">
        <v>15.616666666666699</v>
      </c>
      <c r="AT188" s="34">
        <v>4.0833333333333304</v>
      </c>
      <c r="AU188" s="34">
        <v>961</v>
      </c>
      <c r="AV188" s="34">
        <v>236</v>
      </c>
      <c r="AW188" s="34">
        <v>4</v>
      </c>
      <c r="AX188" s="34">
        <v>106.346184703219</v>
      </c>
      <c r="AY188" s="34">
        <v>610</v>
      </c>
      <c r="AZ188" s="34">
        <v>18</v>
      </c>
      <c r="BA188" s="34">
        <v>610</v>
      </c>
      <c r="BB188" s="34">
        <v>18</v>
      </c>
    </row>
    <row r="189" spans="1:54" s="3" customFormat="1" ht="21" customHeight="1" x14ac:dyDescent="0.3">
      <c r="A189" s="13" t="s">
        <v>396</v>
      </c>
      <c r="B189" s="13" t="s">
        <v>84</v>
      </c>
      <c r="C189" s="15" t="s">
        <v>380</v>
      </c>
      <c r="D189" s="15" t="s">
        <v>380</v>
      </c>
      <c r="E189" s="16">
        <v>1</v>
      </c>
      <c r="F189" s="16">
        <v>1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22">
        <v>1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26">
        <v>1</v>
      </c>
      <c r="X189" s="26">
        <v>0</v>
      </c>
      <c r="Y189" s="26">
        <v>0</v>
      </c>
      <c r="Z189" s="30">
        <v>0</v>
      </c>
      <c r="AA189" s="29">
        <v>1</v>
      </c>
      <c r="AB189" s="29">
        <v>0</v>
      </c>
      <c r="AC189" s="29">
        <v>0</v>
      </c>
      <c r="AD189" s="29">
        <v>0</v>
      </c>
      <c r="AE189" s="29">
        <v>0</v>
      </c>
      <c r="AF189" s="29">
        <v>0</v>
      </c>
      <c r="AG189" s="29">
        <v>0</v>
      </c>
      <c r="AH189" s="33">
        <v>100.17558333333299</v>
      </c>
      <c r="AI189" s="33">
        <v>26.990749999999998</v>
      </c>
      <c r="AJ189" s="34">
        <v>10.2083333333333</v>
      </c>
      <c r="AK189" s="34">
        <v>11.6</v>
      </c>
      <c r="AL189" s="34">
        <v>48.535564853556501</v>
      </c>
      <c r="AM189" s="34">
        <v>474.80059610388702</v>
      </c>
      <c r="AN189" s="34">
        <v>20.100000000000001</v>
      </c>
      <c r="AO189" s="34">
        <v>-3.8</v>
      </c>
      <c r="AP189" s="34">
        <v>23.9</v>
      </c>
      <c r="AQ189" s="34">
        <v>15.616666666666699</v>
      </c>
      <c r="AR189" s="34">
        <v>4.0833333333333304</v>
      </c>
      <c r="AS189" s="34">
        <v>15.616666666666699</v>
      </c>
      <c r="AT189" s="34">
        <v>4.0833333333333304</v>
      </c>
      <c r="AU189" s="34">
        <v>961</v>
      </c>
      <c r="AV189" s="34">
        <v>236</v>
      </c>
      <c r="AW189" s="34">
        <v>4</v>
      </c>
      <c r="AX189" s="34">
        <v>106.346184703219</v>
      </c>
      <c r="AY189" s="34">
        <v>610</v>
      </c>
      <c r="AZ189" s="34">
        <v>18</v>
      </c>
      <c r="BA189" s="34">
        <v>610</v>
      </c>
      <c r="BB189" s="34">
        <v>18</v>
      </c>
    </row>
    <row r="190" spans="1:54" s="3" customFormat="1" ht="20.100000000000001" customHeight="1" x14ac:dyDescent="0.3">
      <c r="A190" s="13" t="s">
        <v>396</v>
      </c>
      <c r="B190" s="13" t="s">
        <v>84</v>
      </c>
      <c r="C190" s="15" t="s">
        <v>381</v>
      </c>
      <c r="D190" s="15" t="s">
        <v>381</v>
      </c>
      <c r="E190" s="16">
        <v>1</v>
      </c>
      <c r="F190" s="16">
        <v>1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22">
        <v>1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26">
        <v>1</v>
      </c>
      <c r="X190" s="26">
        <v>0</v>
      </c>
      <c r="Y190" s="26">
        <v>0</v>
      </c>
      <c r="Z190" s="30">
        <v>0</v>
      </c>
      <c r="AA190" s="29">
        <v>1</v>
      </c>
      <c r="AB190" s="29">
        <v>0</v>
      </c>
      <c r="AC190" s="29">
        <v>0</v>
      </c>
      <c r="AD190" s="29">
        <v>0</v>
      </c>
      <c r="AE190" s="29">
        <v>0</v>
      </c>
      <c r="AF190" s="29">
        <v>0</v>
      </c>
      <c r="AG190" s="29">
        <v>0</v>
      </c>
      <c r="AH190" s="33">
        <v>100.17558333333299</v>
      </c>
      <c r="AI190" s="33">
        <v>26.990749999999998</v>
      </c>
      <c r="AJ190" s="34">
        <v>10.2083333333333</v>
      </c>
      <c r="AK190" s="34">
        <v>11.6</v>
      </c>
      <c r="AL190" s="34">
        <v>48.535564853556501</v>
      </c>
      <c r="AM190" s="34">
        <v>474.80059610388702</v>
      </c>
      <c r="AN190" s="34">
        <v>20.100000000000001</v>
      </c>
      <c r="AO190" s="34">
        <v>-3.8</v>
      </c>
      <c r="AP190" s="34">
        <v>23.9</v>
      </c>
      <c r="AQ190" s="34">
        <v>15.616666666666699</v>
      </c>
      <c r="AR190" s="34">
        <v>4.0833333333333304</v>
      </c>
      <c r="AS190" s="34">
        <v>15.616666666666699</v>
      </c>
      <c r="AT190" s="34">
        <v>4.0833333333333304</v>
      </c>
      <c r="AU190" s="34">
        <v>961</v>
      </c>
      <c r="AV190" s="34">
        <v>236</v>
      </c>
      <c r="AW190" s="34">
        <v>4</v>
      </c>
      <c r="AX190" s="34">
        <v>106.346184703219</v>
      </c>
      <c r="AY190" s="34">
        <v>610</v>
      </c>
      <c r="AZ190" s="34">
        <v>18</v>
      </c>
      <c r="BA190" s="34">
        <v>610</v>
      </c>
      <c r="BB190" s="34">
        <v>18</v>
      </c>
    </row>
    <row r="191" spans="1:54" s="3" customFormat="1" ht="20.100000000000001" customHeight="1" x14ac:dyDescent="0.3">
      <c r="A191" s="13" t="s">
        <v>396</v>
      </c>
      <c r="B191" s="13" t="s">
        <v>84</v>
      </c>
      <c r="C191" s="15" t="s">
        <v>382</v>
      </c>
      <c r="D191" s="15" t="s">
        <v>382</v>
      </c>
      <c r="E191" s="16">
        <v>1</v>
      </c>
      <c r="F191" s="16">
        <v>1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22">
        <v>1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26">
        <v>1</v>
      </c>
      <c r="X191" s="26">
        <v>0</v>
      </c>
      <c r="Y191" s="26">
        <v>0</v>
      </c>
      <c r="Z191" s="30">
        <v>0</v>
      </c>
      <c r="AA191" s="29">
        <v>1</v>
      </c>
      <c r="AB191" s="29">
        <v>0</v>
      </c>
      <c r="AC191" s="29">
        <v>0</v>
      </c>
      <c r="AD191" s="29">
        <v>0</v>
      </c>
      <c r="AE191" s="29">
        <v>0</v>
      </c>
      <c r="AF191" s="29">
        <v>0</v>
      </c>
      <c r="AG191" s="29">
        <v>0</v>
      </c>
      <c r="AH191" s="33">
        <v>99.094027777777796</v>
      </c>
      <c r="AI191" s="33">
        <v>28.3440277777778</v>
      </c>
      <c r="AJ191" s="34">
        <v>1.7333333333333301</v>
      </c>
      <c r="AK191" s="34">
        <v>11.1666666666667</v>
      </c>
      <c r="AL191" s="34">
        <v>43.6197916666667</v>
      </c>
      <c r="AM191" s="34">
        <v>555.75228839889303</v>
      </c>
      <c r="AN191" s="34">
        <v>13</v>
      </c>
      <c r="AO191" s="34">
        <v>-12.6</v>
      </c>
      <c r="AP191" s="34">
        <v>25.6</v>
      </c>
      <c r="AQ191" s="34">
        <v>8.2333333333333307</v>
      </c>
      <c r="AR191" s="34">
        <v>-3.9666666666666699</v>
      </c>
      <c r="AS191" s="34">
        <v>8.2333333333333307</v>
      </c>
      <c r="AT191" s="34">
        <v>-5.18333333333333</v>
      </c>
      <c r="AU191" s="34">
        <v>684</v>
      </c>
      <c r="AV191" s="34">
        <v>158</v>
      </c>
      <c r="AW191" s="34">
        <v>6</v>
      </c>
      <c r="AX191" s="34">
        <v>92.9478434569115</v>
      </c>
      <c r="AY191" s="34">
        <v>400</v>
      </c>
      <c r="AZ191" s="34">
        <v>25</v>
      </c>
      <c r="BA191" s="34">
        <v>400</v>
      </c>
      <c r="BB191" s="34">
        <v>26</v>
      </c>
    </row>
    <row r="192" spans="1:54" s="3" customFormat="1" ht="20.100000000000001" customHeight="1" x14ac:dyDescent="0.3">
      <c r="A192" s="13" t="s">
        <v>396</v>
      </c>
      <c r="B192" s="13" t="s">
        <v>84</v>
      </c>
      <c r="C192" s="15" t="s">
        <v>383</v>
      </c>
      <c r="D192" s="15" t="s">
        <v>383</v>
      </c>
      <c r="E192" s="16">
        <v>1</v>
      </c>
      <c r="F192" s="16">
        <v>1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22">
        <v>1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26">
        <v>1</v>
      </c>
      <c r="X192" s="26">
        <v>0</v>
      </c>
      <c r="Y192" s="26">
        <v>0</v>
      </c>
      <c r="Z192" s="30">
        <v>0</v>
      </c>
      <c r="AA192" s="29">
        <v>1</v>
      </c>
      <c r="AB192" s="29">
        <v>0</v>
      </c>
      <c r="AC192" s="29">
        <v>0</v>
      </c>
      <c r="AD192" s="29">
        <v>0</v>
      </c>
      <c r="AE192" s="29">
        <v>0</v>
      </c>
      <c r="AF192" s="29">
        <v>0</v>
      </c>
      <c r="AG192" s="29">
        <v>0</v>
      </c>
      <c r="AH192" s="33">
        <v>99.094027777777796</v>
      </c>
      <c r="AI192" s="33">
        <v>28.3440277777778</v>
      </c>
      <c r="AJ192" s="34">
        <v>1.7333333333333301</v>
      </c>
      <c r="AK192" s="34">
        <v>11.1666666666667</v>
      </c>
      <c r="AL192" s="34">
        <v>43.6197916666667</v>
      </c>
      <c r="AM192" s="34">
        <v>555.75228839889303</v>
      </c>
      <c r="AN192" s="34">
        <v>13</v>
      </c>
      <c r="AO192" s="34">
        <v>-12.6</v>
      </c>
      <c r="AP192" s="34">
        <v>25.6</v>
      </c>
      <c r="AQ192" s="34">
        <v>8.2333333333333307</v>
      </c>
      <c r="AR192" s="34">
        <v>-3.9666666666666699</v>
      </c>
      <c r="AS192" s="34">
        <v>8.2333333333333307</v>
      </c>
      <c r="AT192" s="34">
        <v>-5.18333333333333</v>
      </c>
      <c r="AU192" s="34">
        <v>684</v>
      </c>
      <c r="AV192" s="34">
        <v>158</v>
      </c>
      <c r="AW192" s="34">
        <v>6</v>
      </c>
      <c r="AX192" s="34">
        <v>92.9478434569115</v>
      </c>
      <c r="AY192" s="34">
        <v>400</v>
      </c>
      <c r="AZ192" s="34">
        <v>25</v>
      </c>
      <c r="BA192" s="34">
        <v>400</v>
      </c>
      <c r="BB192" s="34">
        <v>26</v>
      </c>
    </row>
    <row r="193" spans="1:54" s="3" customFormat="1" ht="20.100000000000001" customHeight="1" x14ac:dyDescent="0.3">
      <c r="A193" s="13" t="s">
        <v>238</v>
      </c>
      <c r="B193" s="13" t="s">
        <v>239</v>
      </c>
      <c r="C193" s="15" t="s">
        <v>384</v>
      </c>
      <c r="D193" s="15" t="s">
        <v>384</v>
      </c>
      <c r="E193" s="16">
        <v>1</v>
      </c>
      <c r="F193" s="16">
        <v>1</v>
      </c>
      <c r="G193" s="16">
        <v>1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22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26">
        <v>1</v>
      </c>
      <c r="X193" s="26">
        <v>0</v>
      </c>
      <c r="Y193" s="26">
        <v>0</v>
      </c>
      <c r="Z193" s="30">
        <v>0</v>
      </c>
      <c r="AA193" s="29">
        <v>0</v>
      </c>
      <c r="AB193" s="29">
        <v>1</v>
      </c>
      <c r="AC193" s="29">
        <v>0</v>
      </c>
      <c r="AD193" s="29">
        <v>0</v>
      </c>
      <c r="AE193" s="29">
        <v>0</v>
      </c>
      <c r="AF193" s="29">
        <v>0</v>
      </c>
      <c r="AG193" s="29">
        <v>0</v>
      </c>
      <c r="AH193" s="33">
        <v>118.995277777778</v>
      </c>
      <c r="AI193" s="33">
        <v>25.7786111111111</v>
      </c>
      <c r="AJ193" s="34">
        <v>17.237500000000001</v>
      </c>
      <c r="AK193" s="34">
        <v>6.7583333333333302</v>
      </c>
      <c r="AL193" s="34">
        <v>29.005722460658099</v>
      </c>
      <c r="AM193" s="34">
        <v>605.693160391839</v>
      </c>
      <c r="AN193" s="34">
        <v>28.8</v>
      </c>
      <c r="AO193" s="34">
        <v>5.5</v>
      </c>
      <c r="AP193" s="34">
        <v>23.3</v>
      </c>
      <c r="AQ193" s="34">
        <v>24.316666666666698</v>
      </c>
      <c r="AR193" s="34">
        <v>11.7</v>
      </c>
      <c r="AS193" s="34">
        <v>24.366666666666699</v>
      </c>
      <c r="AT193" s="34">
        <v>9.7166666666666703</v>
      </c>
      <c r="AU193" s="34">
        <v>1570</v>
      </c>
      <c r="AV193" s="34">
        <v>254</v>
      </c>
      <c r="AW193" s="34">
        <v>35</v>
      </c>
      <c r="AX193" s="34">
        <v>57.516606482334403</v>
      </c>
      <c r="AY193" s="34">
        <v>629</v>
      </c>
      <c r="AZ193" s="34">
        <v>125</v>
      </c>
      <c r="BA193" s="34">
        <v>546</v>
      </c>
      <c r="BB193" s="34">
        <v>171</v>
      </c>
    </row>
    <row r="194" spans="1:54" s="3" customFormat="1" ht="20.100000000000001" customHeight="1" x14ac:dyDescent="0.3">
      <c r="A194" s="13" t="s">
        <v>238</v>
      </c>
      <c r="B194" s="13" t="s">
        <v>239</v>
      </c>
      <c r="C194" s="15" t="s">
        <v>385</v>
      </c>
      <c r="D194" s="15" t="s">
        <v>385</v>
      </c>
      <c r="E194" s="16">
        <v>1</v>
      </c>
      <c r="F194" s="16">
        <v>1</v>
      </c>
      <c r="G194" s="16">
        <v>1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22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26">
        <v>1</v>
      </c>
      <c r="X194" s="26">
        <v>0</v>
      </c>
      <c r="Y194" s="26">
        <v>0</v>
      </c>
      <c r="Z194" s="30">
        <v>0</v>
      </c>
      <c r="AA194" s="29">
        <v>0</v>
      </c>
      <c r="AB194" s="29">
        <v>1</v>
      </c>
      <c r="AC194" s="29">
        <v>0</v>
      </c>
      <c r="AD194" s="29">
        <v>0</v>
      </c>
      <c r="AE194" s="29">
        <v>0</v>
      </c>
      <c r="AF194" s="29">
        <v>0</v>
      </c>
      <c r="AG194" s="29">
        <v>0</v>
      </c>
      <c r="AH194" s="33">
        <v>118.995277777778</v>
      </c>
      <c r="AI194" s="33">
        <v>25.7786111111111</v>
      </c>
      <c r="AJ194" s="34">
        <v>17.237500000000001</v>
      </c>
      <c r="AK194" s="34">
        <v>6.7583333333333302</v>
      </c>
      <c r="AL194" s="34">
        <v>29.005722460658099</v>
      </c>
      <c r="AM194" s="34">
        <v>605.693160391839</v>
      </c>
      <c r="AN194" s="34">
        <v>28.8</v>
      </c>
      <c r="AO194" s="34">
        <v>5.5</v>
      </c>
      <c r="AP194" s="34">
        <v>23.3</v>
      </c>
      <c r="AQ194" s="34">
        <v>24.316666666666698</v>
      </c>
      <c r="AR194" s="34">
        <v>11.7</v>
      </c>
      <c r="AS194" s="34">
        <v>24.366666666666699</v>
      </c>
      <c r="AT194" s="34">
        <v>9.7166666666666703</v>
      </c>
      <c r="AU194" s="34">
        <v>1570</v>
      </c>
      <c r="AV194" s="34">
        <v>254</v>
      </c>
      <c r="AW194" s="34">
        <v>35</v>
      </c>
      <c r="AX194" s="34">
        <v>57.516606482334403</v>
      </c>
      <c r="AY194" s="34">
        <v>629</v>
      </c>
      <c r="AZ194" s="34">
        <v>125</v>
      </c>
      <c r="BA194" s="34">
        <v>546</v>
      </c>
      <c r="BB194" s="34">
        <v>171</v>
      </c>
    </row>
    <row r="195" spans="1:54" s="3" customFormat="1" ht="20.100000000000001" customHeight="1" x14ac:dyDescent="0.3">
      <c r="A195" s="13" t="s">
        <v>242</v>
      </c>
      <c r="B195" s="13" t="s">
        <v>243</v>
      </c>
      <c r="C195" s="15" t="s">
        <v>386</v>
      </c>
      <c r="D195" s="15" t="s">
        <v>386</v>
      </c>
      <c r="E195" s="16">
        <v>0</v>
      </c>
      <c r="F195" s="16">
        <v>1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23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1</v>
      </c>
      <c r="W195" s="25">
        <v>0</v>
      </c>
      <c r="X195" s="25">
        <v>1</v>
      </c>
      <c r="Y195" s="25">
        <v>0</v>
      </c>
      <c r="Z195" s="28">
        <v>0</v>
      </c>
      <c r="AA195" s="29">
        <v>0</v>
      </c>
      <c r="AB195" s="29">
        <v>0</v>
      </c>
      <c r="AC195" s="29">
        <v>0</v>
      </c>
      <c r="AD195" s="29">
        <v>1</v>
      </c>
      <c r="AE195" s="29">
        <v>0</v>
      </c>
      <c r="AF195" s="29">
        <v>0</v>
      </c>
      <c r="AG195" s="29">
        <v>0</v>
      </c>
      <c r="AH195" s="33">
        <v>118.99638888888801</v>
      </c>
      <c r="AI195" s="33">
        <v>25.768055555555499</v>
      </c>
      <c r="AJ195" s="34">
        <v>17.237500000000001</v>
      </c>
      <c r="AK195" s="34">
        <v>6.7583333333333302</v>
      </c>
      <c r="AL195" s="34">
        <v>29.005722460658099</v>
      </c>
      <c r="AM195" s="34">
        <v>605.693160391839</v>
      </c>
      <c r="AN195" s="34">
        <v>28.8</v>
      </c>
      <c r="AO195" s="34">
        <v>5.5</v>
      </c>
      <c r="AP195" s="34">
        <v>23.3</v>
      </c>
      <c r="AQ195" s="34">
        <v>24.316666666666698</v>
      </c>
      <c r="AR195" s="34">
        <v>11.7</v>
      </c>
      <c r="AS195" s="34">
        <v>24.366666666666699</v>
      </c>
      <c r="AT195" s="34">
        <v>9.7166666666666703</v>
      </c>
      <c r="AU195" s="34">
        <v>1570</v>
      </c>
      <c r="AV195" s="34">
        <v>254</v>
      </c>
      <c r="AW195" s="34">
        <v>35</v>
      </c>
      <c r="AX195" s="34">
        <v>57.516606482334403</v>
      </c>
      <c r="AY195" s="34">
        <v>629</v>
      </c>
      <c r="AZ195" s="34">
        <v>125</v>
      </c>
      <c r="BA195" s="34">
        <v>546</v>
      </c>
      <c r="BB195" s="34">
        <v>171</v>
      </c>
    </row>
    <row r="196" spans="1:54" s="3" customFormat="1" ht="20.100000000000001" customHeight="1" x14ac:dyDescent="0.3">
      <c r="A196" s="13" t="s">
        <v>238</v>
      </c>
      <c r="B196" s="13" t="s">
        <v>239</v>
      </c>
      <c r="C196" s="15" t="s">
        <v>387</v>
      </c>
      <c r="D196" s="15" t="s">
        <v>387</v>
      </c>
      <c r="E196" s="16">
        <v>1</v>
      </c>
      <c r="F196" s="16">
        <v>1</v>
      </c>
      <c r="G196" s="16">
        <v>1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22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26">
        <v>1</v>
      </c>
      <c r="X196" s="26">
        <v>0</v>
      </c>
      <c r="Y196" s="26">
        <v>0</v>
      </c>
      <c r="Z196" s="30">
        <v>0</v>
      </c>
      <c r="AA196" s="29">
        <v>0</v>
      </c>
      <c r="AB196" s="29">
        <v>1</v>
      </c>
      <c r="AC196" s="29">
        <v>0</v>
      </c>
      <c r="AD196" s="29">
        <v>0</v>
      </c>
      <c r="AE196" s="29">
        <v>0</v>
      </c>
      <c r="AF196" s="29">
        <v>0</v>
      </c>
      <c r="AG196" s="29">
        <v>0</v>
      </c>
      <c r="AH196" s="33">
        <v>118.995277777778</v>
      </c>
      <c r="AI196" s="33">
        <v>25.7786111111111</v>
      </c>
      <c r="AJ196" s="34">
        <v>17.237500000000001</v>
      </c>
      <c r="AK196" s="34">
        <v>6.7583333333333302</v>
      </c>
      <c r="AL196" s="34">
        <v>29.005722460658099</v>
      </c>
      <c r="AM196" s="34">
        <v>605.693160391839</v>
      </c>
      <c r="AN196" s="34">
        <v>28.8</v>
      </c>
      <c r="AO196" s="34">
        <v>5.5</v>
      </c>
      <c r="AP196" s="34">
        <v>23.3</v>
      </c>
      <c r="AQ196" s="34">
        <v>24.316666666666698</v>
      </c>
      <c r="AR196" s="34">
        <v>11.7</v>
      </c>
      <c r="AS196" s="34">
        <v>24.366666666666699</v>
      </c>
      <c r="AT196" s="34">
        <v>9.7166666666666703</v>
      </c>
      <c r="AU196" s="34">
        <v>1570</v>
      </c>
      <c r="AV196" s="34">
        <v>254</v>
      </c>
      <c r="AW196" s="34">
        <v>35</v>
      </c>
      <c r="AX196" s="34">
        <v>57.516606482334403</v>
      </c>
      <c r="AY196" s="34">
        <v>629</v>
      </c>
      <c r="AZ196" s="34">
        <v>125</v>
      </c>
      <c r="BA196" s="34">
        <v>546</v>
      </c>
      <c r="BB196" s="34">
        <v>171</v>
      </c>
    </row>
    <row r="197" spans="1:54" s="3" customFormat="1" ht="20.100000000000001" customHeight="1" x14ac:dyDescent="0.3">
      <c r="A197" s="13" t="s">
        <v>242</v>
      </c>
      <c r="B197" s="13" t="s">
        <v>243</v>
      </c>
      <c r="C197" s="15" t="s">
        <v>388</v>
      </c>
      <c r="D197" s="15" t="s">
        <v>388</v>
      </c>
      <c r="E197" s="16">
        <v>0</v>
      </c>
      <c r="F197" s="16">
        <v>1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23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1</v>
      </c>
      <c r="W197" s="25">
        <v>0</v>
      </c>
      <c r="X197" s="25">
        <v>1</v>
      </c>
      <c r="Y197" s="25">
        <v>0</v>
      </c>
      <c r="Z197" s="28">
        <v>0</v>
      </c>
      <c r="AA197" s="29">
        <v>0</v>
      </c>
      <c r="AB197" s="29">
        <v>0</v>
      </c>
      <c r="AC197" s="29">
        <v>0</v>
      </c>
      <c r="AD197" s="29">
        <v>1</v>
      </c>
      <c r="AE197" s="29">
        <v>0</v>
      </c>
      <c r="AF197" s="29">
        <v>0</v>
      </c>
      <c r="AG197" s="29">
        <v>0</v>
      </c>
      <c r="AH197" s="33">
        <v>118.99638888888801</v>
      </c>
      <c r="AI197" s="33">
        <v>25.765000000000001</v>
      </c>
      <c r="AJ197" s="34">
        <v>17.237500000000001</v>
      </c>
      <c r="AK197" s="34">
        <v>6.7583333333333302</v>
      </c>
      <c r="AL197" s="34">
        <v>29.005722460658099</v>
      </c>
      <c r="AM197" s="34">
        <v>605.693160391839</v>
      </c>
      <c r="AN197" s="34">
        <v>28.8</v>
      </c>
      <c r="AO197" s="34">
        <v>5.5</v>
      </c>
      <c r="AP197" s="34">
        <v>23.3</v>
      </c>
      <c r="AQ197" s="34">
        <v>24.316666666666698</v>
      </c>
      <c r="AR197" s="34">
        <v>11.7</v>
      </c>
      <c r="AS197" s="34">
        <v>24.366666666666699</v>
      </c>
      <c r="AT197" s="34">
        <v>9.7166666666666703</v>
      </c>
      <c r="AU197" s="34">
        <v>1570</v>
      </c>
      <c r="AV197" s="34">
        <v>254</v>
      </c>
      <c r="AW197" s="34">
        <v>35</v>
      </c>
      <c r="AX197" s="34">
        <v>57.516606482334403</v>
      </c>
      <c r="AY197" s="34">
        <v>629</v>
      </c>
      <c r="AZ197" s="34">
        <v>125</v>
      </c>
      <c r="BA197" s="34">
        <v>546</v>
      </c>
      <c r="BB197" s="34">
        <v>171</v>
      </c>
    </row>
    <row r="198" spans="1:54" s="3" customFormat="1" ht="20.100000000000001" customHeight="1" x14ac:dyDescent="0.3">
      <c r="A198" s="13" t="s">
        <v>348</v>
      </c>
      <c r="B198" s="13" t="s">
        <v>349</v>
      </c>
      <c r="C198" s="15" t="s">
        <v>389</v>
      </c>
      <c r="D198" s="15" t="s">
        <v>389</v>
      </c>
      <c r="E198" s="16">
        <v>1</v>
      </c>
      <c r="F198" s="16">
        <v>1</v>
      </c>
      <c r="G198" s="16">
        <v>0</v>
      </c>
      <c r="H198" s="16">
        <v>0</v>
      </c>
      <c r="I198" s="16">
        <v>0</v>
      </c>
      <c r="J198" s="16">
        <v>0</v>
      </c>
      <c r="K198" s="16">
        <v>1</v>
      </c>
      <c r="L198" s="16">
        <v>0</v>
      </c>
      <c r="M198" s="16">
        <v>0</v>
      </c>
      <c r="N198" s="16">
        <v>0</v>
      </c>
      <c r="O198" s="23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26">
        <v>1</v>
      </c>
      <c r="X198" s="26">
        <v>0</v>
      </c>
      <c r="Y198" s="26">
        <v>0</v>
      </c>
      <c r="Z198" s="30">
        <v>0</v>
      </c>
      <c r="AA198" s="29">
        <v>1</v>
      </c>
      <c r="AB198" s="29">
        <v>0</v>
      </c>
      <c r="AC198" s="29">
        <v>0</v>
      </c>
      <c r="AD198" s="29">
        <v>0</v>
      </c>
      <c r="AE198" s="29">
        <v>0</v>
      </c>
      <c r="AF198" s="29">
        <v>0</v>
      </c>
      <c r="AG198" s="29">
        <v>0</v>
      </c>
      <c r="AH198" s="33">
        <v>119.003888888888</v>
      </c>
      <c r="AI198" s="33">
        <v>25.773611111111101</v>
      </c>
      <c r="AJ198" s="34">
        <v>16.991666666666699</v>
      </c>
      <c r="AK198" s="34">
        <v>6.7</v>
      </c>
      <c r="AL198" s="34">
        <v>28.879310344827601</v>
      </c>
      <c r="AM198" s="34">
        <v>604.65930803046297</v>
      </c>
      <c r="AN198" s="34">
        <v>28.5</v>
      </c>
      <c r="AO198" s="34">
        <v>5.3</v>
      </c>
      <c r="AP198" s="34">
        <v>23.2</v>
      </c>
      <c r="AQ198" s="34">
        <v>24.066666666666698</v>
      </c>
      <c r="AR198" s="34">
        <v>11.5</v>
      </c>
      <c r="AS198" s="34">
        <v>24.116666666666699</v>
      </c>
      <c r="AT198" s="34">
        <v>9.5</v>
      </c>
      <c r="AU198" s="34">
        <v>1589</v>
      </c>
      <c r="AV198" s="34">
        <v>257</v>
      </c>
      <c r="AW198" s="34">
        <v>35</v>
      </c>
      <c r="AX198" s="34">
        <v>57.713895840240298</v>
      </c>
      <c r="AY198" s="34">
        <v>639</v>
      </c>
      <c r="AZ198" s="34">
        <v>125</v>
      </c>
      <c r="BA198" s="34">
        <v>556</v>
      </c>
      <c r="BB198" s="34">
        <v>172</v>
      </c>
    </row>
    <row r="199" spans="1:54" s="3" customFormat="1" ht="20.100000000000001" customHeight="1" x14ac:dyDescent="0.3">
      <c r="A199" s="13" t="s">
        <v>242</v>
      </c>
      <c r="B199" s="13" t="s">
        <v>243</v>
      </c>
      <c r="C199" s="15" t="s">
        <v>390</v>
      </c>
      <c r="D199" s="15" t="s">
        <v>390</v>
      </c>
      <c r="E199" s="16">
        <v>0</v>
      </c>
      <c r="F199" s="16">
        <v>1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23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1</v>
      </c>
      <c r="W199" s="25">
        <v>0</v>
      </c>
      <c r="X199" s="25">
        <v>1</v>
      </c>
      <c r="Y199" s="25">
        <v>0</v>
      </c>
      <c r="Z199" s="28">
        <v>0</v>
      </c>
      <c r="AA199" s="29">
        <v>0</v>
      </c>
      <c r="AB199" s="29">
        <v>0</v>
      </c>
      <c r="AC199" s="29">
        <v>0</v>
      </c>
      <c r="AD199" s="29">
        <v>1</v>
      </c>
      <c r="AE199" s="29">
        <v>0</v>
      </c>
      <c r="AF199" s="29">
        <v>0</v>
      </c>
      <c r="AG199" s="29">
        <v>0</v>
      </c>
      <c r="AH199" s="33">
        <v>119.003888888888</v>
      </c>
      <c r="AI199" s="33">
        <v>25.773611111111101</v>
      </c>
      <c r="AJ199" s="34">
        <v>16.991666666666699</v>
      </c>
      <c r="AK199" s="34">
        <v>6.7</v>
      </c>
      <c r="AL199" s="34">
        <v>28.879310344827601</v>
      </c>
      <c r="AM199" s="34">
        <v>604.65930803046297</v>
      </c>
      <c r="AN199" s="34">
        <v>28.5</v>
      </c>
      <c r="AO199" s="34">
        <v>5.3</v>
      </c>
      <c r="AP199" s="34">
        <v>23.2</v>
      </c>
      <c r="AQ199" s="34">
        <v>24.066666666666698</v>
      </c>
      <c r="AR199" s="34">
        <v>11.5</v>
      </c>
      <c r="AS199" s="34">
        <v>24.116666666666699</v>
      </c>
      <c r="AT199" s="34">
        <v>9.5</v>
      </c>
      <c r="AU199" s="34">
        <v>1589</v>
      </c>
      <c r="AV199" s="34">
        <v>257</v>
      </c>
      <c r="AW199" s="34">
        <v>35</v>
      </c>
      <c r="AX199" s="34">
        <v>57.713895840240298</v>
      </c>
      <c r="AY199" s="34">
        <v>639</v>
      </c>
      <c r="AZ199" s="34">
        <v>125</v>
      </c>
      <c r="BA199" s="34">
        <v>556</v>
      </c>
      <c r="BB199" s="34">
        <v>172</v>
      </c>
    </row>
    <row r="200" spans="1:54" s="3" customFormat="1" ht="20.100000000000001" customHeight="1" x14ac:dyDescent="0.3">
      <c r="A200" s="13" t="s">
        <v>348</v>
      </c>
      <c r="B200" s="13" t="s">
        <v>349</v>
      </c>
      <c r="C200" s="15" t="s">
        <v>391</v>
      </c>
      <c r="D200" s="15" t="s">
        <v>391</v>
      </c>
      <c r="E200" s="16">
        <v>1</v>
      </c>
      <c r="F200" s="16">
        <v>1</v>
      </c>
      <c r="G200" s="16">
        <v>0</v>
      </c>
      <c r="H200" s="16">
        <v>0</v>
      </c>
      <c r="I200" s="16">
        <v>0</v>
      </c>
      <c r="J200" s="16">
        <v>0</v>
      </c>
      <c r="K200" s="16">
        <v>1</v>
      </c>
      <c r="L200" s="16">
        <v>0</v>
      </c>
      <c r="M200" s="16">
        <v>0</v>
      </c>
      <c r="N200" s="16">
        <v>0</v>
      </c>
      <c r="O200" s="23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26">
        <v>1</v>
      </c>
      <c r="X200" s="26">
        <v>0</v>
      </c>
      <c r="Y200" s="26">
        <v>0</v>
      </c>
      <c r="Z200" s="30">
        <v>0</v>
      </c>
      <c r="AA200" s="29">
        <v>1</v>
      </c>
      <c r="AB200" s="29">
        <v>0</v>
      </c>
      <c r="AC200" s="29">
        <v>0</v>
      </c>
      <c r="AD200" s="29">
        <v>0</v>
      </c>
      <c r="AE200" s="29">
        <v>0</v>
      </c>
      <c r="AF200" s="29">
        <v>0</v>
      </c>
      <c r="AG200" s="29">
        <v>0</v>
      </c>
      <c r="AH200" s="33">
        <v>119.003888888888</v>
      </c>
      <c r="AI200" s="33">
        <v>25.773611111111101</v>
      </c>
      <c r="AJ200" s="34">
        <v>16.991666666666699</v>
      </c>
      <c r="AK200" s="34">
        <v>6.7</v>
      </c>
      <c r="AL200" s="34">
        <v>28.879310344827601</v>
      </c>
      <c r="AM200" s="34">
        <v>604.65930803046297</v>
      </c>
      <c r="AN200" s="34">
        <v>28.5</v>
      </c>
      <c r="AO200" s="34">
        <v>5.3</v>
      </c>
      <c r="AP200" s="34">
        <v>23.2</v>
      </c>
      <c r="AQ200" s="34">
        <v>24.066666666666698</v>
      </c>
      <c r="AR200" s="34">
        <v>11.5</v>
      </c>
      <c r="AS200" s="34">
        <v>24.116666666666699</v>
      </c>
      <c r="AT200" s="34">
        <v>9.5</v>
      </c>
      <c r="AU200" s="34">
        <v>1589</v>
      </c>
      <c r="AV200" s="34">
        <v>257</v>
      </c>
      <c r="AW200" s="34">
        <v>35</v>
      </c>
      <c r="AX200" s="34">
        <v>57.713895840240298</v>
      </c>
      <c r="AY200" s="34">
        <v>639</v>
      </c>
      <c r="AZ200" s="34">
        <v>125</v>
      </c>
      <c r="BA200" s="34">
        <v>556</v>
      </c>
      <c r="BB200" s="34">
        <v>172</v>
      </c>
    </row>
    <row r="201" spans="1:54" s="3" customFormat="1" ht="20.100000000000001" customHeight="1" x14ac:dyDescent="0.3">
      <c r="A201" s="13" t="s">
        <v>242</v>
      </c>
      <c r="B201" s="13" t="s">
        <v>243</v>
      </c>
      <c r="C201" s="15" t="s">
        <v>392</v>
      </c>
      <c r="D201" s="15" t="s">
        <v>392</v>
      </c>
      <c r="E201" s="16">
        <v>0</v>
      </c>
      <c r="F201" s="16">
        <v>1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23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1</v>
      </c>
      <c r="W201" s="25">
        <v>0</v>
      </c>
      <c r="X201" s="25">
        <v>1</v>
      </c>
      <c r="Y201" s="25">
        <v>0</v>
      </c>
      <c r="Z201" s="28">
        <v>0</v>
      </c>
      <c r="AA201" s="29">
        <v>0</v>
      </c>
      <c r="AB201" s="29">
        <v>0</v>
      </c>
      <c r="AC201" s="29">
        <v>0</v>
      </c>
      <c r="AD201" s="29">
        <v>1</v>
      </c>
      <c r="AE201" s="29">
        <v>0</v>
      </c>
      <c r="AF201" s="29">
        <v>0</v>
      </c>
      <c r="AG201" s="29">
        <v>0</v>
      </c>
      <c r="AH201" s="33">
        <v>119.003888888888</v>
      </c>
      <c r="AI201" s="33">
        <v>25.773611111111101</v>
      </c>
      <c r="AJ201" s="34">
        <v>16.991666666666699</v>
      </c>
      <c r="AK201" s="34">
        <v>6.7</v>
      </c>
      <c r="AL201" s="34">
        <v>28.879310344827601</v>
      </c>
      <c r="AM201" s="34">
        <v>604.65930803046297</v>
      </c>
      <c r="AN201" s="34">
        <v>28.5</v>
      </c>
      <c r="AO201" s="34">
        <v>5.3</v>
      </c>
      <c r="AP201" s="34">
        <v>23.2</v>
      </c>
      <c r="AQ201" s="34">
        <v>24.066666666666698</v>
      </c>
      <c r="AR201" s="34">
        <v>11.5</v>
      </c>
      <c r="AS201" s="34">
        <v>24.116666666666699</v>
      </c>
      <c r="AT201" s="34">
        <v>9.5</v>
      </c>
      <c r="AU201" s="34">
        <v>1589</v>
      </c>
      <c r="AV201" s="34">
        <v>257</v>
      </c>
      <c r="AW201" s="34">
        <v>35</v>
      </c>
      <c r="AX201" s="34">
        <v>57.713895840240298</v>
      </c>
      <c r="AY201" s="34">
        <v>639</v>
      </c>
      <c r="AZ201" s="34">
        <v>125</v>
      </c>
      <c r="BA201" s="34">
        <v>556</v>
      </c>
      <c r="BB201" s="34">
        <v>172</v>
      </c>
    </row>
    <row r="202" spans="1:54" s="3" customFormat="1" ht="20.100000000000001" customHeight="1" x14ac:dyDescent="0.3">
      <c r="A202" s="13" t="s">
        <v>348</v>
      </c>
      <c r="B202" s="13" t="s">
        <v>349</v>
      </c>
      <c r="C202" s="15" t="s">
        <v>393</v>
      </c>
      <c r="D202" s="15" t="s">
        <v>393</v>
      </c>
      <c r="E202" s="16">
        <v>1</v>
      </c>
      <c r="F202" s="16">
        <v>1</v>
      </c>
      <c r="G202" s="16">
        <v>0</v>
      </c>
      <c r="H202" s="16">
        <v>0</v>
      </c>
      <c r="I202" s="16">
        <v>0</v>
      </c>
      <c r="J202" s="16">
        <v>0</v>
      </c>
      <c r="K202" s="16">
        <v>1</v>
      </c>
      <c r="L202" s="16">
        <v>0</v>
      </c>
      <c r="M202" s="16">
        <v>0</v>
      </c>
      <c r="N202" s="16">
        <v>0</v>
      </c>
      <c r="O202" s="23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26">
        <v>1</v>
      </c>
      <c r="X202" s="26">
        <v>0</v>
      </c>
      <c r="Y202" s="26">
        <v>0</v>
      </c>
      <c r="Z202" s="30">
        <v>0</v>
      </c>
      <c r="AA202" s="29">
        <v>1</v>
      </c>
      <c r="AB202" s="29">
        <v>0</v>
      </c>
      <c r="AC202" s="29">
        <v>0</v>
      </c>
      <c r="AD202" s="29">
        <v>0</v>
      </c>
      <c r="AE202" s="29">
        <v>0</v>
      </c>
      <c r="AF202" s="29">
        <v>0</v>
      </c>
      <c r="AG202" s="29">
        <v>0</v>
      </c>
      <c r="AH202" s="33">
        <v>119.003888888888</v>
      </c>
      <c r="AI202" s="33">
        <v>25.773611111111101</v>
      </c>
      <c r="AJ202" s="34">
        <v>16.991666666666699</v>
      </c>
      <c r="AK202" s="34">
        <v>6.7</v>
      </c>
      <c r="AL202" s="34">
        <v>28.879310344827601</v>
      </c>
      <c r="AM202" s="34">
        <v>604.65930803046297</v>
      </c>
      <c r="AN202" s="34">
        <v>28.5</v>
      </c>
      <c r="AO202" s="34">
        <v>5.3</v>
      </c>
      <c r="AP202" s="34">
        <v>23.2</v>
      </c>
      <c r="AQ202" s="34">
        <v>24.066666666666698</v>
      </c>
      <c r="AR202" s="34">
        <v>11.5</v>
      </c>
      <c r="AS202" s="34">
        <v>24.116666666666699</v>
      </c>
      <c r="AT202" s="34">
        <v>9.5</v>
      </c>
      <c r="AU202" s="34">
        <v>1589</v>
      </c>
      <c r="AV202" s="34">
        <v>257</v>
      </c>
      <c r="AW202" s="34">
        <v>35</v>
      </c>
      <c r="AX202" s="34">
        <v>57.713895840240298</v>
      </c>
      <c r="AY202" s="34">
        <v>639</v>
      </c>
      <c r="AZ202" s="34">
        <v>125</v>
      </c>
      <c r="BA202" s="34">
        <v>556</v>
      </c>
      <c r="BB202" s="34">
        <v>172</v>
      </c>
    </row>
    <row r="203" spans="1:54" s="3" customFormat="1" ht="20.100000000000001" customHeight="1" x14ac:dyDescent="0.3">
      <c r="A203" s="17" t="s">
        <v>340</v>
      </c>
      <c r="B203" s="17" t="s">
        <v>142</v>
      </c>
      <c r="C203" s="38" t="s">
        <v>394</v>
      </c>
      <c r="D203" s="15" t="s">
        <v>394</v>
      </c>
      <c r="E203" s="16">
        <v>1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23">
        <v>0</v>
      </c>
      <c r="P203" s="16">
        <v>1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25">
        <v>1</v>
      </c>
      <c r="X203" s="25">
        <v>0</v>
      </c>
      <c r="Y203" s="25">
        <v>0</v>
      </c>
      <c r="Z203" s="28">
        <v>0</v>
      </c>
      <c r="AA203" s="29">
        <v>0</v>
      </c>
      <c r="AB203" s="29">
        <v>0</v>
      </c>
      <c r="AC203" s="29">
        <v>0</v>
      </c>
      <c r="AD203" s="29">
        <v>0</v>
      </c>
      <c r="AE203" s="29">
        <v>0</v>
      </c>
      <c r="AF203" s="29">
        <v>0</v>
      </c>
      <c r="AG203" s="29">
        <v>1</v>
      </c>
      <c r="AH203" s="34">
        <f>105+23/60+32/60/60</f>
        <v>105.39222222222223</v>
      </c>
      <c r="AI203" s="34">
        <f>37+4/60+25/60/60</f>
        <v>37.073611111111113</v>
      </c>
      <c r="AJ203" s="34">
        <v>7.50416666666667</v>
      </c>
      <c r="AK203" s="34">
        <v>12.991666666666699</v>
      </c>
      <c r="AL203" s="34">
        <v>31.229967948717899</v>
      </c>
      <c r="AM203" s="34">
        <v>1035.58384571948</v>
      </c>
      <c r="AN203" s="34">
        <v>27.1</v>
      </c>
      <c r="AO203" s="34">
        <v>-14.5</v>
      </c>
      <c r="AP203" s="34">
        <v>41.6</v>
      </c>
      <c r="AQ203" s="34">
        <v>18.25</v>
      </c>
      <c r="AR203" s="34">
        <v>-6.1</v>
      </c>
      <c r="AS203" s="34">
        <v>19.6666666666667</v>
      </c>
      <c r="AT203" s="34">
        <v>-6.1</v>
      </c>
      <c r="AU203" s="34">
        <v>265</v>
      </c>
      <c r="AV203" s="34">
        <v>71</v>
      </c>
      <c r="AW203" s="34">
        <v>1</v>
      </c>
      <c r="AX203" s="34">
        <v>100.655028062493</v>
      </c>
      <c r="AY203" s="34">
        <v>161</v>
      </c>
      <c r="AZ203" s="34">
        <v>6</v>
      </c>
      <c r="BA203" s="34">
        <v>152</v>
      </c>
      <c r="BB203" s="34">
        <v>6</v>
      </c>
    </row>
    <row r="204" spans="1:54" s="3" customFormat="1" ht="20.100000000000001" customHeight="1" x14ac:dyDescent="0.3">
      <c r="A204" s="17" t="s">
        <v>340</v>
      </c>
      <c r="B204" s="17" t="s">
        <v>142</v>
      </c>
      <c r="C204" s="38" t="s">
        <v>395</v>
      </c>
      <c r="D204" s="15" t="s">
        <v>395</v>
      </c>
      <c r="E204" s="16">
        <v>1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23">
        <v>0</v>
      </c>
      <c r="P204" s="16">
        <v>1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25">
        <v>1</v>
      </c>
      <c r="X204" s="25">
        <v>0</v>
      </c>
      <c r="Y204" s="25">
        <v>0</v>
      </c>
      <c r="Z204" s="28">
        <v>0</v>
      </c>
      <c r="AA204" s="29">
        <v>0</v>
      </c>
      <c r="AB204" s="29">
        <v>0</v>
      </c>
      <c r="AC204" s="29">
        <v>0</v>
      </c>
      <c r="AD204" s="29">
        <v>0</v>
      </c>
      <c r="AE204" s="29">
        <v>0</v>
      </c>
      <c r="AF204" s="29">
        <v>0</v>
      </c>
      <c r="AG204" s="29">
        <v>1</v>
      </c>
      <c r="AH204" s="34">
        <f>105+23/60+32/60/60</f>
        <v>105.39222222222223</v>
      </c>
      <c r="AI204" s="34">
        <f>37+4/60+25/60/60</f>
        <v>37.073611111111113</v>
      </c>
      <c r="AJ204" s="34">
        <v>7.50416666666667</v>
      </c>
      <c r="AK204" s="34">
        <v>12.991666666666699</v>
      </c>
      <c r="AL204" s="34">
        <v>31.229967948717899</v>
      </c>
      <c r="AM204" s="34">
        <v>1035.58384571948</v>
      </c>
      <c r="AN204" s="34">
        <v>27.1</v>
      </c>
      <c r="AO204" s="34">
        <v>-14.5</v>
      </c>
      <c r="AP204" s="34">
        <v>41.6</v>
      </c>
      <c r="AQ204" s="34">
        <v>18.25</v>
      </c>
      <c r="AR204" s="34">
        <v>-6.1</v>
      </c>
      <c r="AS204" s="34">
        <v>19.6666666666667</v>
      </c>
      <c r="AT204" s="34">
        <v>-6.1</v>
      </c>
      <c r="AU204" s="34">
        <v>265</v>
      </c>
      <c r="AV204" s="34">
        <v>71</v>
      </c>
      <c r="AW204" s="34">
        <v>1</v>
      </c>
      <c r="AX204" s="34">
        <v>100.655028062493</v>
      </c>
      <c r="AY204" s="34">
        <v>161</v>
      </c>
      <c r="AZ204" s="34">
        <v>6</v>
      </c>
      <c r="BA204" s="34">
        <v>152</v>
      </c>
      <c r="BB204" s="34">
        <v>6</v>
      </c>
    </row>
    <row r="205" spans="1:54" ht="20.100000000000001" customHeight="1" x14ac:dyDescent="0.3">
      <c r="A205" s="41"/>
      <c r="B205" s="42"/>
      <c r="C205" s="42"/>
      <c r="D205" s="43"/>
      <c r="AH205" s="47"/>
      <c r="AI205" s="47"/>
    </row>
    <row r="206" spans="1:54" ht="20.100000000000001" customHeight="1" x14ac:dyDescent="0.3">
      <c r="A206" s="41"/>
      <c r="B206" s="42"/>
      <c r="C206" s="42"/>
      <c r="D206" s="43"/>
      <c r="AH206" s="47"/>
      <c r="AI206" s="47"/>
    </row>
    <row r="207" spans="1:54" ht="20.100000000000001" customHeight="1" x14ac:dyDescent="0.3">
      <c r="A207" s="41"/>
      <c r="B207" s="42"/>
      <c r="C207" s="42"/>
      <c r="D207" s="43"/>
      <c r="AH207" s="47"/>
      <c r="AI207" s="47"/>
    </row>
    <row r="208" spans="1:54" ht="20.100000000000001" customHeight="1" x14ac:dyDescent="0.3">
      <c r="A208" s="41"/>
      <c r="B208" s="42"/>
      <c r="C208" s="42"/>
      <c r="D208" s="43"/>
      <c r="AH208" s="47"/>
      <c r="AI208" s="47"/>
    </row>
    <row r="209" spans="1:35" ht="20.100000000000001" customHeight="1" x14ac:dyDescent="0.3">
      <c r="A209" s="41"/>
      <c r="B209" s="42"/>
      <c r="C209" s="42"/>
      <c r="D209" s="43"/>
      <c r="AH209" s="47"/>
      <c r="AI209" s="47"/>
    </row>
    <row r="210" spans="1:35" ht="20.100000000000001" customHeight="1" x14ac:dyDescent="0.3">
      <c r="A210" s="41"/>
      <c r="B210" s="42"/>
      <c r="C210" s="42"/>
      <c r="D210" s="43"/>
      <c r="AH210" s="47"/>
      <c r="AI210" s="47"/>
    </row>
    <row r="211" spans="1:35" ht="20.100000000000001" customHeight="1" x14ac:dyDescent="0.3">
      <c r="A211" s="41"/>
      <c r="B211" s="42"/>
      <c r="C211" s="42"/>
      <c r="D211" s="43"/>
      <c r="AH211" s="47"/>
      <c r="AI211" s="47"/>
    </row>
    <row r="212" spans="1:35" ht="20.100000000000001" customHeight="1" x14ac:dyDescent="0.3">
      <c r="A212" s="41"/>
      <c r="B212" s="42"/>
      <c r="C212" s="42"/>
      <c r="D212" s="43"/>
      <c r="AH212" s="47"/>
      <c r="AI212" s="47"/>
    </row>
    <row r="213" spans="1:35" ht="20.100000000000001" customHeight="1" x14ac:dyDescent="0.3">
      <c r="A213" s="41"/>
      <c r="B213" s="42"/>
      <c r="C213" s="42"/>
      <c r="D213" s="43"/>
      <c r="AH213" s="47"/>
      <c r="AI213" s="47"/>
    </row>
    <row r="214" spans="1:35" ht="20.100000000000001" customHeight="1" x14ac:dyDescent="0.3">
      <c r="A214" s="41"/>
      <c r="B214" s="42"/>
      <c r="C214" s="42"/>
      <c r="D214" s="43"/>
      <c r="AH214" s="47"/>
      <c r="AI214" s="47"/>
    </row>
    <row r="215" spans="1:35" ht="20.100000000000001" customHeight="1" x14ac:dyDescent="0.3">
      <c r="A215" s="41"/>
      <c r="B215" s="42"/>
      <c r="C215" s="42"/>
      <c r="D215" s="43"/>
      <c r="AH215" s="47"/>
      <c r="AI215" s="47"/>
    </row>
    <row r="216" spans="1:35" ht="20.100000000000001" customHeight="1" x14ac:dyDescent="0.3">
      <c r="A216" s="41"/>
      <c r="B216" s="42"/>
      <c r="C216" s="42"/>
      <c r="D216" s="43"/>
      <c r="AH216" s="47"/>
      <c r="AI216" s="47"/>
    </row>
    <row r="217" spans="1:35" ht="20.100000000000001" customHeight="1" x14ac:dyDescent="0.3">
      <c r="A217" s="41"/>
      <c r="B217" s="44"/>
      <c r="C217" s="44"/>
      <c r="D217" s="43"/>
      <c r="AH217" s="47"/>
      <c r="AI217" s="47"/>
    </row>
    <row r="218" spans="1:35" ht="20.100000000000001" customHeight="1" x14ac:dyDescent="0.3">
      <c r="A218" s="41"/>
      <c r="B218" s="42"/>
      <c r="C218" s="42"/>
      <c r="D218" s="43"/>
      <c r="AH218" s="47"/>
      <c r="AI218" s="47"/>
    </row>
    <row r="219" spans="1:35" x14ac:dyDescent="0.3">
      <c r="A219" s="41"/>
      <c r="B219" s="42"/>
      <c r="C219" s="42"/>
      <c r="D219" s="43"/>
      <c r="AH219" s="47"/>
      <c r="AI219" s="47"/>
    </row>
    <row r="220" spans="1:35" x14ac:dyDescent="0.3">
      <c r="A220" s="41"/>
      <c r="B220" s="42"/>
      <c r="C220" s="42"/>
      <c r="D220" s="43"/>
      <c r="AH220" s="47"/>
      <c r="AI220" s="47"/>
    </row>
    <row r="221" spans="1:35" x14ac:dyDescent="0.3">
      <c r="A221" s="41"/>
      <c r="B221" s="42"/>
      <c r="C221" s="42"/>
      <c r="D221" s="43"/>
      <c r="AH221" s="47"/>
      <c r="AI221" s="47"/>
    </row>
    <row r="222" spans="1:35" x14ac:dyDescent="0.3">
      <c r="A222" s="45"/>
      <c r="B222" s="42"/>
      <c r="C222" s="42"/>
      <c r="D222" s="43"/>
      <c r="AH222" s="47"/>
      <c r="AI222" s="47"/>
    </row>
    <row r="223" spans="1:35" x14ac:dyDescent="0.3">
      <c r="A223" s="41"/>
      <c r="B223" s="42"/>
      <c r="C223" s="42"/>
      <c r="D223" s="43"/>
      <c r="AH223" s="47"/>
      <c r="AI223" s="47"/>
    </row>
    <row r="224" spans="1:35" x14ac:dyDescent="0.3">
      <c r="A224" s="46"/>
      <c r="B224" s="42"/>
      <c r="C224" s="42"/>
      <c r="D224" s="43"/>
      <c r="AH224" s="47"/>
      <c r="AI224" s="47"/>
    </row>
  </sheetData>
  <sortState ref="A4:BB203">
    <sortCondition ref="C4:C203"/>
  </sortState>
  <mergeCells count="10">
    <mergeCell ref="A1:BB1"/>
    <mergeCell ref="AJ2:BB2"/>
    <mergeCell ref="C2:C4"/>
    <mergeCell ref="D2:D4"/>
    <mergeCell ref="A2:B3"/>
    <mergeCell ref="E2:F3"/>
    <mergeCell ref="G2:V3"/>
    <mergeCell ref="W2:Z3"/>
    <mergeCell ref="AA2:AG3"/>
    <mergeCell ref="AH2:AI3"/>
  </mergeCells>
  <phoneticPr fontId="13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wxl</cp:lastModifiedBy>
  <cp:lastPrinted>2019-01-02T04:48:00Z</cp:lastPrinted>
  <dcterms:created xsi:type="dcterms:W3CDTF">2018-09-21T01:32:00Z</dcterms:created>
  <dcterms:modified xsi:type="dcterms:W3CDTF">2023-05-11T05:42:14Z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BAC81143E71741B184AD4D25AC1D22B7</vt:lpwstr>
  </property>
</Properties>
</file>