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lin\"/>
    </mc:Choice>
  </mc:AlternateContent>
  <xr:revisionPtr revIDLastSave="0" documentId="13_ncr:1_{355B400C-2176-4A28-B0C6-7DA6B9D35732}" xr6:coauthVersionLast="47" xr6:coauthVersionMax="47" xr10:uidLastSave="{00000000-0000-0000-0000-000000000000}"/>
  <bookViews>
    <workbookView xWindow="-120" yWindow="-120" windowWidth="29040" windowHeight="15840" xr2:uid="{3A56523A-B475-4FF8-B1DA-6A519682DF3D}"/>
  </bookViews>
  <sheets>
    <sheet name="habitats vs method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C28" i="1"/>
  <c r="B28" i="1"/>
  <c r="K27" i="1"/>
  <c r="J27" i="1"/>
  <c r="I27" i="1"/>
  <c r="E27" i="1"/>
  <c r="L27" i="1" s="1"/>
  <c r="K26" i="1"/>
  <c r="J26" i="1"/>
  <c r="I26" i="1"/>
  <c r="E26" i="1"/>
  <c r="L26" i="1" s="1"/>
  <c r="K25" i="1"/>
  <c r="J25" i="1"/>
  <c r="I25" i="1"/>
  <c r="E25" i="1"/>
  <c r="L25" i="1" s="1"/>
  <c r="K24" i="1"/>
  <c r="J24" i="1"/>
  <c r="I24" i="1"/>
  <c r="E24" i="1"/>
  <c r="L24" i="1" s="1"/>
  <c r="K23" i="1"/>
  <c r="J23" i="1"/>
  <c r="I23" i="1"/>
  <c r="E23" i="1"/>
  <c r="L23" i="1" s="1"/>
  <c r="K22" i="1"/>
  <c r="J22" i="1"/>
  <c r="I22" i="1"/>
  <c r="E22" i="1"/>
  <c r="L22" i="1" s="1"/>
  <c r="K21" i="1"/>
  <c r="J21" i="1"/>
  <c r="I21" i="1"/>
  <c r="E21" i="1"/>
  <c r="L21" i="1" s="1"/>
  <c r="K20" i="1"/>
  <c r="J20" i="1"/>
  <c r="I20" i="1"/>
  <c r="E20" i="1"/>
  <c r="L20" i="1" s="1"/>
  <c r="K19" i="1"/>
  <c r="J19" i="1"/>
  <c r="I19" i="1"/>
  <c r="E19" i="1"/>
  <c r="L19" i="1" s="1"/>
  <c r="K17" i="1"/>
  <c r="J17" i="1"/>
  <c r="I17" i="1"/>
  <c r="E17" i="1"/>
  <c r="L17" i="1" s="1"/>
  <c r="K16" i="1"/>
  <c r="J16" i="1"/>
  <c r="I16" i="1"/>
  <c r="E16" i="1"/>
  <c r="L16" i="1" s="1"/>
  <c r="F13" i="1"/>
  <c r="F12" i="1"/>
  <c r="F11" i="1"/>
  <c r="F10" i="1"/>
  <c r="F9" i="1"/>
  <c r="F8" i="1"/>
  <c r="F7" i="1"/>
  <c r="F6" i="1"/>
  <c r="F4" i="1"/>
  <c r="F3" i="1"/>
  <c r="F2" i="1"/>
  <c r="K28" i="1" l="1"/>
  <c r="E28" i="1"/>
  <c r="J28" i="1"/>
  <c r="I28" i="1"/>
  <c r="L28" i="1"/>
</calcChain>
</file>

<file path=xl/sharedStrings.xml><?xml version="1.0" encoding="utf-8"?>
<sst xmlns="http://schemas.openxmlformats.org/spreadsheetml/2006/main" count="55" uniqueCount="24">
  <si>
    <t>Myotis myotis</t>
  </si>
  <si>
    <t>Myotis nattereri</t>
  </si>
  <si>
    <t>Myotis daubentonii</t>
  </si>
  <si>
    <t>Myotis sp.</t>
  </si>
  <si>
    <t>Eptesicus serotinus</t>
  </si>
  <si>
    <t>Pipistrellus pipistrellus</t>
  </si>
  <si>
    <t>Pipistrellus pygmaeus</t>
  </si>
  <si>
    <t>Pipistrellus nathusii</t>
  </si>
  <si>
    <t>Nyctalus noctula</t>
  </si>
  <si>
    <t>Nyctalus leisleri</t>
  </si>
  <si>
    <t>Plecotus auritus</t>
  </si>
  <si>
    <t>detectability coefficient</t>
  </si>
  <si>
    <r>
      <t xml:space="preserve">Myotis </t>
    </r>
    <r>
      <rPr>
        <sz val="11"/>
        <color theme="1"/>
        <rFont val="Calibri"/>
        <family val="2"/>
        <charset val="238"/>
        <scheme val="minor"/>
      </rPr>
      <t>sp.</t>
    </r>
  </si>
  <si>
    <r>
      <t xml:space="preserve">Pipistrellus </t>
    </r>
    <r>
      <rPr>
        <sz val="11"/>
        <color theme="1"/>
        <rFont val="Calibri"/>
        <family val="2"/>
        <charset val="238"/>
        <scheme val="minor"/>
      </rPr>
      <t>sp.</t>
    </r>
  </si>
  <si>
    <t>forest roads and stand interiors</t>
  </si>
  <si>
    <t>small forest pools</t>
  </si>
  <si>
    <t>streams</t>
  </si>
  <si>
    <t>shores of lakes and lagoons</t>
  </si>
  <si>
    <t>mist netting (number of captures)</t>
  </si>
  <si>
    <t>glades</t>
  </si>
  <si>
    <t>canopy gaps and clearings</t>
  </si>
  <si>
    <t>total</t>
  </si>
  <si>
    <t>ultrasound recording (raw number of echolocation call sequences)</t>
  </si>
  <si>
    <t>ultrasound recording (adjusted number of echolocation call sequences)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</si>
</sst>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1" fillId="0" borderId="0" xfId="0" applyFont="1"/>
    <xf numFmtId="1" fontId="0" fillId="0" borderId="0" xfId="0" applyNumberFormat="1"/>
    <xf numFmtId="2" fontId="0" fillId="0" borderId="0" xfId="0" applyNumberForma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6A11F-E1A3-4E2C-BC98-A2C6AF33D72F}">
  <dimension ref="A1:N29"/>
  <sheetViews>
    <sheetView tabSelected="1" workbookViewId="0">
      <selection activeCell="D30" sqref="D30"/>
    </sheetView>
  </sheetViews>
  <sheetFormatPr defaultRowHeight="15" x14ac:dyDescent="0.25"/>
  <cols>
    <col min="1" max="1" width="30.140625" customWidth="1"/>
    <col min="2" max="5" width="15.7109375" customWidth="1"/>
    <col min="8" max="8" width="30.140625" customWidth="1"/>
    <col min="9" max="12" width="15.7109375" customWidth="1"/>
    <col min="13" max="13" width="16.85546875" customWidth="1"/>
  </cols>
  <sheetData>
    <row r="1" spans="1:14" ht="30" x14ac:dyDescent="0.25">
      <c r="A1" s="6" t="s">
        <v>18</v>
      </c>
      <c r="B1" s="7" t="s">
        <v>14</v>
      </c>
      <c r="C1" s="7" t="s">
        <v>15</v>
      </c>
      <c r="D1" s="7" t="s">
        <v>16</v>
      </c>
      <c r="E1" s="7" t="s">
        <v>17</v>
      </c>
      <c r="F1" s="7" t="s">
        <v>21</v>
      </c>
    </row>
    <row r="2" spans="1:14" x14ac:dyDescent="0.25">
      <c r="A2" s="2" t="s">
        <v>0</v>
      </c>
      <c r="B2">
        <v>1</v>
      </c>
      <c r="C2">
        <v>0</v>
      </c>
      <c r="D2">
        <v>0</v>
      </c>
      <c r="E2">
        <v>0</v>
      </c>
      <c r="F2">
        <f t="shared" ref="F2:F4" si="0">SUM(B2:E2)</f>
        <v>1</v>
      </c>
    </row>
    <row r="3" spans="1:14" x14ac:dyDescent="0.25">
      <c r="A3" s="2" t="s">
        <v>1</v>
      </c>
      <c r="B3">
        <v>6</v>
      </c>
      <c r="C3">
        <v>11</v>
      </c>
      <c r="D3">
        <v>3</v>
      </c>
      <c r="E3">
        <v>3</v>
      </c>
      <c r="F3">
        <f t="shared" si="0"/>
        <v>23</v>
      </c>
    </row>
    <row r="4" spans="1:14" x14ac:dyDescent="0.25">
      <c r="A4" s="2" t="s">
        <v>2</v>
      </c>
      <c r="B4">
        <v>14</v>
      </c>
      <c r="C4">
        <v>0</v>
      </c>
      <c r="D4">
        <v>18</v>
      </c>
      <c r="E4">
        <v>20</v>
      </c>
      <c r="F4">
        <f t="shared" si="0"/>
        <v>52</v>
      </c>
    </row>
    <row r="5" spans="1:14" x14ac:dyDescent="0.25">
      <c r="A5" s="2" t="s">
        <v>3</v>
      </c>
    </row>
    <row r="6" spans="1:14" x14ac:dyDescent="0.25">
      <c r="A6" s="2" t="s">
        <v>4</v>
      </c>
      <c r="B6">
        <v>4</v>
      </c>
      <c r="C6">
        <v>1</v>
      </c>
      <c r="D6">
        <v>0</v>
      </c>
      <c r="E6">
        <v>0</v>
      </c>
      <c r="F6">
        <f t="shared" ref="F6:F13" si="1">SUM(B6:E6)</f>
        <v>5</v>
      </c>
    </row>
    <row r="7" spans="1:14" x14ac:dyDescent="0.25">
      <c r="A7" s="2" t="s">
        <v>5</v>
      </c>
      <c r="B7">
        <v>2</v>
      </c>
      <c r="C7">
        <v>1</v>
      </c>
      <c r="D7">
        <v>1</v>
      </c>
      <c r="E7">
        <v>0</v>
      </c>
      <c r="F7">
        <f t="shared" si="1"/>
        <v>4</v>
      </c>
    </row>
    <row r="8" spans="1:14" x14ac:dyDescent="0.25">
      <c r="A8" s="2" t="s">
        <v>6</v>
      </c>
      <c r="B8">
        <v>130</v>
      </c>
      <c r="C8">
        <v>65</v>
      </c>
      <c r="D8">
        <v>44</v>
      </c>
      <c r="E8">
        <v>28</v>
      </c>
      <c r="F8">
        <f t="shared" si="1"/>
        <v>267</v>
      </c>
    </row>
    <row r="9" spans="1:14" x14ac:dyDescent="0.25">
      <c r="A9" s="2" t="s">
        <v>7</v>
      </c>
      <c r="B9">
        <v>10</v>
      </c>
      <c r="C9">
        <v>4</v>
      </c>
      <c r="D9">
        <v>1</v>
      </c>
      <c r="E9">
        <v>2</v>
      </c>
      <c r="F9">
        <f t="shared" si="1"/>
        <v>17</v>
      </c>
    </row>
    <row r="10" spans="1:14" x14ac:dyDescent="0.25">
      <c r="A10" s="2" t="s">
        <v>8</v>
      </c>
      <c r="B10">
        <v>43</v>
      </c>
      <c r="C10">
        <v>0</v>
      </c>
      <c r="D10">
        <v>0</v>
      </c>
      <c r="E10">
        <v>16</v>
      </c>
      <c r="F10">
        <f t="shared" si="1"/>
        <v>59</v>
      </c>
    </row>
    <row r="11" spans="1:14" x14ac:dyDescent="0.25">
      <c r="A11" s="2" t="s">
        <v>9</v>
      </c>
      <c r="B11">
        <v>0</v>
      </c>
      <c r="C11">
        <v>6</v>
      </c>
      <c r="D11">
        <v>0</v>
      </c>
      <c r="E11">
        <v>0</v>
      </c>
      <c r="F11">
        <f t="shared" si="1"/>
        <v>6</v>
      </c>
    </row>
    <row r="12" spans="1:14" x14ac:dyDescent="0.25">
      <c r="A12" s="2" t="s">
        <v>10</v>
      </c>
      <c r="B12">
        <v>1</v>
      </c>
      <c r="C12">
        <v>13</v>
      </c>
      <c r="D12">
        <v>1</v>
      </c>
      <c r="E12">
        <v>3</v>
      </c>
      <c r="F12">
        <f t="shared" si="1"/>
        <v>18</v>
      </c>
    </row>
    <row r="13" spans="1:14" x14ac:dyDescent="0.25">
      <c r="A13" s="3" t="s">
        <v>21</v>
      </c>
      <c r="B13">
        <v>211</v>
      </c>
      <c r="C13">
        <v>101</v>
      </c>
      <c r="D13">
        <v>68</v>
      </c>
      <c r="E13">
        <v>72</v>
      </c>
      <c r="F13">
        <f t="shared" si="1"/>
        <v>452</v>
      </c>
    </row>
    <row r="14" spans="1:14" x14ac:dyDescent="0.25">
      <c r="A14" s="3"/>
    </row>
    <row r="15" spans="1:14" ht="45" x14ac:dyDescent="0.25">
      <c r="A15" s="6" t="s">
        <v>22</v>
      </c>
      <c r="B15" s="7" t="s">
        <v>17</v>
      </c>
      <c r="C15" s="7" t="s">
        <v>19</v>
      </c>
      <c r="D15" s="7" t="s">
        <v>20</v>
      </c>
      <c r="E15" s="7" t="s">
        <v>21</v>
      </c>
      <c r="F15" s="1"/>
      <c r="H15" s="6" t="s">
        <v>23</v>
      </c>
      <c r="I15" s="7" t="s">
        <v>17</v>
      </c>
      <c r="J15" s="7" t="s">
        <v>19</v>
      </c>
      <c r="K15" s="7" t="s">
        <v>20</v>
      </c>
      <c r="L15" s="7" t="s">
        <v>21</v>
      </c>
      <c r="M15" s="7" t="s">
        <v>11</v>
      </c>
      <c r="N15" s="1"/>
    </row>
    <row r="16" spans="1:14" x14ac:dyDescent="0.25">
      <c r="A16" s="2" t="s">
        <v>0</v>
      </c>
      <c r="B16">
        <v>1</v>
      </c>
      <c r="C16">
        <v>0</v>
      </c>
      <c r="D16">
        <v>3</v>
      </c>
      <c r="E16">
        <f t="shared" ref="E16:E17" si="2">SUM(B16:D16)</f>
        <v>4</v>
      </c>
      <c r="H16" s="2" t="s">
        <v>0</v>
      </c>
      <c r="I16" s="4">
        <f>1.25*B16</f>
        <v>1.25</v>
      </c>
      <c r="J16" s="4">
        <f t="shared" ref="J16:K16" si="3">1.25*C16</f>
        <v>0</v>
      </c>
      <c r="K16" s="4">
        <f t="shared" si="3"/>
        <v>3.75</v>
      </c>
      <c r="L16" s="4">
        <f>1.25*E16</f>
        <v>5</v>
      </c>
      <c r="M16">
        <v>1.25</v>
      </c>
    </row>
    <row r="17" spans="1:13" x14ac:dyDescent="0.25">
      <c r="A17" s="2" t="s">
        <v>1</v>
      </c>
      <c r="B17">
        <v>0</v>
      </c>
      <c r="C17">
        <v>0</v>
      </c>
      <c r="D17">
        <v>3</v>
      </c>
      <c r="E17">
        <f t="shared" si="2"/>
        <v>3</v>
      </c>
      <c r="H17" s="2" t="s">
        <v>1</v>
      </c>
      <c r="I17" s="4">
        <f>1.67*B17</f>
        <v>0</v>
      </c>
      <c r="J17" s="4">
        <f t="shared" ref="J17:L17" si="4">1.67*C17</f>
        <v>0</v>
      </c>
      <c r="K17" s="4">
        <f t="shared" si="4"/>
        <v>5.01</v>
      </c>
      <c r="L17" s="4">
        <f t="shared" si="4"/>
        <v>5.01</v>
      </c>
      <c r="M17">
        <v>1.67</v>
      </c>
    </row>
    <row r="18" spans="1:13" x14ac:dyDescent="0.25">
      <c r="A18" s="2" t="s">
        <v>2</v>
      </c>
      <c r="H18" s="2" t="s">
        <v>2</v>
      </c>
    </row>
    <row r="19" spans="1:13" x14ac:dyDescent="0.25">
      <c r="A19" s="2" t="s">
        <v>12</v>
      </c>
      <c r="B19">
        <v>905</v>
      </c>
      <c r="C19">
        <v>3</v>
      </c>
      <c r="D19">
        <v>44</v>
      </c>
      <c r="E19">
        <f t="shared" ref="E19:E28" si="5">SUM(B19:D19)</f>
        <v>952</v>
      </c>
      <c r="H19" s="2" t="s">
        <v>12</v>
      </c>
      <c r="I19" s="4">
        <f>1.67*B19</f>
        <v>1511.35</v>
      </c>
      <c r="J19" s="4">
        <f>1.67*C19</f>
        <v>5.01</v>
      </c>
      <c r="K19" s="4">
        <f>1.67*D19</f>
        <v>73.47999999999999</v>
      </c>
      <c r="L19" s="4">
        <f>1.67*E19</f>
        <v>1589.84</v>
      </c>
      <c r="M19">
        <v>1.67</v>
      </c>
    </row>
    <row r="20" spans="1:13" x14ac:dyDescent="0.25">
      <c r="A20" s="2" t="s">
        <v>4</v>
      </c>
      <c r="B20">
        <v>103</v>
      </c>
      <c r="C20">
        <v>15</v>
      </c>
      <c r="D20">
        <v>38</v>
      </c>
      <c r="E20">
        <f t="shared" si="5"/>
        <v>156</v>
      </c>
      <c r="H20" s="2" t="s">
        <v>4</v>
      </c>
      <c r="I20" s="4">
        <f>0.63*B20</f>
        <v>64.89</v>
      </c>
      <c r="J20" s="4">
        <f>0.63*C20</f>
        <v>9.4499999999999993</v>
      </c>
      <c r="K20" s="4">
        <f>0.63*D20</f>
        <v>23.94</v>
      </c>
      <c r="L20" s="4">
        <f>0.63*E20</f>
        <v>98.28</v>
      </c>
      <c r="M20">
        <v>0.63</v>
      </c>
    </row>
    <row r="21" spans="1:13" x14ac:dyDescent="0.25">
      <c r="A21" s="2" t="s">
        <v>5</v>
      </c>
      <c r="B21">
        <v>473</v>
      </c>
      <c r="C21">
        <v>9</v>
      </c>
      <c r="D21">
        <v>72</v>
      </c>
      <c r="E21">
        <f t="shared" si="5"/>
        <v>554</v>
      </c>
      <c r="H21" s="2" t="s">
        <v>5</v>
      </c>
      <c r="I21" s="4">
        <f t="shared" ref="I21:L24" si="6">1*B21</f>
        <v>473</v>
      </c>
      <c r="J21" s="4">
        <f t="shared" si="6"/>
        <v>9</v>
      </c>
      <c r="K21" s="4">
        <f t="shared" si="6"/>
        <v>72</v>
      </c>
      <c r="L21" s="4">
        <f t="shared" si="6"/>
        <v>554</v>
      </c>
      <c r="M21" s="5">
        <v>1</v>
      </c>
    </row>
    <row r="22" spans="1:13" x14ac:dyDescent="0.25">
      <c r="A22" s="2" t="s">
        <v>6</v>
      </c>
      <c r="B22">
        <v>1617</v>
      </c>
      <c r="C22">
        <v>227</v>
      </c>
      <c r="D22">
        <v>657</v>
      </c>
      <c r="E22">
        <f t="shared" si="5"/>
        <v>2501</v>
      </c>
      <c r="H22" s="2" t="s">
        <v>6</v>
      </c>
      <c r="I22" s="4">
        <f t="shared" si="6"/>
        <v>1617</v>
      </c>
      <c r="J22" s="4">
        <f t="shared" si="6"/>
        <v>227</v>
      </c>
      <c r="K22" s="4">
        <f t="shared" si="6"/>
        <v>657</v>
      </c>
      <c r="L22" s="4">
        <f t="shared" si="6"/>
        <v>2501</v>
      </c>
      <c r="M22" s="5">
        <v>1</v>
      </c>
    </row>
    <row r="23" spans="1:13" x14ac:dyDescent="0.25">
      <c r="A23" s="2" t="s">
        <v>7</v>
      </c>
      <c r="B23">
        <v>261</v>
      </c>
      <c r="C23">
        <v>21</v>
      </c>
      <c r="D23">
        <v>178</v>
      </c>
      <c r="E23">
        <f t="shared" si="5"/>
        <v>460</v>
      </c>
      <c r="H23" s="2" t="s">
        <v>7</v>
      </c>
      <c r="I23" s="4">
        <f t="shared" si="6"/>
        <v>261</v>
      </c>
      <c r="J23" s="4">
        <f t="shared" si="6"/>
        <v>21</v>
      </c>
      <c r="K23" s="4">
        <f t="shared" si="6"/>
        <v>178</v>
      </c>
      <c r="L23" s="4">
        <f t="shared" si="6"/>
        <v>460</v>
      </c>
      <c r="M23" s="5">
        <v>1</v>
      </c>
    </row>
    <row r="24" spans="1:13" x14ac:dyDescent="0.25">
      <c r="A24" s="2" t="s">
        <v>13</v>
      </c>
      <c r="B24">
        <v>1</v>
      </c>
      <c r="C24">
        <v>4</v>
      </c>
      <c r="D24">
        <v>33</v>
      </c>
      <c r="E24">
        <f t="shared" si="5"/>
        <v>38</v>
      </c>
      <c r="H24" s="2" t="s">
        <v>13</v>
      </c>
      <c r="I24" s="4">
        <f t="shared" si="6"/>
        <v>1</v>
      </c>
      <c r="J24" s="4">
        <f t="shared" si="6"/>
        <v>4</v>
      </c>
      <c r="K24" s="4">
        <f t="shared" si="6"/>
        <v>33</v>
      </c>
      <c r="L24" s="4">
        <f t="shared" si="6"/>
        <v>38</v>
      </c>
      <c r="M24" s="5">
        <v>1</v>
      </c>
    </row>
    <row r="25" spans="1:13" x14ac:dyDescent="0.25">
      <c r="A25" s="2" t="s">
        <v>8</v>
      </c>
      <c r="B25">
        <v>1855</v>
      </c>
      <c r="C25">
        <v>79</v>
      </c>
      <c r="D25">
        <v>54</v>
      </c>
      <c r="E25">
        <f t="shared" si="5"/>
        <v>1988</v>
      </c>
      <c r="H25" s="2" t="s">
        <v>8</v>
      </c>
      <c r="I25" s="4">
        <f>0.25*B25</f>
        <v>463.75</v>
      </c>
      <c r="J25" s="4">
        <f>0.25*C25</f>
        <v>19.75</v>
      </c>
      <c r="K25" s="4">
        <f>0.25*D25</f>
        <v>13.5</v>
      </c>
      <c r="L25" s="4">
        <f>0.25*E25</f>
        <v>497</v>
      </c>
      <c r="M25" s="5">
        <v>0.25</v>
      </c>
    </row>
    <row r="26" spans="1:13" x14ac:dyDescent="0.25">
      <c r="A26" s="2" t="s">
        <v>9</v>
      </c>
      <c r="B26">
        <v>8</v>
      </c>
      <c r="C26">
        <v>104</v>
      </c>
      <c r="D26">
        <v>8</v>
      </c>
      <c r="E26">
        <f t="shared" si="5"/>
        <v>120</v>
      </c>
      <c r="H26" s="2" t="s">
        <v>9</v>
      </c>
      <c r="I26" s="4">
        <f>0.31*B26</f>
        <v>2.48</v>
      </c>
      <c r="J26" s="4">
        <f>0.31*C26</f>
        <v>32.24</v>
      </c>
      <c r="K26" s="4">
        <f>0.31*D26</f>
        <v>2.48</v>
      </c>
      <c r="L26" s="4">
        <f>0.31*E26</f>
        <v>37.200000000000003</v>
      </c>
      <c r="M26" s="5">
        <v>0.31</v>
      </c>
    </row>
    <row r="27" spans="1:13" x14ac:dyDescent="0.25">
      <c r="A27" s="2" t="s">
        <v>10</v>
      </c>
      <c r="B27">
        <v>1</v>
      </c>
      <c r="C27">
        <v>0</v>
      </c>
      <c r="D27">
        <v>3</v>
      </c>
      <c r="E27">
        <f t="shared" si="5"/>
        <v>4</v>
      </c>
      <c r="H27" s="2" t="s">
        <v>10</v>
      </c>
      <c r="I27" s="4">
        <f>1.25*B27</f>
        <v>1.25</v>
      </c>
      <c r="J27" s="4">
        <f>1.25*C27</f>
        <v>0</v>
      </c>
      <c r="K27" s="4">
        <f>1.25*D27</f>
        <v>3.75</v>
      </c>
      <c r="L27" s="4">
        <f>1.25*E27</f>
        <v>5</v>
      </c>
      <c r="M27" s="5">
        <v>1.25</v>
      </c>
    </row>
    <row r="28" spans="1:13" x14ac:dyDescent="0.25">
      <c r="A28" s="3" t="s">
        <v>21</v>
      </c>
      <c r="B28">
        <f>SUM(B16:B27)</f>
        <v>5225</v>
      </c>
      <c r="C28">
        <f>SUM(C16:C27)</f>
        <v>462</v>
      </c>
      <c r="D28">
        <f>SUM(D16:D27)</f>
        <v>1093</v>
      </c>
      <c r="E28">
        <f t="shared" si="5"/>
        <v>6780</v>
      </c>
      <c r="H28" s="3" t="s">
        <v>21</v>
      </c>
      <c r="I28" s="4">
        <f>SUM(I16:I27)</f>
        <v>4396.9699999999993</v>
      </c>
      <c r="J28" s="4">
        <f>SUM(J16:J27)</f>
        <v>327.45000000000005</v>
      </c>
      <c r="K28" s="4">
        <f>SUM(K16:K27)</f>
        <v>1065.9100000000001</v>
      </c>
      <c r="L28" s="4">
        <f>SUM(L16:L27)</f>
        <v>5790.33</v>
      </c>
    </row>
    <row r="29" spans="1:13" x14ac:dyDescent="0.25">
      <c r="D2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habitats vs methods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Ciechanowski</dc:creator>
  <cp:lastModifiedBy>Mateusz Ciechanowski</cp:lastModifiedBy>
  <dcterms:created xsi:type="dcterms:W3CDTF">2023-12-03T23:22:27Z</dcterms:created>
  <dcterms:modified xsi:type="dcterms:W3CDTF">2023-12-03T23:30:02Z</dcterms:modified>
</cp:coreProperties>
</file>