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G:\My Drive\work at Monash\Miao's PhD\Paper publication\Turbidity sensor paper\submission supplementary material\raw data\field\Calibration info\"/>
    </mc:Choice>
  </mc:AlternateContent>
  <xr:revisionPtr revIDLastSave="0" documentId="13_ncr:1_{0C61EAD1-3E6A-4544-A9FE-44AE28F1227B}" xr6:coauthVersionLast="47" xr6:coauthVersionMax="47" xr10:uidLastSave="{00000000-0000-0000-0000-000000000000}"/>
  <bookViews>
    <workbookView xWindow="28680" yWindow="-120" windowWidth="29040" windowHeight="15720" activeTab="3" xr2:uid="{00000000-000D-0000-FFFF-FFFF00000000}"/>
  </bookViews>
  <sheets>
    <sheet name="Inflow" sheetId="1" r:id="rId1"/>
    <sheet name="Inlet" sheetId="2" r:id="rId2"/>
    <sheet name="Inlet_A" sheetId="3" r:id="rId3"/>
    <sheet name="GreenSpan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90" i="4" l="1"/>
  <c r="N290" i="4"/>
  <c r="M290" i="4"/>
  <c r="L290" i="4"/>
  <c r="K290" i="4"/>
  <c r="J290" i="4"/>
  <c r="I290" i="4"/>
  <c r="H290" i="4"/>
  <c r="G290" i="4"/>
  <c r="S283" i="4" s="1"/>
  <c r="O286" i="4"/>
  <c r="N286" i="4"/>
  <c r="M286" i="4"/>
  <c r="L286" i="4"/>
  <c r="K286" i="4"/>
  <c r="I286" i="4"/>
  <c r="H286" i="4"/>
  <c r="G286" i="4"/>
  <c r="O281" i="4"/>
  <c r="N281" i="4"/>
  <c r="M281" i="4"/>
  <c r="L281" i="4"/>
  <c r="K281" i="4"/>
  <c r="J281" i="4"/>
  <c r="I281" i="4"/>
  <c r="H281" i="4"/>
  <c r="G281" i="4"/>
  <c r="S274" i="4" s="1"/>
  <c r="O277" i="4"/>
  <c r="N277" i="4"/>
  <c r="M277" i="4"/>
  <c r="L277" i="4"/>
  <c r="K277" i="4"/>
  <c r="J277" i="4"/>
  <c r="I277" i="4"/>
  <c r="H277" i="4"/>
  <c r="G277" i="4"/>
  <c r="O272" i="4"/>
  <c r="N272" i="4"/>
  <c r="M272" i="4"/>
  <c r="L272" i="4"/>
  <c r="K272" i="4"/>
  <c r="J272" i="4"/>
  <c r="I272" i="4"/>
  <c r="S265" i="4" s="1"/>
  <c r="H272" i="4"/>
  <c r="G272" i="4"/>
  <c r="O268" i="4"/>
  <c r="N268" i="4"/>
  <c r="M268" i="4"/>
  <c r="L268" i="4"/>
  <c r="K268" i="4"/>
  <c r="J268" i="4"/>
  <c r="I268" i="4"/>
  <c r="H268" i="4"/>
  <c r="G268" i="4"/>
  <c r="O263" i="4"/>
  <c r="N263" i="4"/>
  <c r="M263" i="4"/>
  <c r="L263" i="4"/>
  <c r="K263" i="4"/>
  <c r="J263" i="4"/>
  <c r="I263" i="4"/>
  <c r="H263" i="4"/>
  <c r="G263" i="4"/>
  <c r="O259" i="4"/>
  <c r="N259" i="4"/>
  <c r="M259" i="4"/>
  <c r="L259" i="4"/>
  <c r="K259" i="4"/>
  <c r="J259" i="4"/>
  <c r="I259" i="4"/>
  <c r="H259" i="4"/>
  <c r="G259" i="4"/>
  <c r="S256" i="4" s="1"/>
  <c r="O254" i="4"/>
  <c r="N254" i="4"/>
  <c r="M254" i="4"/>
  <c r="L254" i="4"/>
  <c r="K254" i="4"/>
  <c r="J254" i="4"/>
  <c r="I254" i="4"/>
  <c r="H254" i="4"/>
  <c r="G254" i="4"/>
  <c r="S247" i="4" s="1"/>
  <c r="O250" i="4"/>
  <c r="N250" i="4"/>
  <c r="M250" i="4"/>
  <c r="L250" i="4"/>
  <c r="K250" i="4"/>
  <c r="J250" i="4"/>
  <c r="I250" i="4"/>
  <c r="H250" i="4"/>
  <c r="G250" i="4"/>
  <c r="O245" i="4"/>
  <c r="N245" i="4"/>
  <c r="M245" i="4"/>
  <c r="L245" i="4"/>
  <c r="K245" i="4"/>
  <c r="J245" i="4"/>
  <c r="I245" i="4"/>
  <c r="H245" i="4"/>
  <c r="S238" i="4" s="1"/>
  <c r="G245" i="4"/>
  <c r="O241" i="4"/>
  <c r="N241" i="4"/>
  <c r="M241" i="4"/>
  <c r="L241" i="4"/>
  <c r="K241" i="4"/>
  <c r="J241" i="4"/>
  <c r="I241" i="4"/>
  <c r="H241" i="4"/>
  <c r="G241" i="4"/>
  <c r="O236" i="4"/>
  <c r="N236" i="4"/>
  <c r="M236" i="4"/>
  <c r="L236" i="4"/>
  <c r="K236" i="4"/>
  <c r="J236" i="4"/>
  <c r="I236" i="4"/>
  <c r="H236" i="4"/>
  <c r="G236" i="4"/>
  <c r="O232" i="4"/>
  <c r="N232" i="4"/>
  <c r="M232" i="4"/>
  <c r="L232" i="4"/>
  <c r="K232" i="4"/>
  <c r="J232" i="4"/>
  <c r="I232" i="4"/>
  <c r="H232" i="4"/>
  <c r="G232" i="4"/>
  <c r="R229" i="4" s="1"/>
  <c r="O227" i="4"/>
  <c r="N227" i="4"/>
  <c r="M227" i="4"/>
  <c r="L227" i="4"/>
  <c r="K227" i="4"/>
  <c r="J227" i="4"/>
  <c r="I227" i="4"/>
  <c r="H227" i="4"/>
  <c r="G227" i="4"/>
  <c r="Q220" i="4" s="1"/>
  <c r="O223" i="4"/>
  <c r="N223" i="4"/>
  <c r="M223" i="4"/>
  <c r="L223" i="4"/>
  <c r="K223" i="4"/>
  <c r="J223" i="4"/>
  <c r="I223" i="4"/>
  <c r="H223" i="4"/>
  <c r="G223" i="4"/>
  <c r="S220" i="4" s="1"/>
  <c r="O218" i="4"/>
  <c r="N218" i="4"/>
  <c r="M218" i="4"/>
  <c r="L218" i="4"/>
  <c r="K218" i="4"/>
  <c r="J218" i="4"/>
  <c r="I218" i="4"/>
  <c r="H218" i="4"/>
  <c r="G218" i="4"/>
  <c r="S211" i="4" s="1"/>
  <c r="O214" i="4"/>
  <c r="N214" i="4"/>
  <c r="M214" i="4"/>
  <c r="L214" i="4"/>
  <c r="K214" i="4"/>
  <c r="J214" i="4"/>
  <c r="I214" i="4"/>
  <c r="H214" i="4"/>
  <c r="G214" i="4"/>
  <c r="O209" i="4"/>
  <c r="N209" i="4"/>
  <c r="M209" i="4"/>
  <c r="R202" i="4" s="1"/>
  <c r="L209" i="4"/>
  <c r="K209" i="4"/>
  <c r="J209" i="4"/>
  <c r="I209" i="4"/>
  <c r="H209" i="4"/>
  <c r="G209" i="4"/>
  <c r="O205" i="4"/>
  <c r="N205" i="4"/>
  <c r="M205" i="4"/>
  <c r="L205" i="4"/>
  <c r="K205" i="4"/>
  <c r="J205" i="4"/>
  <c r="I205" i="4"/>
  <c r="H205" i="4"/>
  <c r="G205" i="4"/>
  <c r="Q202" i="4" s="1"/>
  <c r="S202" i="4"/>
  <c r="O200" i="4"/>
  <c r="N200" i="4"/>
  <c r="M200" i="4"/>
  <c r="L200" i="4"/>
  <c r="K200" i="4"/>
  <c r="J200" i="4"/>
  <c r="I200" i="4"/>
  <c r="H200" i="4"/>
  <c r="G200" i="4"/>
  <c r="S193" i="4" s="1"/>
  <c r="N196" i="4"/>
  <c r="M196" i="4"/>
  <c r="L196" i="4"/>
  <c r="J196" i="4"/>
  <c r="I196" i="4"/>
  <c r="H196" i="4"/>
  <c r="G196" i="4"/>
  <c r="O191" i="4"/>
  <c r="N191" i="4"/>
  <c r="M191" i="4"/>
  <c r="L191" i="4"/>
  <c r="K191" i="4"/>
  <c r="J191" i="4"/>
  <c r="I191" i="4"/>
  <c r="H191" i="4"/>
  <c r="G191" i="4"/>
  <c r="S184" i="4" s="1"/>
  <c r="O187" i="4"/>
  <c r="N187" i="4"/>
  <c r="M187" i="4"/>
  <c r="K187" i="4"/>
  <c r="H187" i="4"/>
  <c r="G187" i="4"/>
  <c r="O182" i="4"/>
  <c r="N182" i="4"/>
  <c r="M182" i="4"/>
  <c r="L182" i="4"/>
  <c r="K182" i="4"/>
  <c r="J182" i="4"/>
  <c r="I182" i="4"/>
  <c r="H182" i="4"/>
  <c r="G182" i="4"/>
  <c r="S175" i="4" s="1"/>
  <c r="O178" i="4"/>
  <c r="N178" i="4"/>
  <c r="M178" i="4"/>
  <c r="L178" i="4"/>
  <c r="K178" i="4"/>
  <c r="J178" i="4"/>
  <c r="I178" i="4"/>
  <c r="H178" i="4"/>
  <c r="G178" i="4"/>
  <c r="O173" i="4"/>
  <c r="N173" i="4"/>
  <c r="M173" i="4"/>
  <c r="L173" i="4"/>
  <c r="Q166" i="4" s="1"/>
  <c r="K173" i="4"/>
  <c r="S166" i="4" s="1"/>
  <c r="J173" i="4"/>
  <c r="I173" i="4"/>
  <c r="H173" i="4"/>
  <c r="G173" i="4"/>
  <c r="O169" i="4"/>
  <c r="N169" i="4"/>
  <c r="M169" i="4"/>
  <c r="L169" i="4"/>
  <c r="K169" i="4"/>
  <c r="J169" i="4"/>
  <c r="I169" i="4"/>
  <c r="H169" i="4"/>
  <c r="G169" i="4"/>
  <c r="R166" i="4"/>
  <c r="O164" i="4"/>
  <c r="N164" i="4"/>
  <c r="M164" i="4"/>
  <c r="L164" i="4"/>
  <c r="K164" i="4"/>
  <c r="J164" i="4"/>
  <c r="I164" i="4"/>
  <c r="H164" i="4"/>
  <c r="G164" i="4"/>
  <c r="R157" i="4" s="1"/>
  <c r="O160" i="4"/>
  <c r="N160" i="4"/>
  <c r="M160" i="4"/>
  <c r="L160" i="4"/>
  <c r="K160" i="4"/>
  <c r="J160" i="4"/>
  <c r="I160" i="4"/>
  <c r="H160" i="4"/>
  <c r="G160" i="4"/>
  <c r="S157" i="4" s="1"/>
  <c r="O155" i="4"/>
  <c r="N155" i="4"/>
  <c r="M155" i="4"/>
  <c r="L155" i="4"/>
  <c r="K155" i="4"/>
  <c r="J155" i="4"/>
  <c r="I155" i="4"/>
  <c r="H155" i="4"/>
  <c r="G155" i="4"/>
  <c r="S148" i="4" s="1"/>
  <c r="O151" i="4"/>
  <c r="N151" i="4"/>
  <c r="M151" i="4"/>
  <c r="L151" i="4"/>
  <c r="K151" i="4"/>
  <c r="J151" i="4"/>
  <c r="I151" i="4"/>
  <c r="H151" i="4"/>
  <c r="G151" i="4"/>
  <c r="O146" i="4"/>
  <c r="N146" i="4"/>
  <c r="M146" i="4"/>
  <c r="L146" i="4"/>
  <c r="K146" i="4"/>
  <c r="J146" i="4"/>
  <c r="S139" i="4" s="1"/>
  <c r="I146" i="4"/>
  <c r="H146" i="4"/>
  <c r="G146" i="4"/>
  <c r="O142" i="4"/>
  <c r="N142" i="4"/>
  <c r="M142" i="4"/>
  <c r="L142" i="4"/>
  <c r="K142" i="4"/>
  <c r="J142" i="4"/>
  <c r="I142" i="4"/>
  <c r="H142" i="4"/>
  <c r="G142" i="4"/>
  <c r="Q139" i="4"/>
  <c r="O137" i="4"/>
  <c r="N137" i="4"/>
  <c r="M137" i="4"/>
  <c r="L137" i="4"/>
  <c r="K137" i="4"/>
  <c r="J137" i="4"/>
  <c r="I137" i="4"/>
  <c r="H137" i="4"/>
  <c r="G137" i="4"/>
  <c r="S130" i="4" s="1"/>
  <c r="O133" i="4"/>
  <c r="N133" i="4"/>
  <c r="M133" i="4"/>
  <c r="L133" i="4"/>
  <c r="K133" i="4"/>
  <c r="J133" i="4"/>
  <c r="I133" i="4"/>
  <c r="H133" i="4"/>
  <c r="G133" i="4"/>
  <c r="O128" i="4"/>
  <c r="N128" i="4"/>
  <c r="L128" i="4"/>
  <c r="K128" i="4"/>
  <c r="J128" i="4"/>
  <c r="I128" i="4"/>
  <c r="H128" i="4"/>
  <c r="G128" i="4"/>
  <c r="S121" i="4" s="1"/>
  <c r="O124" i="4"/>
  <c r="N124" i="4"/>
  <c r="L124" i="4"/>
  <c r="K124" i="4"/>
  <c r="J124" i="4"/>
  <c r="I124" i="4"/>
  <c r="H124" i="4"/>
  <c r="G124" i="4"/>
  <c r="O119" i="4"/>
  <c r="N119" i="4"/>
  <c r="L119" i="4"/>
  <c r="K119" i="4"/>
  <c r="J119" i="4"/>
  <c r="I119" i="4"/>
  <c r="H119" i="4"/>
  <c r="G119" i="4"/>
  <c r="S112" i="4" s="1"/>
  <c r="O115" i="4"/>
  <c r="N115" i="4"/>
  <c r="L115" i="4"/>
  <c r="K115" i="4"/>
  <c r="J115" i="4"/>
  <c r="I115" i="4"/>
  <c r="H115" i="4"/>
  <c r="G115" i="4"/>
  <c r="O110" i="4"/>
  <c r="N110" i="4"/>
  <c r="M110" i="4"/>
  <c r="L110" i="4"/>
  <c r="K110" i="4"/>
  <c r="J110" i="4"/>
  <c r="S103" i="4" s="1"/>
  <c r="I110" i="4"/>
  <c r="H110" i="4"/>
  <c r="G110" i="4"/>
  <c r="O106" i="4"/>
  <c r="N106" i="4"/>
  <c r="M106" i="4"/>
  <c r="L106" i="4"/>
  <c r="K106" i="4"/>
  <c r="J106" i="4"/>
  <c r="I106" i="4"/>
  <c r="H106" i="4"/>
  <c r="G106" i="4"/>
  <c r="Q103" i="4"/>
  <c r="O101" i="4"/>
  <c r="N101" i="4"/>
  <c r="M101" i="4"/>
  <c r="L101" i="4"/>
  <c r="K101" i="4"/>
  <c r="J101" i="4"/>
  <c r="I101" i="4"/>
  <c r="H101" i="4"/>
  <c r="G101" i="4"/>
  <c r="O97" i="4"/>
  <c r="N97" i="4"/>
  <c r="M97" i="4"/>
  <c r="L97" i="4"/>
  <c r="K97" i="4"/>
  <c r="J97" i="4"/>
  <c r="I97" i="4"/>
  <c r="H97" i="4"/>
  <c r="S94" i="4" s="1"/>
  <c r="G97" i="4"/>
  <c r="O92" i="4"/>
  <c r="N92" i="4"/>
  <c r="M92" i="4"/>
  <c r="L92" i="4"/>
  <c r="K92" i="4"/>
  <c r="J92" i="4"/>
  <c r="I92" i="4"/>
  <c r="H92" i="4"/>
  <c r="G92" i="4"/>
  <c r="S85" i="4" s="1"/>
  <c r="O88" i="4"/>
  <c r="N88" i="4"/>
  <c r="M88" i="4"/>
  <c r="L88" i="4"/>
  <c r="K88" i="4"/>
  <c r="J88" i="4"/>
  <c r="I88" i="4"/>
  <c r="H88" i="4"/>
  <c r="G88" i="4"/>
  <c r="O83" i="4"/>
  <c r="N83" i="4"/>
  <c r="M83" i="4"/>
  <c r="L83" i="4"/>
  <c r="K83" i="4"/>
  <c r="J83" i="4"/>
  <c r="I83" i="4"/>
  <c r="R76" i="4" s="1"/>
  <c r="H83" i="4"/>
  <c r="G83" i="4"/>
  <c r="O79" i="4"/>
  <c r="N79" i="4"/>
  <c r="M79" i="4"/>
  <c r="L79" i="4"/>
  <c r="K79" i="4"/>
  <c r="J79" i="4"/>
  <c r="I79" i="4"/>
  <c r="H79" i="4"/>
  <c r="S76" i="4" s="1"/>
  <c r="G79" i="4"/>
  <c r="O74" i="4"/>
  <c r="N74" i="4"/>
  <c r="M74" i="4"/>
  <c r="L74" i="4"/>
  <c r="K74" i="4"/>
  <c r="J74" i="4"/>
  <c r="I74" i="4"/>
  <c r="H74" i="4"/>
  <c r="G74" i="4"/>
  <c r="O70" i="4"/>
  <c r="N70" i="4"/>
  <c r="M70" i="4"/>
  <c r="L70" i="4"/>
  <c r="K70" i="4"/>
  <c r="J70" i="4"/>
  <c r="I70" i="4"/>
  <c r="H70" i="4"/>
  <c r="G70" i="4"/>
  <c r="S67" i="4" s="1"/>
  <c r="O65" i="4"/>
  <c r="N65" i="4"/>
  <c r="M65" i="4"/>
  <c r="L65" i="4"/>
  <c r="K65" i="4"/>
  <c r="J65" i="4"/>
  <c r="I65" i="4"/>
  <c r="H65" i="4"/>
  <c r="G65" i="4"/>
  <c r="S58" i="4" s="1"/>
  <c r="O61" i="4"/>
  <c r="N61" i="4"/>
  <c r="M61" i="4"/>
  <c r="L61" i="4"/>
  <c r="K61" i="4"/>
  <c r="J61" i="4"/>
  <c r="I61" i="4"/>
  <c r="H61" i="4"/>
  <c r="G61" i="4"/>
  <c r="N56" i="4"/>
  <c r="M56" i="4"/>
  <c r="L56" i="4"/>
  <c r="K56" i="4"/>
  <c r="J56" i="4"/>
  <c r="I56" i="4"/>
  <c r="H56" i="4"/>
  <c r="G56" i="4"/>
  <c r="S49" i="4" s="1"/>
  <c r="N52" i="4"/>
  <c r="M52" i="4"/>
  <c r="L52" i="4"/>
  <c r="K52" i="4"/>
  <c r="J52" i="4"/>
  <c r="I52" i="4"/>
  <c r="H52" i="4"/>
  <c r="G52" i="4"/>
  <c r="N47" i="4"/>
  <c r="M47" i="4"/>
  <c r="L47" i="4"/>
  <c r="K47" i="4"/>
  <c r="Q40" i="4" s="1"/>
  <c r="J47" i="4"/>
  <c r="R40" i="4" s="1"/>
  <c r="I47" i="4"/>
  <c r="H47" i="4"/>
  <c r="G47" i="4"/>
  <c r="N43" i="4"/>
  <c r="M43" i="4"/>
  <c r="L43" i="4"/>
  <c r="K43" i="4"/>
  <c r="J43" i="4"/>
  <c r="I43" i="4"/>
  <c r="H43" i="4"/>
  <c r="S40" i="4" s="1"/>
  <c r="G43" i="4"/>
  <c r="K38" i="4"/>
  <c r="J38" i="4"/>
  <c r="S31" i="4" s="1"/>
  <c r="I38" i="4"/>
  <c r="H38" i="4"/>
  <c r="G38" i="4"/>
  <c r="K34" i="4"/>
  <c r="J34" i="4"/>
  <c r="I34" i="4"/>
  <c r="H34" i="4"/>
  <c r="G34" i="4"/>
  <c r="K29" i="4"/>
  <c r="J29" i="4"/>
  <c r="I29" i="4"/>
  <c r="H29" i="4"/>
  <c r="G29" i="4"/>
  <c r="S22" i="4" s="1"/>
  <c r="K25" i="4"/>
  <c r="J25" i="4"/>
  <c r="I25" i="4"/>
  <c r="H25" i="4"/>
  <c r="G25" i="4"/>
  <c r="J19" i="4"/>
  <c r="I19" i="4"/>
  <c r="H19" i="4"/>
  <c r="G19" i="4"/>
  <c r="S17" i="4"/>
  <c r="R17" i="4"/>
  <c r="Q17" i="4"/>
  <c r="J14" i="4"/>
  <c r="Q12" i="4" s="1"/>
  <c r="I14" i="4"/>
  <c r="H14" i="4"/>
  <c r="G14" i="4"/>
  <c r="S12" i="4" s="1"/>
  <c r="J9" i="4"/>
  <c r="I9" i="4"/>
  <c r="H9" i="4"/>
  <c r="G9" i="4"/>
  <c r="S7" i="4" s="1"/>
  <c r="Q7" i="4"/>
  <c r="J4" i="4"/>
  <c r="I4" i="4"/>
  <c r="H4" i="4"/>
  <c r="S2" i="4" s="1"/>
  <c r="G4" i="4"/>
  <c r="O150" i="3"/>
  <c r="N150" i="3"/>
  <c r="M150" i="3"/>
  <c r="L150" i="3"/>
  <c r="K150" i="3"/>
  <c r="J150" i="3"/>
  <c r="I150" i="3"/>
  <c r="H150" i="3"/>
  <c r="G150" i="3"/>
  <c r="N146" i="3"/>
  <c r="J146" i="3"/>
  <c r="I146" i="3"/>
  <c r="O145" i="3"/>
  <c r="N145" i="3"/>
  <c r="M145" i="3"/>
  <c r="L145" i="3"/>
  <c r="K145" i="3"/>
  <c r="J145" i="3"/>
  <c r="I145" i="3"/>
  <c r="H145" i="3"/>
  <c r="G145" i="3"/>
  <c r="O144" i="3"/>
  <c r="O146" i="3" s="1"/>
  <c r="N144" i="3"/>
  <c r="M144" i="3"/>
  <c r="M146" i="3" s="1"/>
  <c r="L144" i="3"/>
  <c r="L146" i="3" s="1"/>
  <c r="K144" i="3"/>
  <c r="K146" i="3" s="1"/>
  <c r="J144" i="3"/>
  <c r="I144" i="3"/>
  <c r="H144" i="3"/>
  <c r="G144" i="3"/>
  <c r="O143" i="3"/>
  <c r="N143" i="3"/>
  <c r="M143" i="3"/>
  <c r="L143" i="3"/>
  <c r="K143" i="3"/>
  <c r="J143" i="3"/>
  <c r="I143" i="3"/>
  <c r="H143" i="3"/>
  <c r="H146" i="3" s="1"/>
  <c r="G143" i="3"/>
  <c r="G146" i="3" s="1"/>
  <c r="O135" i="3"/>
  <c r="N135" i="3"/>
  <c r="M135" i="3"/>
  <c r="L135" i="3"/>
  <c r="K135" i="3"/>
  <c r="J135" i="3"/>
  <c r="I135" i="3"/>
  <c r="H135" i="3"/>
  <c r="G135" i="3"/>
  <c r="O131" i="3"/>
  <c r="K131" i="3"/>
  <c r="J131" i="3"/>
  <c r="O130" i="3"/>
  <c r="N130" i="3"/>
  <c r="M130" i="3"/>
  <c r="L130" i="3"/>
  <c r="K130" i="3"/>
  <c r="J130" i="3"/>
  <c r="I130" i="3"/>
  <c r="H130" i="3"/>
  <c r="G130" i="3"/>
  <c r="O129" i="3"/>
  <c r="N129" i="3"/>
  <c r="N131" i="3" s="1"/>
  <c r="M129" i="3"/>
  <c r="M131" i="3" s="1"/>
  <c r="L129" i="3"/>
  <c r="L131" i="3" s="1"/>
  <c r="K129" i="3"/>
  <c r="J129" i="3"/>
  <c r="I129" i="3"/>
  <c r="H129" i="3"/>
  <c r="G129" i="3"/>
  <c r="O128" i="3"/>
  <c r="N128" i="3"/>
  <c r="M128" i="3"/>
  <c r="L128" i="3"/>
  <c r="K128" i="3"/>
  <c r="J128" i="3"/>
  <c r="I128" i="3"/>
  <c r="I131" i="3" s="1"/>
  <c r="H128" i="3"/>
  <c r="H131" i="3" s="1"/>
  <c r="G128" i="3"/>
  <c r="G131" i="3" s="1"/>
  <c r="O120" i="3"/>
  <c r="N120" i="3"/>
  <c r="M120" i="3"/>
  <c r="L120" i="3"/>
  <c r="K120" i="3"/>
  <c r="J120" i="3"/>
  <c r="I120" i="3"/>
  <c r="H120" i="3"/>
  <c r="G120" i="3"/>
  <c r="L116" i="3"/>
  <c r="K116" i="3"/>
  <c r="O115" i="3"/>
  <c r="N115" i="3"/>
  <c r="M115" i="3"/>
  <c r="L115" i="3"/>
  <c r="K115" i="3"/>
  <c r="J115" i="3"/>
  <c r="I115" i="3"/>
  <c r="H115" i="3"/>
  <c r="G115" i="3"/>
  <c r="O114" i="3"/>
  <c r="O116" i="3" s="1"/>
  <c r="N114" i="3"/>
  <c r="N116" i="3" s="1"/>
  <c r="M114" i="3"/>
  <c r="M116" i="3" s="1"/>
  <c r="L114" i="3"/>
  <c r="K114" i="3"/>
  <c r="J114" i="3"/>
  <c r="I114" i="3"/>
  <c r="H114" i="3"/>
  <c r="G114" i="3"/>
  <c r="O113" i="3"/>
  <c r="N113" i="3"/>
  <c r="M113" i="3"/>
  <c r="L113" i="3"/>
  <c r="K113" i="3"/>
  <c r="J113" i="3"/>
  <c r="J116" i="3" s="1"/>
  <c r="I113" i="3"/>
  <c r="I116" i="3" s="1"/>
  <c r="H113" i="3"/>
  <c r="H116" i="3" s="1"/>
  <c r="G113" i="3"/>
  <c r="G116" i="3" s="1"/>
  <c r="O105" i="3"/>
  <c r="N105" i="3"/>
  <c r="M105" i="3"/>
  <c r="L105" i="3"/>
  <c r="K105" i="3"/>
  <c r="J105" i="3"/>
  <c r="I105" i="3"/>
  <c r="H105" i="3"/>
  <c r="G105" i="3"/>
  <c r="M101" i="3"/>
  <c r="L101" i="3"/>
  <c r="O100" i="3"/>
  <c r="N100" i="3"/>
  <c r="M100" i="3"/>
  <c r="L100" i="3"/>
  <c r="K100" i="3"/>
  <c r="J100" i="3"/>
  <c r="I100" i="3"/>
  <c r="H100" i="3"/>
  <c r="G100" i="3"/>
  <c r="O99" i="3"/>
  <c r="O101" i="3" s="1"/>
  <c r="N99" i="3"/>
  <c r="N101" i="3" s="1"/>
  <c r="M99" i="3"/>
  <c r="L99" i="3"/>
  <c r="K99" i="3"/>
  <c r="J99" i="3"/>
  <c r="I99" i="3"/>
  <c r="H99" i="3"/>
  <c r="G99" i="3"/>
  <c r="O98" i="3"/>
  <c r="N98" i="3"/>
  <c r="M98" i="3"/>
  <c r="L98" i="3"/>
  <c r="K98" i="3"/>
  <c r="K101" i="3" s="1"/>
  <c r="J98" i="3"/>
  <c r="J101" i="3" s="1"/>
  <c r="I98" i="3"/>
  <c r="I101" i="3" s="1"/>
  <c r="H98" i="3"/>
  <c r="H101" i="3" s="1"/>
  <c r="G98" i="3"/>
  <c r="G101" i="3" s="1"/>
  <c r="O90" i="3"/>
  <c r="N90" i="3"/>
  <c r="M90" i="3"/>
  <c r="L90" i="3"/>
  <c r="K90" i="3"/>
  <c r="J90" i="3"/>
  <c r="I90" i="3"/>
  <c r="H90" i="3"/>
  <c r="G90" i="3"/>
  <c r="N86" i="3"/>
  <c r="M86" i="3"/>
  <c r="O85" i="3"/>
  <c r="N85" i="3"/>
  <c r="M85" i="3"/>
  <c r="L85" i="3"/>
  <c r="K85" i="3"/>
  <c r="J85" i="3"/>
  <c r="I85" i="3"/>
  <c r="H85" i="3"/>
  <c r="G85" i="3"/>
  <c r="O84" i="3"/>
  <c r="O86" i="3" s="1"/>
  <c r="N84" i="3"/>
  <c r="M84" i="3"/>
  <c r="L84" i="3"/>
  <c r="K84" i="3"/>
  <c r="J84" i="3"/>
  <c r="I84" i="3"/>
  <c r="H84" i="3"/>
  <c r="G84" i="3"/>
  <c r="O83" i="3"/>
  <c r="N83" i="3"/>
  <c r="M83" i="3"/>
  <c r="L83" i="3"/>
  <c r="L86" i="3" s="1"/>
  <c r="K83" i="3"/>
  <c r="K86" i="3" s="1"/>
  <c r="J83" i="3"/>
  <c r="J86" i="3" s="1"/>
  <c r="I83" i="3"/>
  <c r="I86" i="3" s="1"/>
  <c r="H83" i="3"/>
  <c r="H86" i="3" s="1"/>
  <c r="G83" i="3"/>
  <c r="G86" i="3" s="1"/>
  <c r="O75" i="3"/>
  <c r="N75" i="3"/>
  <c r="M75" i="3"/>
  <c r="L75" i="3"/>
  <c r="K75" i="3"/>
  <c r="J75" i="3"/>
  <c r="I75" i="3"/>
  <c r="H75" i="3"/>
  <c r="G75" i="3"/>
  <c r="O71" i="3"/>
  <c r="N71" i="3"/>
  <c r="O70" i="3"/>
  <c r="N70" i="3"/>
  <c r="M70" i="3"/>
  <c r="L70" i="3"/>
  <c r="K70" i="3"/>
  <c r="J70" i="3"/>
  <c r="I70" i="3"/>
  <c r="H70" i="3"/>
  <c r="G70" i="3"/>
  <c r="O69" i="3"/>
  <c r="N69" i="3"/>
  <c r="M69" i="3"/>
  <c r="L69" i="3"/>
  <c r="K69" i="3"/>
  <c r="J69" i="3"/>
  <c r="I69" i="3"/>
  <c r="H69" i="3"/>
  <c r="G69" i="3"/>
  <c r="O68" i="3"/>
  <c r="N68" i="3"/>
  <c r="M68" i="3"/>
  <c r="M71" i="3" s="1"/>
  <c r="L68" i="3"/>
  <c r="L71" i="3" s="1"/>
  <c r="K68" i="3"/>
  <c r="K71" i="3" s="1"/>
  <c r="J68" i="3"/>
  <c r="J71" i="3" s="1"/>
  <c r="I68" i="3"/>
  <c r="I71" i="3" s="1"/>
  <c r="H68" i="3"/>
  <c r="H71" i="3" s="1"/>
  <c r="G68" i="3"/>
  <c r="G71" i="3" s="1"/>
  <c r="O60" i="3"/>
  <c r="N60" i="3"/>
  <c r="M60" i="3"/>
  <c r="L60" i="3"/>
  <c r="K60" i="3"/>
  <c r="J60" i="3"/>
  <c r="I60" i="3"/>
  <c r="H60" i="3"/>
  <c r="G60" i="3"/>
  <c r="O56" i="3"/>
  <c r="O55" i="3"/>
  <c r="N55" i="3"/>
  <c r="M55" i="3"/>
  <c r="L55" i="3"/>
  <c r="K55" i="3"/>
  <c r="J55" i="3"/>
  <c r="I55" i="3"/>
  <c r="H55" i="3"/>
  <c r="G55" i="3"/>
  <c r="O54" i="3"/>
  <c r="N54" i="3"/>
  <c r="M54" i="3"/>
  <c r="L54" i="3"/>
  <c r="K54" i="3"/>
  <c r="J54" i="3"/>
  <c r="I54" i="3"/>
  <c r="H54" i="3"/>
  <c r="G54" i="3"/>
  <c r="G56" i="3" s="1"/>
  <c r="O53" i="3"/>
  <c r="N53" i="3"/>
  <c r="N56" i="3" s="1"/>
  <c r="M53" i="3"/>
  <c r="M56" i="3" s="1"/>
  <c r="L53" i="3"/>
  <c r="L56" i="3" s="1"/>
  <c r="K53" i="3"/>
  <c r="K56" i="3" s="1"/>
  <c r="J53" i="3"/>
  <c r="J56" i="3" s="1"/>
  <c r="I53" i="3"/>
  <c r="I56" i="3" s="1"/>
  <c r="H53" i="3"/>
  <c r="H56" i="3" s="1"/>
  <c r="G53" i="3"/>
  <c r="O45" i="3"/>
  <c r="N45" i="3"/>
  <c r="M45" i="3"/>
  <c r="L45" i="3"/>
  <c r="K45" i="3"/>
  <c r="J45" i="3"/>
  <c r="I45" i="3"/>
  <c r="H45" i="3"/>
  <c r="G45" i="3"/>
  <c r="H41" i="3"/>
  <c r="O40" i="3"/>
  <c r="N40" i="3"/>
  <c r="M40" i="3"/>
  <c r="L40" i="3"/>
  <c r="K40" i="3"/>
  <c r="J40" i="3"/>
  <c r="I40" i="3"/>
  <c r="H40" i="3"/>
  <c r="G40" i="3"/>
  <c r="O39" i="3"/>
  <c r="N39" i="3"/>
  <c r="M39" i="3"/>
  <c r="L39" i="3"/>
  <c r="K39" i="3"/>
  <c r="J39" i="3"/>
  <c r="I39" i="3"/>
  <c r="I41" i="3" s="1"/>
  <c r="H39" i="3"/>
  <c r="G39" i="3"/>
  <c r="O38" i="3"/>
  <c r="O41" i="3" s="1"/>
  <c r="N38" i="3"/>
  <c r="N41" i="3" s="1"/>
  <c r="M38" i="3"/>
  <c r="M41" i="3" s="1"/>
  <c r="L38" i="3"/>
  <c r="L41" i="3" s="1"/>
  <c r="K38" i="3"/>
  <c r="K41" i="3" s="1"/>
  <c r="J38" i="3"/>
  <c r="J41" i="3" s="1"/>
  <c r="I38" i="3"/>
  <c r="H38" i="3"/>
  <c r="G38" i="3"/>
  <c r="G41" i="3" s="1"/>
  <c r="O30" i="3"/>
  <c r="N30" i="3"/>
  <c r="M30" i="3"/>
  <c r="L30" i="3"/>
  <c r="K30" i="3"/>
  <c r="J30" i="3"/>
  <c r="I30" i="3"/>
  <c r="H30" i="3"/>
  <c r="G30" i="3"/>
  <c r="I26" i="3"/>
  <c r="O25" i="3"/>
  <c r="N25" i="3"/>
  <c r="M25" i="3"/>
  <c r="L25" i="3"/>
  <c r="K25" i="3"/>
  <c r="J25" i="3"/>
  <c r="J26" i="3" s="1"/>
  <c r="I25" i="3"/>
  <c r="H25" i="3"/>
  <c r="G25" i="3"/>
  <c r="O24" i="3"/>
  <c r="N24" i="3"/>
  <c r="M24" i="3"/>
  <c r="L24" i="3"/>
  <c r="K24" i="3"/>
  <c r="J24" i="3"/>
  <c r="I24" i="3"/>
  <c r="H24" i="3"/>
  <c r="G24" i="3"/>
  <c r="O23" i="3"/>
  <c r="O26" i="3" s="1"/>
  <c r="N23" i="3"/>
  <c r="N26" i="3" s="1"/>
  <c r="M23" i="3"/>
  <c r="M26" i="3" s="1"/>
  <c r="L23" i="3"/>
  <c r="L26" i="3" s="1"/>
  <c r="K23" i="3"/>
  <c r="K26" i="3" s="1"/>
  <c r="J23" i="3"/>
  <c r="I23" i="3"/>
  <c r="H23" i="3"/>
  <c r="H26" i="3" s="1"/>
  <c r="G23" i="3"/>
  <c r="G26" i="3" s="1"/>
  <c r="O15" i="3"/>
  <c r="N15" i="3"/>
  <c r="M15" i="3"/>
  <c r="L15" i="3"/>
  <c r="K15" i="3"/>
  <c r="J15" i="3"/>
  <c r="I15" i="3"/>
  <c r="H15" i="3"/>
  <c r="G15" i="3"/>
  <c r="J11" i="3"/>
  <c r="G11" i="3"/>
  <c r="O10" i="3"/>
  <c r="N10" i="3"/>
  <c r="M10" i="3"/>
  <c r="L10" i="3"/>
  <c r="K10" i="3"/>
  <c r="K11" i="3" s="1"/>
  <c r="J10" i="3"/>
  <c r="I10" i="3"/>
  <c r="H10" i="3"/>
  <c r="G10" i="3"/>
  <c r="O9" i="3"/>
  <c r="N9" i="3"/>
  <c r="M9" i="3"/>
  <c r="L9" i="3"/>
  <c r="K9" i="3"/>
  <c r="J9" i="3"/>
  <c r="I9" i="3"/>
  <c r="I11" i="3" s="1"/>
  <c r="H9" i="3"/>
  <c r="G9" i="3"/>
  <c r="O8" i="3"/>
  <c r="O11" i="3" s="1"/>
  <c r="N8" i="3"/>
  <c r="N11" i="3" s="1"/>
  <c r="M8" i="3"/>
  <c r="M11" i="3" s="1"/>
  <c r="L8" i="3"/>
  <c r="L11" i="3" s="1"/>
  <c r="K8" i="3"/>
  <c r="J8" i="3"/>
  <c r="I8" i="3"/>
  <c r="H8" i="3"/>
  <c r="H11" i="3" s="1"/>
  <c r="G8" i="3"/>
  <c r="O150" i="2"/>
  <c r="N150" i="2"/>
  <c r="M150" i="2"/>
  <c r="L150" i="2"/>
  <c r="K150" i="2"/>
  <c r="J150" i="2"/>
  <c r="I150" i="2"/>
  <c r="H150" i="2"/>
  <c r="G150" i="2"/>
  <c r="J146" i="2"/>
  <c r="I146" i="2"/>
  <c r="O145" i="2"/>
  <c r="N145" i="2"/>
  <c r="M145" i="2"/>
  <c r="L145" i="2"/>
  <c r="K145" i="2"/>
  <c r="J145" i="2"/>
  <c r="I145" i="2"/>
  <c r="H145" i="2"/>
  <c r="G145" i="2"/>
  <c r="O144" i="2"/>
  <c r="O146" i="2" s="1"/>
  <c r="N144" i="2"/>
  <c r="N146" i="2" s="1"/>
  <c r="M144" i="2"/>
  <c r="M146" i="2" s="1"/>
  <c r="L144" i="2"/>
  <c r="L146" i="2" s="1"/>
  <c r="K144" i="2"/>
  <c r="K146" i="2" s="1"/>
  <c r="J144" i="2"/>
  <c r="I144" i="2"/>
  <c r="H144" i="2"/>
  <c r="G144" i="2"/>
  <c r="O143" i="2"/>
  <c r="N143" i="2"/>
  <c r="M143" i="2"/>
  <c r="L143" i="2"/>
  <c r="K143" i="2"/>
  <c r="J143" i="2"/>
  <c r="I143" i="2"/>
  <c r="H143" i="2"/>
  <c r="H146" i="2" s="1"/>
  <c r="G143" i="2"/>
  <c r="G146" i="2" s="1"/>
  <c r="O135" i="2"/>
  <c r="N135" i="2"/>
  <c r="M135" i="2"/>
  <c r="L135" i="2"/>
  <c r="K135" i="2"/>
  <c r="J135" i="2"/>
  <c r="I135" i="2"/>
  <c r="H135" i="2"/>
  <c r="G135" i="2"/>
  <c r="K131" i="2"/>
  <c r="J131" i="2"/>
  <c r="O130" i="2"/>
  <c r="N130" i="2"/>
  <c r="M130" i="2"/>
  <c r="L130" i="2"/>
  <c r="K130" i="2"/>
  <c r="J130" i="2"/>
  <c r="I130" i="2"/>
  <c r="H130" i="2"/>
  <c r="G130" i="2"/>
  <c r="O129" i="2"/>
  <c r="O131" i="2" s="1"/>
  <c r="N129" i="2"/>
  <c r="N131" i="2" s="1"/>
  <c r="M129" i="2"/>
  <c r="M131" i="2" s="1"/>
  <c r="L129" i="2"/>
  <c r="L131" i="2" s="1"/>
  <c r="K129" i="2"/>
  <c r="J129" i="2"/>
  <c r="I129" i="2"/>
  <c r="H129" i="2"/>
  <c r="G129" i="2"/>
  <c r="O128" i="2"/>
  <c r="N128" i="2"/>
  <c r="M128" i="2"/>
  <c r="L128" i="2"/>
  <c r="K128" i="2"/>
  <c r="J128" i="2"/>
  <c r="I128" i="2"/>
  <c r="I131" i="2" s="1"/>
  <c r="H128" i="2"/>
  <c r="H131" i="2" s="1"/>
  <c r="G128" i="2"/>
  <c r="G131" i="2" s="1"/>
  <c r="O120" i="2"/>
  <c r="N120" i="2"/>
  <c r="M120" i="2"/>
  <c r="L120" i="2"/>
  <c r="K120" i="2"/>
  <c r="J120" i="2"/>
  <c r="I120" i="2"/>
  <c r="H120" i="2"/>
  <c r="G120" i="2"/>
  <c r="L116" i="2"/>
  <c r="K116" i="2"/>
  <c r="O115" i="2"/>
  <c r="N115" i="2"/>
  <c r="M115" i="2"/>
  <c r="L115" i="2"/>
  <c r="K115" i="2"/>
  <c r="J115" i="2"/>
  <c r="I115" i="2"/>
  <c r="H115" i="2"/>
  <c r="G115" i="2"/>
  <c r="O114" i="2"/>
  <c r="O116" i="2" s="1"/>
  <c r="N114" i="2"/>
  <c r="N116" i="2" s="1"/>
  <c r="M114" i="2"/>
  <c r="M116" i="2" s="1"/>
  <c r="L114" i="2"/>
  <c r="K114" i="2"/>
  <c r="J114" i="2"/>
  <c r="I114" i="2"/>
  <c r="H114" i="2"/>
  <c r="G114" i="2"/>
  <c r="O113" i="2"/>
  <c r="N113" i="2"/>
  <c r="M113" i="2"/>
  <c r="L113" i="2"/>
  <c r="K113" i="2"/>
  <c r="J113" i="2"/>
  <c r="J116" i="2" s="1"/>
  <c r="I113" i="2"/>
  <c r="I116" i="2" s="1"/>
  <c r="H113" i="2"/>
  <c r="H116" i="2" s="1"/>
  <c r="G113" i="2"/>
  <c r="G116" i="2" s="1"/>
  <c r="O105" i="2"/>
  <c r="N105" i="2"/>
  <c r="M105" i="2"/>
  <c r="L105" i="2"/>
  <c r="K105" i="2"/>
  <c r="J105" i="2"/>
  <c r="I105" i="2"/>
  <c r="H105" i="2"/>
  <c r="G105" i="2"/>
  <c r="M101" i="2"/>
  <c r="L101" i="2"/>
  <c r="O100" i="2"/>
  <c r="N100" i="2"/>
  <c r="M100" i="2"/>
  <c r="L100" i="2"/>
  <c r="K100" i="2"/>
  <c r="J100" i="2"/>
  <c r="I100" i="2"/>
  <c r="H100" i="2"/>
  <c r="G100" i="2"/>
  <c r="O99" i="2"/>
  <c r="O101" i="2" s="1"/>
  <c r="N99" i="2"/>
  <c r="N101" i="2" s="1"/>
  <c r="M99" i="2"/>
  <c r="L99" i="2"/>
  <c r="K99" i="2"/>
  <c r="J99" i="2"/>
  <c r="I99" i="2"/>
  <c r="H99" i="2"/>
  <c r="G99" i="2"/>
  <c r="O98" i="2"/>
  <c r="N98" i="2"/>
  <c r="M98" i="2"/>
  <c r="L98" i="2"/>
  <c r="K98" i="2"/>
  <c r="K101" i="2" s="1"/>
  <c r="J98" i="2"/>
  <c r="J101" i="2" s="1"/>
  <c r="I98" i="2"/>
  <c r="I101" i="2" s="1"/>
  <c r="H98" i="2"/>
  <c r="H101" i="2" s="1"/>
  <c r="G98" i="2"/>
  <c r="G101" i="2" s="1"/>
  <c r="O90" i="2"/>
  <c r="N90" i="2"/>
  <c r="M90" i="2"/>
  <c r="L90" i="2"/>
  <c r="K90" i="2"/>
  <c r="J90" i="2"/>
  <c r="I90" i="2"/>
  <c r="H90" i="2"/>
  <c r="G90" i="2"/>
  <c r="N86" i="2"/>
  <c r="M86" i="2"/>
  <c r="O85" i="2"/>
  <c r="N85" i="2"/>
  <c r="M85" i="2"/>
  <c r="L85" i="2"/>
  <c r="K85" i="2"/>
  <c r="J85" i="2"/>
  <c r="I85" i="2"/>
  <c r="H85" i="2"/>
  <c r="G85" i="2"/>
  <c r="O84" i="2"/>
  <c r="O86" i="2" s="1"/>
  <c r="N84" i="2"/>
  <c r="M84" i="2"/>
  <c r="L84" i="2"/>
  <c r="K84" i="2"/>
  <c r="J84" i="2"/>
  <c r="I84" i="2"/>
  <c r="H84" i="2"/>
  <c r="G84" i="2"/>
  <c r="O83" i="2"/>
  <c r="N83" i="2"/>
  <c r="M83" i="2"/>
  <c r="L83" i="2"/>
  <c r="L86" i="2" s="1"/>
  <c r="K83" i="2"/>
  <c r="K86" i="2" s="1"/>
  <c r="J83" i="2"/>
  <c r="J86" i="2" s="1"/>
  <c r="I83" i="2"/>
  <c r="I86" i="2" s="1"/>
  <c r="H83" i="2"/>
  <c r="H86" i="2" s="1"/>
  <c r="G83" i="2"/>
  <c r="G86" i="2" s="1"/>
  <c r="O75" i="2"/>
  <c r="N75" i="2"/>
  <c r="M75" i="2"/>
  <c r="L75" i="2"/>
  <c r="K75" i="2"/>
  <c r="J75" i="2"/>
  <c r="I75" i="2"/>
  <c r="H75" i="2"/>
  <c r="G75" i="2"/>
  <c r="M71" i="2"/>
  <c r="O70" i="2"/>
  <c r="N70" i="2"/>
  <c r="M70" i="2"/>
  <c r="L70" i="2"/>
  <c r="K70" i="2"/>
  <c r="J70" i="2"/>
  <c r="I70" i="2"/>
  <c r="H70" i="2"/>
  <c r="G70" i="2"/>
  <c r="O69" i="2"/>
  <c r="O71" i="2" s="1"/>
  <c r="N69" i="2"/>
  <c r="M69" i="2"/>
  <c r="L69" i="2"/>
  <c r="K69" i="2"/>
  <c r="J69" i="2"/>
  <c r="I69" i="2"/>
  <c r="H69" i="2"/>
  <c r="G69" i="2"/>
  <c r="O68" i="2"/>
  <c r="N68" i="2"/>
  <c r="M68" i="2"/>
  <c r="L68" i="2"/>
  <c r="L71" i="2" s="1"/>
  <c r="K68" i="2"/>
  <c r="K71" i="2" s="1"/>
  <c r="J68" i="2"/>
  <c r="J71" i="2" s="1"/>
  <c r="I68" i="2"/>
  <c r="I71" i="2" s="1"/>
  <c r="H68" i="2"/>
  <c r="H71" i="2" s="1"/>
  <c r="G68" i="2"/>
  <c r="G71" i="2" s="1"/>
  <c r="O60" i="2"/>
  <c r="N60" i="2"/>
  <c r="M60" i="2"/>
  <c r="L60" i="2"/>
  <c r="K60" i="2"/>
  <c r="J60" i="2"/>
  <c r="I60" i="2"/>
  <c r="H60" i="2"/>
  <c r="G60" i="2"/>
  <c r="O56" i="2"/>
  <c r="N56" i="2"/>
  <c r="O55" i="2"/>
  <c r="N55" i="2"/>
  <c r="M55" i="2"/>
  <c r="L55" i="2"/>
  <c r="K55" i="2"/>
  <c r="J55" i="2"/>
  <c r="I55" i="2"/>
  <c r="H55" i="2"/>
  <c r="G55" i="2"/>
  <c r="O54" i="2"/>
  <c r="N54" i="2"/>
  <c r="M54" i="2"/>
  <c r="L54" i="2"/>
  <c r="K54" i="2"/>
  <c r="J54" i="2"/>
  <c r="I54" i="2"/>
  <c r="H54" i="2"/>
  <c r="G54" i="2"/>
  <c r="O53" i="2"/>
  <c r="N53" i="2"/>
  <c r="M53" i="2"/>
  <c r="M56" i="2" s="1"/>
  <c r="L53" i="2"/>
  <c r="L56" i="2" s="1"/>
  <c r="K53" i="2"/>
  <c r="K56" i="2" s="1"/>
  <c r="J53" i="2"/>
  <c r="J56" i="2" s="1"/>
  <c r="I53" i="2"/>
  <c r="I56" i="2" s="1"/>
  <c r="H53" i="2"/>
  <c r="H56" i="2" s="1"/>
  <c r="G53" i="2"/>
  <c r="G56" i="2" s="1"/>
  <c r="O45" i="2"/>
  <c r="N45" i="2"/>
  <c r="M45" i="2"/>
  <c r="L45" i="2"/>
  <c r="K45" i="2"/>
  <c r="J45" i="2"/>
  <c r="I45" i="2"/>
  <c r="H45" i="2"/>
  <c r="G45" i="2"/>
  <c r="O41" i="2"/>
  <c r="O40" i="2"/>
  <c r="N40" i="2"/>
  <c r="M40" i="2"/>
  <c r="L40" i="2"/>
  <c r="K40" i="2"/>
  <c r="J40" i="2"/>
  <c r="I40" i="2"/>
  <c r="H40" i="2"/>
  <c r="G40" i="2"/>
  <c r="O39" i="2"/>
  <c r="N39" i="2"/>
  <c r="M39" i="2"/>
  <c r="L39" i="2"/>
  <c r="K39" i="2"/>
  <c r="J39" i="2"/>
  <c r="I39" i="2"/>
  <c r="H39" i="2"/>
  <c r="G39" i="2"/>
  <c r="O38" i="2"/>
  <c r="N38" i="2"/>
  <c r="N41" i="2" s="1"/>
  <c r="M38" i="2"/>
  <c r="M41" i="2" s="1"/>
  <c r="L38" i="2"/>
  <c r="L41" i="2" s="1"/>
  <c r="K38" i="2"/>
  <c r="K41" i="2" s="1"/>
  <c r="J38" i="2"/>
  <c r="J41" i="2" s="1"/>
  <c r="I38" i="2"/>
  <c r="I41" i="2" s="1"/>
  <c r="H38" i="2"/>
  <c r="H41" i="2" s="1"/>
  <c r="G38" i="2"/>
  <c r="G41" i="2" s="1"/>
  <c r="O30" i="2"/>
  <c r="N30" i="2"/>
  <c r="M30" i="2"/>
  <c r="L30" i="2"/>
  <c r="K30" i="2"/>
  <c r="J30" i="2"/>
  <c r="I30" i="2"/>
  <c r="H30" i="2"/>
  <c r="G30" i="2"/>
  <c r="O25" i="2"/>
  <c r="N25" i="2"/>
  <c r="M25" i="2"/>
  <c r="L25" i="2"/>
  <c r="K25" i="2"/>
  <c r="J25" i="2"/>
  <c r="I25" i="2"/>
  <c r="H25" i="2"/>
  <c r="G25" i="2"/>
  <c r="O24" i="2"/>
  <c r="N24" i="2"/>
  <c r="M24" i="2"/>
  <c r="L24" i="2"/>
  <c r="K24" i="2"/>
  <c r="J24" i="2"/>
  <c r="J26" i="2" s="1"/>
  <c r="I24" i="2"/>
  <c r="H24" i="2"/>
  <c r="G24" i="2"/>
  <c r="O23" i="2"/>
  <c r="O26" i="2" s="1"/>
  <c r="N23" i="2"/>
  <c r="N26" i="2" s="1"/>
  <c r="M23" i="2"/>
  <c r="M26" i="2" s="1"/>
  <c r="L23" i="2"/>
  <c r="L26" i="2" s="1"/>
  <c r="K23" i="2"/>
  <c r="K26" i="2" s="1"/>
  <c r="J23" i="2"/>
  <c r="I23" i="2"/>
  <c r="I26" i="2" s="1"/>
  <c r="H23" i="2"/>
  <c r="H26" i="2" s="1"/>
  <c r="G23" i="2"/>
  <c r="G26" i="2" s="1"/>
  <c r="O15" i="2"/>
  <c r="N15" i="2"/>
  <c r="M15" i="2"/>
  <c r="L15" i="2"/>
  <c r="K15" i="2"/>
  <c r="J15" i="2"/>
  <c r="I15" i="2"/>
  <c r="H15" i="2"/>
  <c r="G15" i="2"/>
  <c r="I11" i="2"/>
  <c r="O10" i="2"/>
  <c r="N10" i="2"/>
  <c r="M10" i="2"/>
  <c r="L10" i="2"/>
  <c r="K10" i="2"/>
  <c r="J10" i="2"/>
  <c r="J11" i="2" s="1"/>
  <c r="I10" i="2"/>
  <c r="H10" i="2"/>
  <c r="G10" i="2"/>
  <c r="O9" i="2"/>
  <c r="N9" i="2"/>
  <c r="M9" i="2"/>
  <c r="L9" i="2"/>
  <c r="K9" i="2"/>
  <c r="K11" i="2" s="1"/>
  <c r="J9" i="2"/>
  <c r="I9" i="2"/>
  <c r="H9" i="2"/>
  <c r="G9" i="2"/>
  <c r="O8" i="2"/>
  <c r="O11" i="2" s="1"/>
  <c r="N8" i="2"/>
  <c r="N11" i="2" s="1"/>
  <c r="M8" i="2"/>
  <c r="M11" i="2" s="1"/>
  <c r="L8" i="2"/>
  <c r="L11" i="2" s="1"/>
  <c r="K8" i="2"/>
  <c r="J8" i="2"/>
  <c r="I8" i="2"/>
  <c r="H8" i="2"/>
  <c r="H11" i="2" s="1"/>
  <c r="G8" i="2"/>
  <c r="G11" i="2" s="1"/>
  <c r="S170" i="1"/>
  <c r="R170" i="1"/>
  <c r="T170" i="1" s="1"/>
  <c r="Q170" i="1"/>
  <c r="S155" i="1"/>
  <c r="R155" i="1"/>
  <c r="T155" i="1" s="1"/>
  <c r="Q155" i="1"/>
  <c r="S140" i="1"/>
  <c r="R140" i="1"/>
  <c r="T140" i="1" s="1"/>
  <c r="Q140" i="1"/>
  <c r="S125" i="1"/>
  <c r="R125" i="1"/>
  <c r="T125" i="1" s="1"/>
  <c r="Q125" i="1"/>
  <c r="S110" i="1"/>
  <c r="R110" i="1"/>
  <c r="T110" i="1" s="1"/>
  <c r="Q110" i="1"/>
  <c r="S95" i="1"/>
  <c r="R95" i="1"/>
  <c r="T95" i="1" s="1"/>
  <c r="Q95" i="1"/>
  <c r="S80" i="1"/>
  <c r="R80" i="1"/>
  <c r="T80" i="1" s="1"/>
  <c r="Q80" i="1"/>
  <c r="S65" i="1"/>
  <c r="R65" i="1"/>
  <c r="T65" i="1" s="1"/>
  <c r="Q65" i="1"/>
  <c r="S50" i="1"/>
  <c r="R50" i="1"/>
  <c r="T50" i="1" s="1"/>
  <c r="Q50" i="1"/>
  <c r="S35" i="1"/>
  <c r="R35" i="1"/>
  <c r="T35" i="1" s="1"/>
  <c r="Q35" i="1"/>
  <c r="S24" i="1"/>
  <c r="R24" i="1"/>
  <c r="T24" i="1" s="1"/>
  <c r="Q24" i="1"/>
  <c r="S13" i="1"/>
  <c r="R13" i="1"/>
  <c r="T13" i="1" s="1"/>
  <c r="Q13" i="1"/>
  <c r="S2" i="1"/>
  <c r="R2" i="1"/>
  <c r="T2" i="1" s="1"/>
  <c r="Q2" i="1"/>
  <c r="S229" i="4" l="1"/>
  <c r="Q76" i="4"/>
  <c r="R103" i="4"/>
  <c r="R139" i="4"/>
  <c r="Q265" i="4"/>
  <c r="Q238" i="4"/>
  <c r="R265" i="4"/>
  <c r="R7" i="4"/>
  <c r="Q211" i="4"/>
  <c r="R238" i="4"/>
  <c r="Q31" i="4"/>
  <c r="Q49" i="4"/>
  <c r="Q175" i="4"/>
  <c r="R211" i="4"/>
  <c r="R31" i="4"/>
  <c r="R49" i="4"/>
  <c r="Q112" i="4"/>
  <c r="Q148" i="4"/>
  <c r="R175" i="4"/>
  <c r="Q85" i="4"/>
  <c r="R112" i="4"/>
  <c r="R148" i="4"/>
  <c r="Q274" i="4"/>
  <c r="Q22" i="4"/>
  <c r="Q58" i="4"/>
  <c r="R85" i="4"/>
  <c r="Q247" i="4"/>
  <c r="R274" i="4"/>
  <c r="R22" i="4"/>
  <c r="R58" i="4"/>
  <c r="Q121" i="4"/>
  <c r="R247" i="4"/>
  <c r="R121" i="4"/>
  <c r="Q184" i="4"/>
  <c r="R220" i="4"/>
  <c r="R12" i="4"/>
  <c r="Q157" i="4"/>
  <c r="R184" i="4"/>
  <c r="Q2" i="4"/>
  <c r="Q94" i="4"/>
  <c r="Q130" i="4"/>
  <c r="Q193" i="4"/>
  <c r="Q283" i="4"/>
  <c r="R2" i="4"/>
  <c r="Q67" i="4"/>
  <c r="R94" i="4"/>
  <c r="R130" i="4"/>
  <c r="R193" i="4"/>
  <c r="Q256" i="4"/>
  <c r="R283" i="4"/>
  <c r="R67" i="4"/>
  <c r="Q229" i="4"/>
  <c r="R256" i="4"/>
  <c r="S2" i="3"/>
  <c r="S32" i="3"/>
  <c r="R32" i="3"/>
  <c r="S77" i="3"/>
  <c r="R77" i="3"/>
  <c r="Q77" i="3"/>
  <c r="R122" i="3"/>
  <c r="T122" i="3" s="1"/>
  <c r="Q122" i="3"/>
  <c r="S122" i="3"/>
  <c r="S92" i="3"/>
  <c r="R92" i="3"/>
  <c r="T92" i="3" s="1"/>
  <c r="Q92" i="3"/>
  <c r="Q137" i="3"/>
  <c r="S137" i="3"/>
  <c r="R137" i="3"/>
  <c r="T137" i="3" s="1"/>
  <c r="S62" i="3"/>
  <c r="R62" i="3"/>
  <c r="T62" i="3" s="1"/>
  <c r="Q62" i="3"/>
  <c r="S17" i="3"/>
  <c r="R17" i="3"/>
  <c r="Q17" i="3"/>
  <c r="Q32" i="3"/>
  <c r="S107" i="3"/>
  <c r="R107" i="3"/>
  <c r="Q107" i="3"/>
  <c r="S47" i="3"/>
  <c r="R47" i="3"/>
  <c r="T47" i="3" s="1"/>
  <c r="Q47" i="3"/>
  <c r="Q2" i="3"/>
  <c r="R2" i="3"/>
  <c r="T2" i="3" s="1"/>
  <c r="S32" i="2"/>
  <c r="R32" i="2"/>
  <c r="T32" i="2" s="1"/>
  <c r="Q32" i="2"/>
  <c r="S77" i="2"/>
  <c r="R77" i="2"/>
  <c r="T77" i="2" s="1"/>
  <c r="Q77" i="2"/>
  <c r="R122" i="2"/>
  <c r="Q122" i="2"/>
  <c r="S122" i="2"/>
  <c r="S47" i="2"/>
  <c r="R47" i="2"/>
  <c r="T47" i="2" s="1"/>
  <c r="Q47" i="2"/>
  <c r="S92" i="2"/>
  <c r="R92" i="2"/>
  <c r="Q92" i="2"/>
  <c r="S2" i="2"/>
  <c r="R2" i="2"/>
  <c r="Q2" i="2"/>
  <c r="S62" i="2"/>
  <c r="Q137" i="2"/>
  <c r="R137" i="2"/>
  <c r="T137" i="2" s="1"/>
  <c r="S137" i="2"/>
  <c r="S17" i="2"/>
  <c r="R17" i="2"/>
  <c r="Q17" i="2"/>
  <c r="S107" i="2"/>
  <c r="R107" i="2"/>
  <c r="T107" i="2" s="1"/>
  <c r="Q107" i="2"/>
  <c r="Q62" i="2"/>
  <c r="R62" i="2"/>
  <c r="T62" i="2" s="1"/>
  <c r="T107" i="3" l="1"/>
  <c r="T77" i="3"/>
  <c r="T17" i="3"/>
  <c r="T32" i="3"/>
  <c r="T92" i="2"/>
  <c r="T17" i="2"/>
  <c r="T122" i="2"/>
  <c r="T2" i="2"/>
</calcChain>
</file>

<file path=xl/sharedStrings.xml><?xml version="1.0" encoding="utf-8"?>
<sst xmlns="http://schemas.openxmlformats.org/spreadsheetml/2006/main" count="808" uniqueCount="50">
  <si>
    <t>Calibration status</t>
  </si>
  <si>
    <t>Date</t>
  </si>
  <si>
    <t>Start Time</t>
  </si>
  <si>
    <t>Finish Time</t>
  </si>
  <si>
    <t>Slope</t>
  </si>
  <si>
    <t>intercept</t>
  </si>
  <si>
    <t>R square</t>
  </si>
  <si>
    <t>largest reliable LC sensor reading</t>
  </si>
  <si>
    <t>largest solution range</t>
  </si>
  <si>
    <t>NTU</t>
  </si>
  <si>
    <t>After cleanning</t>
  </si>
  <si>
    <t>Low cost with LED_1</t>
  </si>
  <si>
    <t>Low cost without LED_1</t>
  </si>
  <si>
    <t>Difference_1</t>
  </si>
  <si>
    <t>Low cost with LED_2</t>
  </si>
  <si>
    <t>Low cost without LED_2</t>
  </si>
  <si>
    <t>Difference_2</t>
  </si>
  <si>
    <t>Difference average</t>
  </si>
  <si>
    <t>Turb meter_1</t>
  </si>
  <si>
    <t>Turb meter_2</t>
  </si>
  <si>
    <t>Turb meter average</t>
  </si>
  <si>
    <t>Before cleanning</t>
  </si>
  <si>
    <t>Low cost with LED_3</t>
  </si>
  <si>
    <t>Low cost without LED_3</t>
  </si>
  <si>
    <t>Difference_3</t>
  </si>
  <si>
    <t>Turb meter_3</t>
  </si>
  <si>
    <t>In water date start</t>
  </si>
  <si>
    <t>sensor w LED_1</t>
  </si>
  <si>
    <t>sensor wo LED_1</t>
  </si>
  <si>
    <t>sensor w LED_2</t>
  </si>
  <si>
    <t>sensor wo LED_2</t>
  </si>
  <si>
    <t>sensor w LED_3</t>
  </si>
  <si>
    <t>sensor wo LED_3</t>
  </si>
  <si>
    <t>difference_1</t>
  </si>
  <si>
    <t>difference_2</t>
  </si>
  <si>
    <t>difference_3</t>
  </si>
  <si>
    <t>difference average</t>
  </si>
  <si>
    <t>Turb_1</t>
  </si>
  <si>
    <t>Turb_2</t>
  </si>
  <si>
    <t>Turb_3</t>
  </si>
  <si>
    <t>Turb average</t>
  </si>
  <si>
    <t>v</t>
  </si>
  <si>
    <t>GreenSpan Reading</t>
  </si>
  <si>
    <t>Green Span Avg</t>
  </si>
  <si>
    <t>Turb meter</t>
  </si>
  <si>
    <t>GreenSpan Reading_1</t>
  </si>
  <si>
    <t>GreenSpan Reading_2</t>
  </si>
  <si>
    <t>GreenSpan Reading_3</t>
  </si>
  <si>
    <t>Turb meter Avg</t>
  </si>
  <si>
    <t>183..67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</si>
</sst>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22" fontId="0" fillId="0" borderId="0" xfId="0" applyNumberFormat="1"/>
    <xf numFmtId="0" fontId="0" fillId="0" borderId="1" xfId="0" applyBorder="1"/>
    <xf numFmtId="0" fontId="0" fillId="2" borderId="0" xfId="0" applyFill="1"/>
    <xf numFmtId="0" fontId="0" fillId="3" borderId="0" xfId="0" applyFill="1"/>
    <xf numFmtId="0" fontId="0" fillId="0" borderId="2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83"/>
  <sheetViews>
    <sheetView workbookViewId="0">
      <selection activeCell="E12" sqref="E12"/>
    </sheetView>
  </sheetViews>
  <sheetFormatPr defaultRowHeight="15" x14ac:dyDescent="0.25"/>
  <cols>
    <col min="1" max="1" width="16.5703125" bestFit="1" customWidth="1"/>
    <col min="2" max="2" width="10.7109375" bestFit="1" customWidth="1"/>
    <col min="3" max="4" width="15.85546875" bestFit="1" customWidth="1"/>
    <col min="6" max="6" width="22" bestFit="1" customWidth="1"/>
    <col min="7" max="11" width="12" bestFit="1" customWidth="1"/>
    <col min="20" max="20" width="30.85546875" bestFit="1" customWidth="1"/>
    <col min="22" max="22" width="20.42578125" bestFit="1" customWidth="1"/>
  </cols>
  <sheetData>
    <row r="1" spans="1:24" x14ac:dyDescent="0.25">
      <c r="A1" t="s">
        <v>0</v>
      </c>
      <c r="B1" t="s">
        <v>1</v>
      </c>
      <c r="C1" t="s">
        <v>2</v>
      </c>
      <c r="D1" t="s">
        <v>3</v>
      </c>
      <c r="Q1" t="s">
        <v>4</v>
      </c>
      <c r="R1" t="s">
        <v>5</v>
      </c>
      <c r="S1" t="s">
        <v>6</v>
      </c>
      <c r="T1" t="s">
        <v>7</v>
      </c>
      <c r="V1" t="s">
        <v>8</v>
      </c>
      <c r="W1">
        <v>250</v>
      </c>
      <c r="X1" t="s">
        <v>9</v>
      </c>
    </row>
    <row r="2" spans="1:24" x14ac:dyDescent="0.25">
      <c r="A2" t="s">
        <v>10</v>
      </c>
      <c r="B2" s="1">
        <v>43971</v>
      </c>
      <c r="C2" s="2"/>
      <c r="D2" s="2"/>
      <c r="F2" s="3" t="s">
        <v>11</v>
      </c>
      <c r="G2" s="3">
        <v>81.239999999999995</v>
      </c>
      <c r="H2" s="3">
        <v>100.04</v>
      </c>
      <c r="I2" s="3">
        <v>182.36</v>
      </c>
      <c r="J2" s="3">
        <v>254.21</v>
      </c>
      <c r="K2" s="3">
        <v>444.2</v>
      </c>
      <c r="Q2" s="4">
        <f>SLOPE(G11:K11,G8:K8)</f>
        <v>1.1347192589620938</v>
      </c>
      <c r="R2" s="4">
        <f>INTERCEPT(G11:K11,G8:K8)</f>
        <v>-51.908683753382803</v>
      </c>
      <c r="S2" s="4">
        <f>RSQ(G11:K11,G8:K8)</f>
        <v>0.9941648867323144</v>
      </c>
      <c r="T2" s="5">
        <f>($W$1-R2)/Q2</f>
        <v>266.06465111866783</v>
      </c>
    </row>
    <row r="3" spans="1:24" x14ac:dyDescent="0.25">
      <c r="F3" s="3" t="s">
        <v>12</v>
      </c>
      <c r="G3" s="3">
        <v>0.21</v>
      </c>
      <c r="H3" s="3">
        <v>0.21</v>
      </c>
      <c r="I3" s="3">
        <v>0.25</v>
      </c>
      <c r="J3" s="3">
        <v>0.3</v>
      </c>
      <c r="K3" s="3">
        <v>0.47</v>
      </c>
    </row>
    <row r="4" spans="1:24" x14ac:dyDescent="0.25">
      <c r="F4" s="3" t="s">
        <v>13</v>
      </c>
      <c r="G4" s="3">
        <v>81.03</v>
      </c>
      <c r="H4" s="3">
        <v>99.83</v>
      </c>
      <c r="I4" s="3">
        <v>182.11</v>
      </c>
      <c r="J4" s="3">
        <v>253.91</v>
      </c>
      <c r="K4" s="3">
        <v>443.73</v>
      </c>
    </row>
    <row r="5" spans="1:24" x14ac:dyDescent="0.25">
      <c r="F5" s="3" t="s">
        <v>14</v>
      </c>
      <c r="G5" s="3">
        <v>82.11</v>
      </c>
      <c r="H5" s="3">
        <v>98.52</v>
      </c>
      <c r="I5" s="3">
        <v>185.44</v>
      </c>
      <c r="J5" s="3">
        <v>249.36</v>
      </c>
      <c r="K5" s="3">
        <v>442.51</v>
      </c>
    </row>
    <row r="6" spans="1:24" ht="14.25" customHeight="1" x14ac:dyDescent="0.25">
      <c r="F6" s="3" t="s">
        <v>15</v>
      </c>
      <c r="G6" s="3">
        <v>0.21</v>
      </c>
      <c r="H6" s="3">
        <v>0.21</v>
      </c>
      <c r="I6" s="3">
        <v>0.25</v>
      </c>
      <c r="J6" s="3">
        <v>0.3</v>
      </c>
      <c r="K6" s="3">
        <v>0.46</v>
      </c>
    </row>
    <row r="7" spans="1:24" x14ac:dyDescent="0.25">
      <c r="F7" s="3" t="s">
        <v>16</v>
      </c>
      <c r="G7" s="3">
        <v>81.900000000000006</v>
      </c>
      <c r="H7" s="3">
        <v>98.31</v>
      </c>
      <c r="I7" s="3">
        <v>185.19</v>
      </c>
      <c r="J7" s="3">
        <v>249.06</v>
      </c>
      <c r="K7" s="3">
        <v>442.05</v>
      </c>
    </row>
    <row r="8" spans="1:24" x14ac:dyDescent="0.25">
      <c r="F8" s="3" t="s">
        <v>17</v>
      </c>
      <c r="G8" s="3">
        <v>81.465000000000003</v>
      </c>
      <c r="H8" s="3">
        <v>99.07</v>
      </c>
      <c r="I8" s="3">
        <v>183.65</v>
      </c>
      <c r="J8" s="3">
        <v>251.48500000000001</v>
      </c>
      <c r="K8" s="3">
        <v>442.89</v>
      </c>
    </row>
    <row r="9" spans="1:24" x14ac:dyDescent="0.25">
      <c r="F9" s="3" t="s">
        <v>18</v>
      </c>
      <c r="G9" s="3">
        <v>51.46</v>
      </c>
      <c r="H9" s="3">
        <v>66.41</v>
      </c>
      <c r="I9" s="3">
        <v>144</v>
      </c>
      <c r="J9" s="3">
        <v>218</v>
      </c>
      <c r="K9" s="3">
        <v>460</v>
      </c>
    </row>
    <row r="10" spans="1:24" x14ac:dyDescent="0.25">
      <c r="F10" s="3" t="s">
        <v>19</v>
      </c>
      <c r="G10" s="3">
        <v>51.22</v>
      </c>
      <c r="H10" s="3">
        <v>67.16</v>
      </c>
      <c r="I10" s="3">
        <v>145</v>
      </c>
      <c r="J10" s="3">
        <v>218</v>
      </c>
      <c r="K10" s="3">
        <v>462</v>
      </c>
    </row>
    <row r="11" spans="1:24" x14ac:dyDescent="0.25">
      <c r="F11" s="3" t="s">
        <v>20</v>
      </c>
      <c r="G11" s="3">
        <v>51.34</v>
      </c>
      <c r="H11" s="3">
        <v>66.784999999999997</v>
      </c>
      <c r="I11" s="3">
        <v>144.5</v>
      </c>
      <c r="J11" s="3">
        <v>218</v>
      </c>
      <c r="K11" s="3">
        <v>461</v>
      </c>
    </row>
    <row r="13" spans="1:24" x14ac:dyDescent="0.25">
      <c r="A13" t="s">
        <v>21</v>
      </c>
      <c r="B13" s="1">
        <v>43999</v>
      </c>
      <c r="C13" s="2"/>
      <c r="D13" s="2"/>
      <c r="F13" s="3" t="s">
        <v>11</v>
      </c>
      <c r="G13" s="3">
        <v>83.49</v>
      </c>
      <c r="H13" s="3">
        <v>105.81</v>
      </c>
      <c r="I13" s="3">
        <v>185.31</v>
      </c>
      <c r="J13" s="3">
        <v>258.35000000000002</v>
      </c>
      <c r="K13" s="3">
        <v>445.46</v>
      </c>
      <c r="Q13" s="4">
        <f>SLOPE(G22:K22,G19:K19)</f>
        <v>1.1371976055951329</v>
      </c>
      <c r="R13" s="4">
        <f>INTERCEPT(G22:K22,G19:K19)</f>
        <v>-56.365100723803835</v>
      </c>
      <c r="S13" s="4">
        <f>RSQ(G22:K22,G19:K19)</f>
        <v>0.99374615979899827</v>
      </c>
      <c r="T13" s="5">
        <f>($W$1-R13)/Q13</f>
        <v>269.4035752594404</v>
      </c>
    </row>
    <row r="14" spans="1:24" x14ac:dyDescent="0.25">
      <c r="F14" s="3" t="s">
        <v>12</v>
      </c>
      <c r="G14" s="3">
        <v>0.22</v>
      </c>
      <c r="H14" s="3">
        <v>0.21</v>
      </c>
      <c r="I14" s="3">
        <v>0.25</v>
      </c>
      <c r="J14" s="3">
        <v>0.3</v>
      </c>
      <c r="K14" s="3">
        <v>0.47</v>
      </c>
    </row>
    <row r="15" spans="1:24" x14ac:dyDescent="0.25">
      <c r="F15" s="3" t="s">
        <v>13</v>
      </c>
      <c r="G15" s="3">
        <v>83.27</v>
      </c>
      <c r="H15" s="3">
        <v>105.6</v>
      </c>
      <c r="I15" s="3">
        <v>185.06</v>
      </c>
      <c r="J15" s="3">
        <v>258.05</v>
      </c>
      <c r="K15" s="3">
        <v>444.99</v>
      </c>
    </row>
    <row r="16" spans="1:24" x14ac:dyDescent="0.25">
      <c r="F16" s="3" t="s">
        <v>14</v>
      </c>
      <c r="G16" s="3">
        <v>90.36</v>
      </c>
      <c r="H16" s="3">
        <v>96.86</v>
      </c>
      <c r="I16" s="3">
        <v>182.34</v>
      </c>
      <c r="J16" s="3">
        <v>259.35000000000002</v>
      </c>
      <c r="K16" s="3">
        <v>444.23</v>
      </c>
    </row>
    <row r="17" spans="1:20" x14ac:dyDescent="0.25">
      <c r="F17" s="3" t="s">
        <v>15</v>
      </c>
      <c r="G17" s="3">
        <v>0.22</v>
      </c>
      <c r="H17" s="3">
        <v>0.21</v>
      </c>
      <c r="I17" s="3">
        <v>0.25</v>
      </c>
      <c r="J17" s="3">
        <v>0.31</v>
      </c>
      <c r="K17" s="3">
        <v>0.46</v>
      </c>
    </row>
    <row r="18" spans="1:20" x14ac:dyDescent="0.25">
      <c r="F18" s="3" t="s">
        <v>16</v>
      </c>
      <c r="G18" s="3">
        <v>90.14</v>
      </c>
      <c r="H18" s="3">
        <v>96.65</v>
      </c>
      <c r="I18" s="3">
        <v>182.09</v>
      </c>
      <c r="J18" s="3">
        <v>259.04000000000002</v>
      </c>
      <c r="K18" s="3">
        <v>443.77</v>
      </c>
    </row>
    <row r="19" spans="1:20" x14ac:dyDescent="0.25">
      <c r="F19" s="3" t="s">
        <v>17</v>
      </c>
      <c r="G19" s="3">
        <v>86.704999999999998</v>
      </c>
      <c r="H19" s="3">
        <v>101.125</v>
      </c>
      <c r="I19" s="3">
        <v>183.57499999999999</v>
      </c>
      <c r="J19" s="3">
        <v>258.54500000000002</v>
      </c>
      <c r="K19" s="3">
        <v>444.38</v>
      </c>
    </row>
    <row r="20" spans="1:20" x14ac:dyDescent="0.25">
      <c r="F20" s="3" t="s">
        <v>18</v>
      </c>
      <c r="G20" s="3">
        <v>52.1</v>
      </c>
      <c r="H20" s="3">
        <v>65.900000000000006</v>
      </c>
      <c r="I20" s="3">
        <v>142</v>
      </c>
      <c r="J20" s="3">
        <v>219</v>
      </c>
      <c r="K20" s="3">
        <v>459</v>
      </c>
    </row>
    <row r="21" spans="1:20" x14ac:dyDescent="0.25">
      <c r="F21" s="3" t="s">
        <v>19</v>
      </c>
      <c r="G21" s="3">
        <v>52.6</v>
      </c>
      <c r="H21" s="3">
        <v>65.2</v>
      </c>
      <c r="I21" s="3">
        <v>142</v>
      </c>
      <c r="J21" s="3">
        <v>221</v>
      </c>
      <c r="K21" s="3">
        <v>461</v>
      </c>
    </row>
    <row r="22" spans="1:20" x14ac:dyDescent="0.25">
      <c r="F22" s="3" t="s">
        <v>20</v>
      </c>
      <c r="G22" s="3">
        <v>52.35</v>
      </c>
      <c r="H22" s="3">
        <v>65.55</v>
      </c>
      <c r="I22" s="3">
        <v>142</v>
      </c>
      <c r="J22" s="3">
        <v>220</v>
      </c>
      <c r="K22" s="3">
        <v>460</v>
      </c>
    </row>
    <row r="24" spans="1:20" x14ac:dyDescent="0.25">
      <c r="A24" t="s">
        <v>10</v>
      </c>
      <c r="B24" s="1">
        <v>43999</v>
      </c>
      <c r="C24" s="2"/>
      <c r="D24" s="2"/>
      <c r="F24" s="3" t="s">
        <v>11</v>
      </c>
      <c r="G24" s="3">
        <v>80.63</v>
      </c>
      <c r="H24" s="3">
        <v>96.74</v>
      </c>
      <c r="I24" s="3">
        <v>184.16</v>
      </c>
      <c r="J24" s="3">
        <v>266.33</v>
      </c>
      <c r="K24" s="3">
        <v>459.36</v>
      </c>
      <c r="Q24" s="4">
        <f>SLOPE(G33:K33,G30:K30)</f>
        <v>1.0785878421709507</v>
      </c>
      <c r="R24" s="4">
        <f>INTERCEPT(G33:K33,G30:K30)</f>
        <v>-47.17200244458536</v>
      </c>
      <c r="S24" s="4">
        <f>RSQ(G33:K33,G30:K30)</f>
        <v>0.99564279046777715</v>
      </c>
      <c r="T24" s="5">
        <f>($W$1-R24)/Q24</f>
        <v>275.51951804541579</v>
      </c>
    </row>
    <row r="25" spans="1:20" x14ac:dyDescent="0.25">
      <c r="F25" s="3" t="s">
        <v>12</v>
      </c>
      <c r="G25" s="3">
        <v>0.21</v>
      </c>
      <c r="H25" s="3">
        <v>0.22</v>
      </c>
      <c r="I25" s="3">
        <v>0.25</v>
      </c>
      <c r="J25" s="3">
        <v>0.3</v>
      </c>
      <c r="K25" s="3">
        <v>0.46</v>
      </c>
    </row>
    <row r="26" spans="1:20" x14ac:dyDescent="0.25">
      <c r="F26" s="3" t="s">
        <v>13</v>
      </c>
      <c r="G26" s="3">
        <v>80.42</v>
      </c>
      <c r="H26" s="3">
        <v>96.52</v>
      </c>
      <c r="I26" s="3">
        <v>183.91</v>
      </c>
      <c r="J26" s="3">
        <v>266.02999999999997</v>
      </c>
      <c r="K26" s="3">
        <v>458.9</v>
      </c>
    </row>
    <row r="27" spans="1:20" x14ac:dyDescent="0.25">
      <c r="F27" s="3" t="s">
        <v>14</v>
      </c>
      <c r="G27" s="3">
        <v>80.959999999999994</v>
      </c>
      <c r="H27" s="3">
        <v>92.95</v>
      </c>
      <c r="I27" s="3">
        <v>181.66</v>
      </c>
      <c r="J27" s="3">
        <v>264.83999999999997</v>
      </c>
      <c r="K27" s="3">
        <v>459.57</v>
      </c>
    </row>
    <row r="28" spans="1:20" x14ac:dyDescent="0.25">
      <c r="F28" s="3" t="s">
        <v>15</v>
      </c>
      <c r="G28" s="3">
        <v>0.21</v>
      </c>
      <c r="H28" s="3">
        <v>0.22</v>
      </c>
      <c r="I28" s="3">
        <v>0.24</v>
      </c>
      <c r="J28" s="3">
        <v>0.3</v>
      </c>
      <c r="K28" s="3">
        <v>0.46</v>
      </c>
    </row>
    <row r="29" spans="1:20" x14ac:dyDescent="0.25">
      <c r="F29" s="3" t="s">
        <v>16</v>
      </c>
      <c r="G29" s="3">
        <v>80.75</v>
      </c>
      <c r="H29" s="3">
        <v>92.73</v>
      </c>
      <c r="I29" s="3">
        <v>181.42</v>
      </c>
      <c r="J29" s="3">
        <v>264.54000000000002</v>
      </c>
      <c r="K29" s="3">
        <v>459.11</v>
      </c>
    </row>
    <row r="30" spans="1:20" x14ac:dyDescent="0.25">
      <c r="F30" s="3" t="s">
        <v>17</v>
      </c>
      <c r="G30" s="3">
        <v>80.584999999999994</v>
      </c>
      <c r="H30" s="3">
        <v>94.625</v>
      </c>
      <c r="I30" s="3">
        <v>182.66499999999999</v>
      </c>
      <c r="J30" s="3">
        <v>265.28500000000003</v>
      </c>
      <c r="K30" s="3">
        <v>459.005</v>
      </c>
    </row>
    <row r="31" spans="1:20" x14ac:dyDescent="0.25">
      <c r="F31" s="3" t="s">
        <v>18</v>
      </c>
      <c r="G31" s="3">
        <v>37.9</v>
      </c>
      <c r="H31" s="3">
        <v>68.099999999999994</v>
      </c>
      <c r="I31" s="3">
        <v>146</v>
      </c>
      <c r="J31" s="3">
        <v>224</v>
      </c>
      <c r="K31" s="3">
        <v>456</v>
      </c>
    </row>
    <row r="32" spans="1:20" x14ac:dyDescent="0.25">
      <c r="F32" s="3" t="s">
        <v>19</v>
      </c>
      <c r="G32" s="3">
        <v>35.6</v>
      </c>
      <c r="H32" s="3">
        <v>70.099999999999994</v>
      </c>
      <c r="I32" s="3">
        <v>144</v>
      </c>
      <c r="J32" s="3">
        <v>226</v>
      </c>
      <c r="K32" s="3">
        <v>455</v>
      </c>
    </row>
    <row r="33" spans="1:20" x14ac:dyDescent="0.25">
      <c r="F33" s="3" t="s">
        <v>20</v>
      </c>
      <c r="G33" s="3">
        <v>36.75</v>
      </c>
      <c r="H33" s="3">
        <v>69.099999999999994</v>
      </c>
      <c r="I33" s="3">
        <v>145</v>
      </c>
      <c r="J33" s="3">
        <v>225</v>
      </c>
      <c r="K33" s="3">
        <v>455.5</v>
      </c>
    </row>
    <row r="35" spans="1:20" x14ac:dyDescent="0.25">
      <c r="A35" t="s">
        <v>21</v>
      </c>
      <c r="B35" s="1">
        <v>44001</v>
      </c>
      <c r="C35" s="2"/>
      <c r="D35" s="2"/>
      <c r="F35" s="3" t="s">
        <v>11</v>
      </c>
      <c r="G35" s="3">
        <v>13.05</v>
      </c>
      <c r="H35" s="3">
        <v>25.4</v>
      </c>
      <c r="I35" s="3">
        <v>33.9</v>
      </c>
      <c r="J35" s="3">
        <v>45.55</v>
      </c>
      <c r="K35" s="3">
        <v>55.24</v>
      </c>
      <c r="Q35" s="4">
        <f>SLOPE(G48:K48,G44:K44)</f>
        <v>0.89055863252210321</v>
      </c>
      <c r="R35" s="4">
        <f>INTERCEPT(G48:K48,G44:K44)</f>
        <v>-9.5597244225287454</v>
      </c>
      <c r="S35" s="4">
        <f>RSQ(G48:K48,G44:K44)</f>
        <v>0.99931273192837389</v>
      </c>
      <c r="T35" s="5">
        <f>($W$1-R35)/Q35</f>
        <v>291.45719882299454</v>
      </c>
    </row>
    <row r="36" spans="1:20" x14ac:dyDescent="0.25">
      <c r="F36" s="3" t="s">
        <v>12</v>
      </c>
      <c r="G36" s="3">
        <v>0.19</v>
      </c>
      <c r="H36" s="3">
        <v>0.2</v>
      </c>
      <c r="I36" s="3">
        <v>0.21</v>
      </c>
      <c r="J36" s="3">
        <v>0.21</v>
      </c>
      <c r="K36" s="3">
        <v>0.22</v>
      </c>
    </row>
    <row r="37" spans="1:20" x14ac:dyDescent="0.25">
      <c r="F37" s="3" t="s">
        <v>14</v>
      </c>
      <c r="G37" s="3">
        <v>13.07</v>
      </c>
      <c r="H37" s="3">
        <v>22.96</v>
      </c>
      <c r="I37" s="3">
        <v>33.39</v>
      </c>
      <c r="J37" s="3">
        <v>44.92</v>
      </c>
      <c r="K37" s="3">
        <v>54.33</v>
      </c>
    </row>
    <row r="38" spans="1:20" x14ac:dyDescent="0.25">
      <c r="F38" s="3" t="s">
        <v>15</v>
      </c>
      <c r="G38" s="3">
        <v>0.2</v>
      </c>
      <c r="H38" s="3">
        <v>0.21</v>
      </c>
      <c r="I38" s="3">
        <v>0.21</v>
      </c>
      <c r="J38" s="3">
        <v>0.21</v>
      </c>
      <c r="K38" s="3">
        <v>0.21</v>
      </c>
    </row>
    <row r="39" spans="1:20" x14ac:dyDescent="0.25">
      <c r="F39" s="3" t="s">
        <v>22</v>
      </c>
      <c r="G39" s="3"/>
      <c r="H39" s="3">
        <v>23</v>
      </c>
      <c r="I39" s="3"/>
      <c r="J39" s="3">
        <v>44.8</v>
      </c>
      <c r="K39" s="3">
        <v>54.02</v>
      </c>
    </row>
    <row r="40" spans="1:20" x14ac:dyDescent="0.25">
      <c r="F40" s="3" t="s">
        <v>23</v>
      </c>
      <c r="G40" s="3"/>
      <c r="H40" s="3">
        <v>0.2</v>
      </c>
      <c r="I40" s="3"/>
      <c r="J40" s="3">
        <v>0.21</v>
      </c>
      <c r="K40" s="3">
        <v>0.2</v>
      </c>
    </row>
    <row r="41" spans="1:20" x14ac:dyDescent="0.25">
      <c r="F41" s="3" t="s">
        <v>13</v>
      </c>
      <c r="G41" s="3">
        <v>12.86</v>
      </c>
      <c r="H41" s="3">
        <v>25.2</v>
      </c>
      <c r="I41" s="3">
        <v>33.69</v>
      </c>
      <c r="J41" s="3">
        <v>45.34</v>
      </c>
      <c r="K41" s="3">
        <v>55.02</v>
      </c>
    </row>
    <row r="42" spans="1:20" x14ac:dyDescent="0.25">
      <c r="F42" s="3" t="s">
        <v>16</v>
      </c>
      <c r="G42" s="3">
        <v>12.87</v>
      </c>
      <c r="H42" s="3">
        <v>22.75</v>
      </c>
      <c r="I42" s="3">
        <v>33.18</v>
      </c>
      <c r="J42" s="3">
        <v>44.71</v>
      </c>
      <c r="K42" s="3">
        <v>54.12</v>
      </c>
    </row>
    <row r="43" spans="1:20" x14ac:dyDescent="0.25">
      <c r="F43" s="3" t="s">
        <v>24</v>
      </c>
      <c r="G43" s="3"/>
      <c r="H43" s="3">
        <v>22.8</v>
      </c>
      <c r="I43" s="3"/>
      <c r="J43" s="3">
        <v>44.59</v>
      </c>
      <c r="K43" s="3">
        <v>53.82</v>
      </c>
    </row>
    <row r="44" spans="1:20" x14ac:dyDescent="0.25">
      <c r="F44" s="3" t="s">
        <v>17</v>
      </c>
      <c r="G44" s="3">
        <v>12.865</v>
      </c>
      <c r="H44" s="3">
        <v>23.583333329999999</v>
      </c>
      <c r="I44" s="3">
        <v>33.435000000000002</v>
      </c>
      <c r="J44" s="3">
        <v>44.88</v>
      </c>
      <c r="K44" s="3">
        <v>54.32</v>
      </c>
    </row>
    <row r="45" spans="1:20" x14ac:dyDescent="0.25">
      <c r="F45" s="3" t="s">
        <v>18</v>
      </c>
      <c r="G45" s="3">
        <v>1.91</v>
      </c>
      <c r="H45" s="3">
        <v>11.9</v>
      </c>
      <c r="I45" s="3">
        <v>19.8</v>
      </c>
      <c r="J45" s="3">
        <v>31.1</v>
      </c>
      <c r="K45" s="3">
        <v>38.4</v>
      </c>
    </row>
    <row r="46" spans="1:20" x14ac:dyDescent="0.25">
      <c r="F46" s="3" t="s">
        <v>19</v>
      </c>
      <c r="G46" s="3">
        <v>1.65</v>
      </c>
      <c r="H46" s="3">
        <v>11.3</v>
      </c>
      <c r="I46" s="3">
        <v>20.100000000000001</v>
      </c>
      <c r="J46" s="3">
        <v>30.9</v>
      </c>
      <c r="K46" s="3">
        <v>38.5</v>
      </c>
    </row>
    <row r="47" spans="1:20" x14ac:dyDescent="0.25">
      <c r="F47" s="3" t="s">
        <v>25</v>
      </c>
      <c r="G47" s="3"/>
      <c r="H47" s="3"/>
      <c r="I47" s="3"/>
      <c r="J47" s="3"/>
      <c r="K47" s="3"/>
    </row>
    <row r="48" spans="1:20" x14ac:dyDescent="0.25">
      <c r="F48" s="3" t="s">
        <v>20</v>
      </c>
      <c r="G48" s="3">
        <v>1.78</v>
      </c>
      <c r="H48" s="3">
        <v>11.6</v>
      </c>
      <c r="I48" s="3">
        <v>19.95</v>
      </c>
      <c r="J48" s="3">
        <v>31</v>
      </c>
      <c r="K48" s="3">
        <v>38.450000000000003</v>
      </c>
    </row>
    <row r="50" spans="1:20" x14ac:dyDescent="0.25">
      <c r="A50" t="s">
        <v>10</v>
      </c>
      <c r="B50" s="1">
        <v>44001</v>
      </c>
      <c r="C50" s="2"/>
      <c r="D50" s="2"/>
      <c r="F50" s="3" t="s">
        <v>11</v>
      </c>
      <c r="G50" s="3"/>
      <c r="H50" s="3">
        <v>23.77</v>
      </c>
      <c r="I50" s="3">
        <v>34.04</v>
      </c>
      <c r="J50" s="3">
        <v>44.05</v>
      </c>
      <c r="K50" s="3">
        <v>53.47</v>
      </c>
      <c r="Q50" s="4">
        <f>SLOPE(G63:K63,G59:K59)</f>
        <v>0.9260619747752713</v>
      </c>
      <c r="R50" s="4">
        <f>INTERCEPT(G63:K63,G59:K59)</f>
        <v>-10.272747184550024</v>
      </c>
      <c r="S50" s="4">
        <f>RSQ(G63:K63,G59:K59)</f>
        <v>0.99785013930772337</v>
      </c>
      <c r="T50" s="5">
        <f>($W$1-R50)/Q50</f>
        <v>281.05327102725579</v>
      </c>
    </row>
    <row r="51" spans="1:20" x14ac:dyDescent="0.25">
      <c r="F51" s="3" t="s">
        <v>12</v>
      </c>
      <c r="G51" s="3"/>
      <c r="H51" s="3">
        <v>0.21</v>
      </c>
      <c r="I51" s="3">
        <v>0.21</v>
      </c>
      <c r="J51" s="3">
        <v>0.2</v>
      </c>
      <c r="K51" s="3">
        <v>0.1</v>
      </c>
    </row>
    <row r="52" spans="1:20" x14ac:dyDescent="0.25">
      <c r="F52" s="3" t="s">
        <v>14</v>
      </c>
      <c r="G52" s="3">
        <v>14.06</v>
      </c>
      <c r="H52" s="3">
        <v>23.09</v>
      </c>
      <c r="I52" s="3">
        <v>33.06</v>
      </c>
      <c r="J52" s="3">
        <v>43.9</v>
      </c>
      <c r="K52" s="3">
        <v>53.28</v>
      </c>
    </row>
    <row r="53" spans="1:20" x14ac:dyDescent="0.25">
      <c r="F53" s="3" t="s">
        <v>15</v>
      </c>
      <c r="G53" s="3">
        <v>0.12</v>
      </c>
      <c r="H53" s="3">
        <v>0.19</v>
      </c>
      <c r="I53" s="3">
        <v>0.1</v>
      </c>
      <c r="J53" s="3">
        <v>0.1</v>
      </c>
      <c r="K53" s="3">
        <v>0.21</v>
      </c>
    </row>
    <row r="54" spans="1:20" x14ac:dyDescent="0.25">
      <c r="F54" s="3" t="s">
        <v>22</v>
      </c>
      <c r="G54" s="3">
        <v>14.09</v>
      </c>
      <c r="H54" s="3">
        <v>23.07</v>
      </c>
      <c r="I54" s="3">
        <v>33.08</v>
      </c>
      <c r="J54" s="3">
        <v>43.88</v>
      </c>
      <c r="K54" s="3">
        <v>53.23</v>
      </c>
    </row>
    <row r="55" spans="1:20" x14ac:dyDescent="0.25">
      <c r="F55" s="3" t="s">
        <v>23</v>
      </c>
      <c r="G55" s="3">
        <v>0.21</v>
      </c>
      <c r="H55" s="3">
        <v>0.2</v>
      </c>
      <c r="I55" s="3">
        <v>0.2</v>
      </c>
      <c r="J55" s="3">
        <v>0.1</v>
      </c>
      <c r="K55" s="3">
        <v>0.21</v>
      </c>
    </row>
    <row r="56" spans="1:20" x14ac:dyDescent="0.25">
      <c r="F56" s="3" t="s">
        <v>13</v>
      </c>
      <c r="G56" s="3"/>
      <c r="H56" s="3">
        <v>23.56</v>
      </c>
      <c r="I56" s="3">
        <v>33.83</v>
      </c>
      <c r="J56" s="3">
        <v>43.85</v>
      </c>
      <c r="K56" s="3">
        <v>53.37</v>
      </c>
    </row>
    <row r="57" spans="1:20" x14ac:dyDescent="0.25">
      <c r="F57" s="3" t="s">
        <v>16</v>
      </c>
      <c r="G57" s="3">
        <v>13.94</v>
      </c>
      <c r="H57" s="3">
        <v>22.9</v>
      </c>
      <c r="I57" s="3">
        <v>32.96</v>
      </c>
      <c r="J57" s="3">
        <v>43.8</v>
      </c>
      <c r="K57" s="3">
        <v>53.07</v>
      </c>
    </row>
    <row r="58" spans="1:20" x14ac:dyDescent="0.25">
      <c r="F58" s="3" t="s">
        <v>24</v>
      </c>
      <c r="G58" s="3">
        <v>13.88</v>
      </c>
      <c r="H58" s="3">
        <v>22.87</v>
      </c>
      <c r="I58" s="3">
        <v>32.880000000000003</v>
      </c>
      <c r="J58" s="3">
        <v>43.78</v>
      </c>
      <c r="K58" s="3">
        <v>53.02</v>
      </c>
    </row>
    <row r="59" spans="1:20" x14ac:dyDescent="0.25">
      <c r="F59" s="3" t="s">
        <v>17</v>
      </c>
      <c r="G59" s="3">
        <v>13.91</v>
      </c>
      <c r="H59" s="3">
        <v>23.11</v>
      </c>
      <c r="I59" s="3">
        <v>33.223333330000003</v>
      </c>
      <c r="J59" s="3">
        <v>43.81</v>
      </c>
      <c r="K59" s="3">
        <v>53.153333330000002</v>
      </c>
    </row>
    <row r="60" spans="1:20" x14ac:dyDescent="0.25">
      <c r="F60" s="3" t="s">
        <v>18</v>
      </c>
      <c r="G60" s="3">
        <v>2.62</v>
      </c>
      <c r="H60" s="3">
        <v>10.3</v>
      </c>
      <c r="I60" s="3">
        <v>21.5</v>
      </c>
      <c r="J60" s="3">
        <v>30.3</v>
      </c>
      <c r="K60" s="3">
        <v>38.6</v>
      </c>
    </row>
    <row r="61" spans="1:20" x14ac:dyDescent="0.25">
      <c r="F61" s="3" t="s">
        <v>19</v>
      </c>
      <c r="G61" s="3">
        <v>2.74</v>
      </c>
      <c r="H61" s="3">
        <v>10.4</v>
      </c>
      <c r="I61" s="3">
        <v>21.6</v>
      </c>
      <c r="J61" s="3">
        <v>30.2</v>
      </c>
      <c r="K61" s="3">
        <v>38.700000000000003</v>
      </c>
    </row>
    <row r="62" spans="1:20" x14ac:dyDescent="0.25">
      <c r="F62" s="3" t="s">
        <v>25</v>
      </c>
      <c r="G62" s="3"/>
      <c r="H62" s="3"/>
      <c r="I62" s="3"/>
      <c r="J62" s="3"/>
      <c r="K62" s="3"/>
    </row>
    <row r="63" spans="1:20" x14ac:dyDescent="0.25">
      <c r="F63" s="3" t="s">
        <v>20</v>
      </c>
      <c r="G63" s="3">
        <v>2.68</v>
      </c>
      <c r="H63" s="3">
        <v>10.35</v>
      </c>
      <c r="I63" s="3">
        <v>21.55</v>
      </c>
      <c r="J63" s="3">
        <v>30.25</v>
      </c>
      <c r="K63" s="3">
        <v>38.65</v>
      </c>
    </row>
    <row r="65" spans="1:20" x14ac:dyDescent="0.25">
      <c r="A65" t="s">
        <v>21</v>
      </c>
      <c r="B65" s="1">
        <v>44008</v>
      </c>
      <c r="C65" s="2"/>
      <c r="D65" s="2"/>
      <c r="F65" s="3" t="s">
        <v>11</v>
      </c>
      <c r="G65" s="3">
        <v>37.14</v>
      </c>
      <c r="H65" s="3">
        <v>30.41</v>
      </c>
      <c r="I65" s="3">
        <v>51.37</v>
      </c>
      <c r="J65" s="3">
        <v>43.67</v>
      </c>
      <c r="K65" s="3">
        <v>55.07</v>
      </c>
      <c r="L65" s="3">
        <v>95.94</v>
      </c>
      <c r="M65" s="3">
        <v>177.81</v>
      </c>
      <c r="N65" s="3">
        <v>251.9</v>
      </c>
      <c r="Q65" s="4">
        <f>SLOPE(G78:N78,G74:N74)</f>
        <v>1.0747224144552807</v>
      </c>
      <c r="R65" s="4">
        <f>INTERCEPT(G78:N78,G74:N74)</f>
        <v>-22.258631660533112</v>
      </c>
      <c r="S65" s="4">
        <f>RSQ(G78:N78,G74:N74)</f>
        <v>0.99114419823281497</v>
      </c>
      <c r="T65" s="5">
        <f>($W$1-R65)/Q65</f>
        <v>253.32925786099517</v>
      </c>
    </row>
    <row r="66" spans="1:20" x14ac:dyDescent="0.25">
      <c r="F66" s="3" t="s">
        <v>12</v>
      </c>
      <c r="G66" s="3">
        <v>0.2</v>
      </c>
      <c r="H66" s="3">
        <v>0.21</v>
      </c>
      <c r="I66" s="3">
        <v>0.22</v>
      </c>
      <c r="J66" s="3">
        <v>0.22</v>
      </c>
      <c r="K66" s="3">
        <v>0.22</v>
      </c>
      <c r="L66" s="3">
        <v>0.22</v>
      </c>
      <c r="M66" s="3">
        <v>0.23</v>
      </c>
      <c r="N66" s="3">
        <v>0.28999999999999998</v>
      </c>
    </row>
    <row r="67" spans="1:20" x14ac:dyDescent="0.25">
      <c r="F67" s="3" t="s">
        <v>14</v>
      </c>
      <c r="G67" s="3">
        <v>29.07</v>
      </c>
      <c r="H67" s="3">
        <v>28.89</v>
      </c>
      <c r="I67" s="3">
        <v>40.82</v>
      </c>
      <c r="J67" s="3">
        <v>43.06</v>
      </c>
      <c r="K67" s="3">
        <v>57.66</v>
      </c>
      <c r="L67" s="3">
        <v>97.3</v>
      </c>
      <c r="M67" s="3">
        <v>174.54</v>
      </c>
      <c r="N67" s="3">
        <v>251.2</v>
      </c>
    </row>
    <row r="68" spans="1:20" x14ac:dyDescent="0.25">
      <c r="F68" s="3" t="s">
        <v>15</v>
      </c>
      <c r="G68" s="3">
        <v>0.21</v>
      </c>
      <c r="H68" s="3">
        <v>0.2</v>
      </c>
      <c r="I68" s="3">
        <v>0.22</v>
      </c>
      <c r="J68" s="3">
        <v>0.2</v>
      </c>
      <c r="K68" s="3">
        <v>0.21</v>
      </c>
      <c r="L68" s="3">
        <v>0.21</v>
      </c>
      <c r="M68" s="3">
        <v>0.23</v>
      </c>
      <c r="N68" s="3">
        <v>0.28000000000000003</v>
      </c>
    </row>
    <row r="69" spans="1:20" x14ac:dyDescent="0.25">
      <c r="F69" s="3" t="s">
        <v>22</v>
      </c>
      <c r="G69" s="3">
        <v>23.08</v>
      </c>
      <c r="H69" s="3">
        <v>31.7</v>
      </c>
      <c r="I69" s="3">
        <v>53.2</v>
      </c>
      <c r="J69" s="3">
        <v>42.65</v>
      </c>
      <c r="K69" s="3">
        <v>64.790000000000006</v>
      </c>
      <c r="L69" s="3">
        <v>95.93</v>
      </c>
      <c r="M69" s="3">
        <v>177.21</v>
      </c>
      <c r="N69" s="3">
        <v>254.2</v>
      </c>
    </row>
    <row r="70" spans="1:20" x14ac:dyDescent="0.25">
      <c r="F70" s="3" t="s">
        <v>23</v>
      </c>
      <c r="G70" s="3">
        <v>0.2</v>
      </c>
      <c r="H70" s="3">
        <v>0.22</v>
      </c>
      <c r="I70" s="3">
        <v>0.22</v>
      </c>
      <c r="J70" s="3">
        <v>0.21</v>
      </c>
      <c r="K70" s="3">
        <v>0.2</v>
      </c>
      <c r="L70" s="3">
        <v>0.21</v>
      </c>
      <c r="M70" s="3">
        <v>0.24</v>
      </c>
      <c r="N70" s="3">
        <v>0.28999999999999998</v>
      </c>
    </row>
    <row r="71" spans="1:20" x14ac:dyDescent="0.25">
      <c r="F71" s="3" t="s">
        <v>13</v>
      </c>
      <c r="G71" s="3">
        <v>36.94</v>
      </c>
      <c r="H71" s="3">
        <v>30.2</v>
      </c>
      <c r="I71" s="3">
        <v>51.15</v>
      </c>
      <c r="J71" s="3">
        <v>43.45</v>
      </c>
      <c r="K71" s="3">
        <v>54.85</v>
      </c>
      <c r="L71" s="3">
        <v>95.72</v>
      </c>
      <c r="M71" s="3">
        <v>177.58</v>
      </c>
      <c r="N71" s="3">
        <v>251.61</v>
      </c>
    </row>
    <row r="72" spans="1:20" x14ac:dyDescent="0.25">
      <c r="F72" s="3" t="s">
        <v>16</v>
      </c>
      <c r="G72" s="3">
        <v>28.86</v>
      </c>
      <c r="H72" s="3">
        <v>28.69</v>
      </c>
      <c r="I72" s="3">
        <v>40.6</v>
      </c>
      <c r="J72" s="3">
        <v>42.86</v>
      </c>
      <c r="K72" s="3">
        <v>57.45</v>
      </c>
      <c r="L72" s="3">
        <v>97.09</v>
      </c>
      <c r="M72" s="3">
        <v>174.31</v>
      </c>
      <c r="N72" s="3">
        <v>250.92</v>
      </c>
    </row>
    <row r="73" spans="1:20" x14ac:dyDescent="0.25">
      <c r="F73" s="3" t="s">
        <v>24</v>
      </c>
      <c r="G73" s="3">
        <v>22.88</v>
      </c>
      <c r="H73" s="3">
        <v>31.48</v>
      </c>
      <c r="I73" s="3">
        <v>52.98</v>
      </c>
      <c r="J73" s="3">
        <v>42.44</v>
      </c>
      <c r="K73" s="3">
        <v>64.59</v>
      </c>
      <c r="L73" s="3">
        <v>95.72</v>
      </c>
      <c r="M73" s="3">
        <v>176.97</v>
      </c>
      <c r="N73" s="3">
        <v>253.91</v>
      </c>
    </row>
    <row r="74" spans="1:20" x14ac:dyDescent="0.25">
      <c r="F74" s="3" t="s">
        <v>17</v>
      </c>
      <c r="G74" s="3">
        <v>29.56</v>
      </c>
      <c r="H74" s="3">
        <v>30.123333330000001</v>
      </c>
      <c r="I74" s="3">
        <v>48.243333329999999</v>
      </c>
      <c r="J74" s="3">
        <v>42.916666669999998</v>
      </c>
      <c r="K74" s="3">
        <v>58.963333329999998</v>
      </c>
      <c r="L74" s="3">
        <v>96.176666670000003</v>
      </c>
      <c r="M74" s="3">
        <v>176.28666670000001</v>
      </c>
      <c r="N74" s="3">
        <v>252.1466667</v>
      </c>
    </row>
    <row r="75" spans="1:20" x14ac:dyDescent="0.25">
      <c r="F75" s="3" t="s">
        <v>18</v>
      </c>
      <c r="G75" s="3">
        <v>1.25</v>
      </c>
      <c r="H75" s="3">
        <v>11.5</v>
      </c>
      <c r="I75" s="3">
        <v>21.5</v>
      </c>
      <c r="J75" s="3">
        <v>31.1</v>
      </c>
      <c r="K75" s="3">
        <v>42.2</v>
      </c>
      <c r="L75" s="3">
        <v>84.5</v>
      </c>
      <c r="M75" s="3">
        <v>180</v>
      </c>
      <c r="N75" s="3">
        <v>239</v>
      </c>
    </row>
    <row r="76" spans="1:20" x14ac:dyDescent="0.25">
      <c r="F76" s="3" t="s">
        <v>19</v>
      </c>
      <c r="G76" s="3">
        <v>1</v>
      </c>
      <c r="H76" s="3">
        <v>10.9</v>
      </c>
      <c r="I76" s="3">
        <v>21.6</v>
      </c>
      <c r="J76" s="3">
        <v>31.1</v>
      </c>
      <c r="K76" s="3">
        <v>41.9</v>
      </c>
      <c r="L76" s="3">
        <v>84.9</v>
      </c>
      <c r="M76" s="3">
        <v>181</v>
      </c>
      <c r="N76" s="3">
        <v>239</v>
      </c>
    </row>
    <row r="77" spans="1:20" x14ac:dyDescent="0.25">
      <c r="F77" s="3" t="s">
        <v>25</v>
      </c>
      <c r="G77" s="3">
        <v>1</v>
      </c>
      <c r="H77" s="3">
        <v>11.7</v>
      </c>
      <c r="I77" s="3">
        <v>20.9</v>
      </c>
      <c r="J77" s="3">
        <v>31.2</v>
      </c>
      <c r="K77" s="3">
        <v>42</v>
      </c>
      <c r="L77" s="3">
        <v>84.7</v>
      </c>
      <c r="M77" s="3">
        <v>182</v>
      </c>
      <c r="N77" s="3">
        <v>238</v>
      </c>
    </row>
    <row r="78" spans="1:20" x14ac:dyDescent="0.25">
      <c r="F78" s="3" t="s">
        <v>20</v>
      </c>
      <c r="G78" s="3">
        <v>1.125</v>
      </c>
      <c r="H78" s="3">
        <v>11.2</v>
      </c>
      <c r="I78" s="3">
        <v>21.55</v>
      </c>
      <c r="J78" s="3">
        <v>31.1</v>
      </c>
      <c r="K78" s="3">
        <v>42.05</v>
      </c>
      <c r="L78" s="3">
        <v>84.7</v>
      </c>
      <c r="M78" s="3">
        <v>180.5</v>
      </c>
      <c r="N78" s="3">
        <v>239</v>
      </c>
    </row>
    <row r="80" spans="1:20" x14ac:dyDescent="0.25">
      <c r="A80" t="s">
        <v>10</v>
      </c>
      <c r="B80" s="1">
        <v>44008</v>
      </c>
      <c r="C80" s="2"/>
      <c r="D80" s="2"/>
      <c r="F80" s="3" t="s">
        <v>11</v>
      </c>
      <c r="G80" s="3">
        <v>18.14</v>
      </c>
      <c r="H80" s="3">
        <v>29.28</v>
      </c>
      <c r="I80" s="3">
        <v>35.299999999999997</v>
      </c>
      <c r="J80" s="3">
        <v>44.45</v>
      </c>
      <c r="K80" s="3">
        <v>54.4</v>
      </c>
      <c r="L80" s="3">
        <v>96.98</v>
      </c>
      <c r="M80" s="3">
        <v>176.32</v>
      </c>
      <c r="N80" s="3">
        <v>255.88</v>
      </c>
      <c r="Q80" s="4">
        <f>SLOPE(G93:N93,G89:N89)</f>
        <v>1.0368672891197777</v>
      </c>
      <c r="R80" s="4">
        <f>INTERCEPT(G93:N93,G89:N89)</f>
        <v>-14.63123082427019</v>
      </c>
      <c r="S80" s="4">
        <f>RSQ(G93:N93,G89:N89)</f>
        <v>0.9950489919240294</v>
      </c>
      <c r="T80" s="5">
        <f>($W$1-R80)/Q80</f>
        <v>255.2218915584869</v>
      </c>
    </row>
    <row r="81" spans="1:20" x14ac:dyDescent="0.25">
      <c r="F81" s="3" t="s">
        <v>12</v>
      </c>
      <c r="G81" s="3">
        <v>0.2</v>
      </c>
      <c r="H81" s="3">
        <v>0.2</v>
      </c>
      <c r="I81" s="3">
        <v>0.2</v>
      </c>
      <c r="J81" s="3">
        <v>0.22</v>
      </c>
      <c r="K81" s="3">
        <v>0.21</v>
      </c>
      <c r="L81" s="3">
        <v>0.21</v>
      </c>
      <c r="M81" s="3">
        <v>0.23</v>
      </c>
      <c r="N81" s="3">
        <v>0.28000000000000003</v>
      </c>
    </row>
    <row r="82" spans="1:20" x14ac:dyDescent="0.25">
      <c r="F82" s="3" t="s">
        <v>14</v>
      </c>
      <c r="G82" s="3">
        <v>20.68</v>
      </c>
      <c r="H82" s="3">
        <v>26.5</v>
      </c>
      <c r="I82" s="3">
        <v>37.200000000000003</v>
      </c>
      <c r="J82" s="3">
        <v>43.9</v>
      </c>
      <c r="K82" s="3">
        <v>53.37</v>
      </c>
      <c r="L82" s="3">
        <v>96.47</v>
      </c>
      <c r="M82" s="3">
        <v>176.4</v>
      </c>
      <c r="N82" s="3">
        <v>252.22</v>
      </c>
    </row>
    <row r="83" spans="1:20" x14ac:dyDescent="0.25">
      <c r="F83" s="3" t="s">
        <v>15</v>
      </c>
      <c r="G83" s="3">
        <v>0.2</v>
      </c>
      <c r="H83" s="3">
        <v>0.2</v>
      </c>
      <c r="I83" s="3">
        <v>0.19</v>
      </c>
      <c r="J83" s="3">
        <v>0.2</v>
      </c>
      <c r="K83" s="3">
        <v>0.21</v>
      </c>
      <c r="L83" s="3">
        <v>0.23</v>
      </c>
      <c r="M83" s="3">
        <v>0.23</v>
      </c>
      <c r="N83" s="3">
        <v>0.28999999999999998</v>
      </c>
    </row>
    <row r="84" spans="1:20" x14ac:dyDescent="0.25">
      <c r="F84" s="3" t="s">
        <v>22</v>
      </c>
      <c r="G84" s="3">
        <v>16.190000000000001</v>
      </c>
      <c r="H84" s="3">
        <v>26.36</v>
      </c>
      <c r="I84" s="3">
        <v>33.97</v>
      </c>
      <c r="J84" s="3">
        <v>43.08</v>
      </c>
      <c r="K84" s="3">
        <v>53.17</v>
      </c>
      <c r="L84" s="3">
        <v>95.32</v>
      </c>
      <c r="M84" s="3">
        <v>174.76</v>
      </c>
      <c r="N84" s="3">
        <v>252.05</v>
      </c>
    </row>
    <row r="85" spans="1:20" x14ac:dyDescent="0.25">
      <c r="F85" s="3" t="s">
        <v>23</v>
      </c>
      <c r="G85" s="3">
        <v>0.21</v>
      </c>
      <c r="H85" s="3">
        <v>0.2</v>
      </c>
      <c r="I85" s="3">
        <v>0.21</v>
      </c>
      <c r="J85" s="3">
        <v>0.2</v>
      </c>
      <c r="K85" s="3">
        <v>0.21</v>
      </c>
      <c r="L85" s="3">
        <v>0.2</v>
      </c>
      <c r="M85" s="3">
        <v>0.23</v>
      </c>
      <c r="N85" s="3">
        <v>0.28999999999999998</v>
      </c>
    </row>
    <row r="86" spans="1:20" x14ac:dyDescent="0.25">
      <c r="F86" s="3" t="s">
        <v>13</v>
      </c>
      <c r="G86" s="3">
        <v>17.940000000000001</v>
      </c>
      <c r="H86" s="3">
        <v>29.08</v>
      </c>
      <c r="I86" s="3">
        <v>35.1</v>
      </c>
      <c r="J86" s="3">
        <v>44.23</v>
      </c>
      <c r="K86" s="3">
        <v>54.19</v>
      </c>
      <c r="L86" s="3">
        <v>96.77</v>
      </c>
      <c r="M86" s="3">
        <v>176.09</v>
      </c>
      <c r="N86" s="3">
        <v>255.6</v>
      </c>
    </row>
    <row r="87" spans="1:20" x14ac:dyDescent="0.25">
      <c r="F87" s="3" t="s">
        <v>16</v>
      </c>
      <c r="G87" s="3">
        <v>20.48</v>
      </c>
      <c r="H87" s="3">
        <v>26.3</v>
      </c>
      <c r="I87" s="3">
        <v>37.01</v>
      </c>
      <c r="J87" s="3">
        <v>43.7</v>
      </c>
      <c r="K87" s="3">
        <v>53.16</v>
      </c>
      <c r="L87" s="3">
        <v>96.24</v>
      </c>
      <c r="M87" s="3">
        <v>176.17</v>
      </c>
      <c r="N87" s="3">
        <v>251.93</v>
      </c>
    </row>
    <row r="88" spans="1:20" x14ac:dyDescent="0.25">
      <c r="F88" s="3" t="s">
        <v>24</v>
      </c>
      <c r="G88" s="3">
        <v>15.98</v>
      </c>
      <c r="H88" s="3">
        <v>26.16</v>
      </c>
      <c r="I88" s="3">
        <v>33.76</v>
      </c>
      <c r="J88" s="3">
        <v>42.88</v>
      </c>
      <c r="K88" s="3">
        <v>52.96</v>
      </c>
      <c r="L88" s="3">
        <v>95.12</v>
      </c>
      <c r="M88" s="3">
        <v>174.53</v>
      </c>
      <c r="N88" s="3">
        <v>251.76</v>
      </c>
    </row>
    <row r="89" spans="1:20" x14ac:dyDescent="0.25">
      <c r="F89" s="3" t="s">
        <v>17</v>
      </c>
      <c r="G89" s="3">
        <v>18.133333329999999</v>
      </c>
      <c r="H89" s="3">
        <v>27.18</v>
      </c>
      <c r="I89" s="3">
        <v>35.29</v>
      </c>
      <c r="J89" s="3">
        <v>43.603333329999998</v>
      </c>
      <c r="K89" s="3">
        <v>53.436666670000001</v>
      </c>
      <c r="L89" s="3">
        <v>96.043333329999996</v>
      </c>
      <c r="M89" s="3">
        <v>175.59666669999999</v>
      </c>
      <c r="N89" s="3">
        <v>253.09666669999999</v>
      </c>
    </row>
    <row r="90" spans="1:20" x14ac:dyDescent="0.25">
      <c r="F90" s="3" t="s">
        <v>18</v>
      </c>
      <c r="G90" s="3">
        <v>1.25</v>
      </c>
      <c r="H90" s="3">
        <v>11.5</v>
      </c>
      <c r="I90" s="3">
        <v>21.5</v>
      </c>
      <c r="J90" s="3">
        <v>31.1</v>
      </c>
      <c r="K90" s="3">
        <v>42.2</v>
      </c>
      <c r="L90" s="3">
        <v>84.5</v>
      </c>
      <c r="M90" s="3">
        <v>180</v>
      </c>
      <c r="N90" s="3">
        <v>239</v>
      </c>
    </row>
    <row r="91" spans="1:20" x14ac:dyDescent="0.25">
      <c r="F91" s="3" t="s">
        <v>19</v>
      </c>
      <c r="G91" s="3">
        <v>1</v>
      </c>
      <c r="H91" s="3">
        <v>10.9</v>
      </c>
      <c r="I91" s="3">
        <v>21.6</v>
      </c>
      <c r="J91" s="3">
        <v>31.1</v>
      </c>
      <c r="K91" s="3">
        <v>41.9</v>
      </c>
      <c r="L91" s="3">
        <v>84.9</v>
      </c>
      <c r="M91" s="3">
        <v>181</v>
      </c>
      <c r="N91" s="3">
        <v>239</v>
      </c>
    </row>
    <row r="92" spans="1:20" x14ac:dyDescent="0.25">
      <c r="F92" s="3" t="s">
        <v>25</v>
      </c>
      <c r="G92" s="3">
        <v>1</v>
      </c>
      <c r="H92" s="3">
        <v>11.7</v>
      </c>
      <c r="I92" s="3">
        <v>20.9</v>
      </c>
      <c r="J92" s="3">
        <v>31.2</v>
      </c>
      <c r="K92" s="3">
        <v>42</v>
      </c>
      <c r="L92" s="3">
        <v>84.7</v>
      </c>
      <c r="M92" s="3">
        <v>182</v>
      </c>
      <c r="N92" s="3">
        <v>238</v>
      </c>
    </row>
    <row r="93" spans="1:20" x14ac:dyDescent="0.25">
      <c r="F93" s="3" t="s">
        <v>20</v>
      </c>
      <c r="G93" s="3">
        <v>1.125</v>
      </c>
      <c r="H93" s="3">
        <v>11.2</v>
      </c>
      <c r="I93" s="3">
        <v>21.55</v>
      </c>
      <c r="J93" s="3">
        <v>31.1</v>
      </c>
      <c r="K93" s="3">
        <v>42.05</v>
      </c>
      <c r="L93" s="3">
        <v>84.7</v>
      </c>
      <c r="M93" s="3">
        <v>180.5</v>
      </c>
      <c r="N93" s="3">
        <v>239</v>
      </c>
    </row>
    <row r="95" spans="1:20" x14ac:dyDescent="0.25">
      <c r="A95" t="s">
        <v>21</v>
      </c>
      <c r="B95" s="1">
        <v>44019</v>
      </c>
      <c r="C95" s="2"/>
      <c r="D95" s="2"/>
      <c r="F95" s="3" t="s">
        <v>11</v>
      </c>
      <c r="G95" s="3">
        <v>28.42</v>
      </c>
      <c r="H95" s="3">
        <v>42.3</v>
      </c>
      <c r="I95" s="3">
        <v>36.67</v>
      </c>
      <c r="J95" s="3">
        <v>41.88</v>
      </c>
      <c r="K95" s="3">
        <v>53.63</v>
      </c>
      <c r="L95" s="3">
        <v>66.8</v>
      </c>
      <c r="M95" s="3">
        <v>114.09</v>
      </c>
      <c r="N95" s="3">
        <v>201.24</v>
      </c>
      <c r="O95" s="3">
        <v>288.14999999999998</v>
      </c>
      <c r="Q95" s="4">
        <f>SLOPE(G108:O108,G104:O104)</f>
        <v>1.0083906833364087</v>
      </c>
      <c r="R95" s="4">
        <f>INTERCEPT(G108:O108,G104:O104)</f>
        <v>-21.059424780534258</v>
      </c>
      <c r="S95" s="4">
        <f>RSQ(G108:O108,G104:O104)</f>
        <v>0.99051743853774765</v>
      </c>
      <c r="T95" s="5">
        <f>($W$1-R95)/Q95</f>
        <v>268.80397574052779</v>
      </c>
    </row>
    <row r="96" spans="1:20" x14ac:dyDescent="0.25">
      <c r="F96" s="3" t="s">
        <v>12</v>
      </c>
      <c r="G96" s="3">
        <v>0.2</v>
      </c>
      <c r="H96" s="3">
        <v>0.21</v>
      </c>
      <c r="I96" s="3">
        <v>0.22</v>
      </c>
      <c r="J96" s="3">
        <v>0.21</v>
      </c>
      <c r="K96" s="3">
        <v>0.2</v>
      </c>
      <c r="L96" s="3">
        <v>0.1</v>
      </c>
      <c r="M96" s="3">
        <v>0.23</v>
      </c>
      <c r="N96" s="3">
        <v>0.26</v>
      </c>
      <c r="O96" s="3">
        <v>0.33</v>
      </c>
    </row>
    <row r="97" spans="1:20" x14ac:dyDescent="0.25">
      <c r="F97" s="3" t="s">
        <v>14</v>
      </c>
      <c r="G97" s="3">
        <v>23.61</v>
      </c>
      <c r="H97" s="3">
        <v>36.54</v>
      </c>
      <c r="I97" s="3">
        <v>39.26</v>
      </c>
      <c r="J97" s="3">
        <v>37.549999999999997</v>
      </c>
      <c r="K97" s="3">
        <v>53.25</v>
      </c>
      <c r="L97" s="3">
        <v>68.95</v>
      </c>
      <c r="M97" s="3">
        <v>112.86</v>
      </c>
      <c r="N97" s="3">
        <v>199.66</v>
      </c>
      <c r="O97" s="3">
        <v>284.11</v>
      </c>
    </row>
    <row r="98" spans="1:20" x14ac:dyDescent="0.25">
      <c r="F98" s="3" t="s">
        <v>15</v>
      </c>
      <c r="G98" s="3">
        <v>0.2</v>
      </c>
      <c r="H98" s="3">
        <v>0.2</v>
      </c>
      <c r="I98" s="3">
        <v>0.21</v>
      </c>
      <c r="J98" s="3">
        <v>0.2</v>
      </c>
      <c r="K98" s="3">
        <v>0.2</v>
      </c>
      <c r="L98" s="3">
        <v>0.22</v>
      </c>
      <c r="M98" s="3">
        <v>0.23</v>
      </c>
      <c r="N98" s="3">
        <v>0.26</v>
      </c>
      <c r="O98" s="3">
        <v>0.34</v>
      </c>
    </row>
    <row r="99" spans="1:20" x14ac:dyDescent="0.25">
      <c r="F99" s="3" t="s">
        <v>22</v>
      </c>
      <c r="G99" s="3">
        <v>22.53</v>
      </c>
      <c r="H99" s="3">
        <v>44.98</v>
      </c>
      <c r="I99" s="3">
        <v>33.01</v>
      </c>
      <c r="J99" s="3">
        <v>36.25</v>
      </c>
      <c r="K99" s="3">
        <v>62.5</v>
      </c>
      <c r="L99" s="3">
        <v>57.99</v>
      </c>
      <c r="M99" s="3">
        <v>113.24</v>
      </c>
      <c r="N99" s="3">
        <v>199.55</v>
      </c>
      <c r="O99" s="3">
        <v>284.3</v>
      </c>
    </row>
    <row r="100" spans="1:20" x14ac:dyDescent="0.25">
      <c r="F100" s="3" t="s">
        <v>23</v>
      </c>
      <c r="G100" s="3">
        <v>0.2</v>
      </c>
      <c r="H100" s="3">
        <v>0.21</v>
      </c>
      <c r="I100" s="3">
        <v>0.2</v>
      </c>
      <c r="J100" s="3">
        <v>0.22</v>
      </c>
      <c r="K100" s="3">
        <v>0.22</v>
      </c>
      <c r="L100" s="3">
        <v>0.22</v>
      </c>
      <c r="M100" s="3">
        <v>0.22</v>
      </c>
      <c r="N100" s="3">
        <v>0.27</v>
      </c>
      <c r="O100" s="3">
        <v>0.34</v>
      </c>
    </row>
    <row r="101" spans="1:20" x14ac:dyDescent="0.25">
      <c r="F101" s="3" t="s">
        <v>13</v>
      </c>
      <c r="G101" s="3">
        <v>28.22</v>
      </c>
      <c r="H101" s="3">
        <v>42.09</v>
      </c>
      <c r="I101" s="3">
        <v>36.450000000000003</v>
      </c>
      <c r="J101" s="3">
        <v>41.67</v>
      </c>
      <c r="K101" s="3">
        <v>53.43</v>
      </c>
      <c r="L101" s="3">
        <v>66.7</v>
      </c>
      <c r="M101" s="3">
        <v>113.86</v>
      </c>
      <c r="N101" s="3">
        <v>200.98</v>
      </c>
      <c r="O101" s="3">
        <v>287.82</v>
      </c>
    </row>
    <row r="102" spans="1:20" x14ac:dyDescent="0.25">
      <c r="F102" s="3" t="s">
        <v>16</v>
      </c>
      <c r="G102" s="3">
        <v>23.41</v>
      </c>
      <c r="H102" s="3">
        <v>36.340000000000003</v>
      </c>
      <c r="I102" s="3">
        <v>39.049999999999997</v>
      </c>
      <c r="J102" s="3">
        <v>37.35</v>
      </c>
      <c r="K102" s="3">
        <v>53.05</v>
      </c>
      <c r="L102" s="3">
        <v>68.73</v>
      </c>
      <c r="M102" s="3">
        <v>112.63</v>
      </c>
      <c r="N102" s="3">
        <v>199.4</v>
      </c>
      <c r="O102" s="3">
        <v>283.77</v>
      </c>
    </row>
    <row r="103" spans="1:20" x14ac:dyDescent="0.25">
      <c r="F103" s="3" t="s">
        <v>24</v>
      </c>
      <c r="G103" s="3">
        <v>22.33</v>
      </c>
      <c r="H103" s="3">
        <v>44.77</v>
      </c>
      <c r="I103" s="3">
        <v>32.81</v>
      </c>
      <c r="J103" s="3">
        <v>36.03</v>
      </c>
      <c r="K103" s="3">
        <v>62.28</v>
      </c>
      <c r="L103" s="3">
        <v>57.77</v>
      </c>
      <c r="M103" s="3">
        <v>113.02</v>
      </c>
      <c r="N103" s="3">
        <v>199.28</v>
      </c>
      <c r="O103" s="3">
        <v>283.95999999999998</v>
      </c>
    </row>
    <row r="104" spans="1:20" x14ac:dyDescent="0.25">
      <c r="F104" s="3" t="s">
        <v>17</v>
      </c>
      <c r="G104" s="3">
        <v>24.653333329999999</v>
      </c>
      <c r="H104" s="3">
        <v>41.066666669999996</v>
      </c>
      <c r="I104" s="3">
        <v>36.103333329999998</v>
      </c>
      <c r="J104" s="3">
        <v>38.35</v>
      </c>
      <c r="K104" s="3">
        <v>56.253333329999997</v>
      </c>
      <c r="L104" s="3">
        <v>64.400000000000006</v>
      </c>
      <c r="M104" s="3">
        <v>113.17</v>
      </c>
      <c r="N104" s="3">
        <v>199.88666670000001</v>
      </c>
      <c r="O104" s="3">
        <v>285.18333330000002</v>
      </c>
    </row>
    <row r="105" spans="1:20" x14ac:dyDescent="0.25">
      <c r="F105" s="3" t="s">
        <v>18</v>
      </c>
      <c r="G105" s="3">
        <v>4.08</v>
      </c>
      <c r="H105" s="3">
        <v>10.6</v>
      </c>
      <c r="I105" s="3">
        <v>16.5</v>
      </c>
      <c r="J105" s="3">
        <v>19.899999999999999</v>
      </c>
      <c r="K105" s="3">
        <v>34.200000000000003</v>
      </c>
      <c r="L105" s="3">
        <v>44.1</v>
      </c>
      <c r="M105" s="3">
        <v>94.3</v>
      </c>
      <c r="N105" s="3">
        <v>199</v>
      </c>
      <c r="O105" s="3">
        <v>253</v>
      </c>
    </row>
    <row r="106" spans="1:20" x14ac:dyDescent="0.25">
      <c r="F106" s="3" t="s">
        <v>19</v>
      </c>
      <c r="G106" s="3">
        <v>5.01</v>
      </c>
      <c r="H106" s="3">
        <v>9.99</v>
      </c>
      <c r="I106" s="3">
        <v>15.9</v>
      </c>
      <c r="J106" s="3">
        <v>19.7</v>
      </c>
      <c r="K106" s="3">
        <v>34.6</v>
      </c>
      <c r="L106" s="3">
        <v>43.5</v>
      </c>
      <c r="M106" s="3">
        <v>94.1</v>
      </c>
      <c r="N106" s="3">
        <v>200</v>
      </c>
      <c r="O106" s="3">
        <v>255</v>
      </c>
    </row>
    <row r="107" spans="1:20" x14ac:dyDescent="0.25">
      <c r="F107" s="3" t="s">
        <v>25</v>
      </c>
      <c r="G107" s="3">
        <v>5.16</v>
      </c>
      <c r="H107" s="3">
        <v>11.4</v>
      </c>
      <c r="I107" s="3">
        <v>18.2</v>
      </c>
      <c r="J107" s="3">
        <v>21.2</v>
      </c>
      <c r="K107" s="3">
        <v>34.4</v>
      </c>
      <c r="L107" s="3">
        <v>43.4</v>
      </c>
      <c r="M107" s="3">
        <v>93.7</v>
      </c>
      <c r="N107" s="3">
        <v>200</v>
      </c>
      <c r="O107" s="3">
        <v>255</v>
      </c>
    </row>
    <row r="108" spans="1:20" x14ac:dyDescent="0.25">
      <c r="F108" s="3" t="s">
        <v>20</v>
      </c>
      <c r="G108" s="3">
        <v>4.5449999999999999</v>
      </c>
      <c r="H108" s="3">
        <v>10.295</v>
      </c>
      <c r="I108" s="3">
        <v>16.2</v>
      </c>
      <c r="J108" s="3">
        <v>19.8</v>
      </c>
      <c r="K108" s="3">
        <v>34.4</v>
      </c>
      <c r="L108" s="3">
        <v>43.8</v>
      </c>
      <c r="M108" s="3">
        <v>94.2</v>
      </c>
      <c r="N108" s="3">
        <v>199.5</v>
      </c>
      <c r="O108" s="3">
        <v>254</v>
      </c>
    </row>
    <row r="110" spans="1:20" x14ac:dyDescent="0.25">
      <c r="A110" t="s">
        <v>10</v>
      </c>
      <c r="B110" s="1">
        <v>44019</v>
      </c>
      <c r="C110" s="2"/>
      <c r="D110" s="2"/>
      <c r="F110" s="3" t="s">
        <v>11</v>
      </c>
      <c r="G110" s="3">
        <v>15.24</v>
      </c>
      <c r="H110" s="3">
        <v>23.53</v>
      </c>
      <c r="I110" s="3">
        <v>37.69</v>
      </c>
      <c r="J110" s="3">
        <v>35.64</v>
      </c>
      <c r="K110" s="3">
        <v>51.32</v>
      </c>
      <c r="L110" s="3">
        <v>61.17</v>
      </c>
      <c r="M110" s="3">
        <v>112.91</v>
      </c>
      <c r="N110" s="3">
        <v>199.14</v>
      </c>
      <c r="O110" s="3">
        <v>282.43</v>
      </c>
      <c r="Q110" s="4">
        <f>SLOPE(G123:O123,G119:O119)</f>
        <v>1.0014042981924238</v>
      </c>
      <c r="R110" s="4">
        <f>INTERCEPT(G123:O123,G119:O119)</f>
        <v>-14.610280791666497</v>
      </c>
      <c r="S110" s="4">
        <f>RSQ(G123:O123,G119:O119)</f>
        <v>0.99170854063030567</v>
      </c>
      <c r="T110" s="5">
        <f>($W$1-R110)/Q110</f>
        <v>264.23921014649028</v>
      </c>
    </row>
    <row r="111" spans="1:20" x14ac:dyDescent="0.25">
      <c r="F111" s="3" t="s">
        <v>12</v>
      </c>
      <c r="G111" s="3">
        <v>0.2</v>
      </c>
      <c r="H111" s="3">
        <v>0.2</v>
      </c>
      <c r="I111" s="3">
        <v>0.2</v>
      </c>
      <c r="J111" s="3">
        <v>0.1</v>
      </c>
      <c r="K111" s="3">
        <v>0.2</v>
      </c>
      <c r="L111" s="3">
        <v>0.21</v>
      </c>
      <c r="M111" s="3">
        <v>0.23</v>
      </c>
      <c r="N111" s="3">
        <v>0.26</v>
      </c>
      <c r="O111" s="3">
        <v>0.32</v>
      </c>
    </row>
    <row r="112" spans="1:20" x14ac:dyDescent="0.25">
      <c r="F112" s="3" t="s">
        <v>14</v>
      </c>
      <c r="G112" s="3">
        <v>14.69</v>
      </c>
      <c r="H112" s="3">
        <v>27.55</v>
      </c>
      <c r="I112" s="3">
        <v>42.56</v>
      </c>
      <c r="J112" s="3">
        <v>34.380000000000003</v>
      </c>
      <c r="K112" s="3">
        <v>51.52</v>
      </c>
      <c r="L112" s="3">
        <v>59.81</v>
      </c>
      <c r="M112" s="3">
        <v>110.13</v>
      </c>
      <c r="N112" s="3">
        <v>197.65</v>
      </c>
      <c r="O112" s="3">
        <v>280.42</v>
      </c>
    </row>
    <row r="113" spans="1:20" x14ac:dyDescent="0.25">
      <c r="F113" s="3" t="s">
        <v>15</v>
      </c>
      <c r="G113" s="3">
        <v>0.19</v>
      </c>
      <c r="H113" s="3">
        <v>0.2</v>
      </c>
      <c r="I113" s="3">
        <v>0.2</v>
      </c>
      <c r="J113" s="3">
        <v>0.2</v>
      </c>
      <c r="K113" s="3">
        <v>0.2</v>
      </c>
      <c r="L113" s="3">
        <v>0.22</v>
      </c>
      <c r="M113" s="3">
        <v>0.22</v>
      </c>
      <c r="N113" s="3">
        <v>0.27</v>
      </c>
      <c r="O113" s="3">
        <v>0.33</v>
      </c>
    </row>
    <row r="114" spans="1:20" x14ac:dyDescent="0.25">
      <c r="F114" s="3" t="s">
        <v>22</v>
      </c>
      <c r="G114" s="3">
        <v>14.59</v>
      </c>
      <c r="H114" s="3">
        <v>27.24</v>
      </c>
      <c r="I114" s="3">
        <v>45.44</v>
      </c>
      <c r="J114" s="3">
        <v>35.74</v>
      </c>
      <c r="K114" s="3">
        <v>49.31</v>
      </c>
      <c r="L114" s="3">
        <v>55.16</v>
      </c>
      <c r="M114" s="3">
        <v>111.11</v>
      </c>
      <c r="N114" s="3">
        <v>197.08</v>
      </c>
      <c r="O114" s="3">
        <v>280.33</v>
      </c>
    </row>
    <row r="115" spans="1:20" x14ac:dyDescent="0.25">
      <c r="F115" s="3" t="s">
        <v>23</v>
      </c>
      <c r="G115" s="3">
        <v>0.19</v>
      </c>
      <c r="H115" s="3">
        <v>0.2</v>
      </c>
      <c r="I115" s="3">
        <v>0.22</v>
      </c>
      <c r="J115" s="3">
        <v>0.2</v>
      </c>
      <c r="K115" s="3">
        <v>0.1</v>
      </c>
      <c r="L115" s="3">
        <v>0.21</v>
      </c>
      <c r="M115" s="3">
        <v>0.22</v>
      </c>
      <c r="N115" s="3">
        <v>0.26</v>
      </c>
      <c r="O115" s="3">
        <v>0.33</v>
      </c>
    </row>
    <row r="116" spans="1:20" x14ac:dyDescent="0.25">
      <c r="F116" s="3" t="s">
        <v>13</v>
      </c>
      <c r="G116" s="3">
        <v>15.04</v>
      </c>
      <c r="H116" s="3">
        <v>23.33</v>
      </c>
      <c r="I116" s="3">
        <v>37.49</v>
      </c>
      <c r="J116" s="3">
        <v>35.54</v>
      </c>
      <c r="K116" s="3">
        <v>51.12</v>
      </c>
      <c r="L116" s="3">
        <v>60.96</v>
      </c>
      <c r="M116" s="3">
        <v>112.68</v>
      </c>
      <c r="N116" s="3">
        <v>198.88</v>
      </c>
      <c r="O116" s="3">
        <v>282.11</v>
      </c>
    </row>
    <row r="117" spans="1:20" x14ac:dyDescent="0.25">
      <c r="F117" s="3" t="s">
        <v>16</v>
      </c>
      <c r="G117" s="3">
        <v>14.5</v>
      </c>
      <c r="H117" s="3">
        <v>27.35</v>
      </c>
      <c r="I117" s="3">
        <v>42.36</v>
      </c>
      <c r="J117" s="3">
        <v>34.18</v>
      </c>
      <c r="K117" s="3">
        <v>51.32</v>
      </c>
      <c r="L117" s="3">
        <v>59.59</v>
      </c>
      <c r="M117" s="3">
        <v>109.91</v>
      </c>
      <c r="N117" s="3">
        <v>197.38</v>
      </c>
      <c r="O117" s="3">
        <v>280.08999999999997</v>
      </c>
    </row>
    <row r="118" spans="1:20" x14ac:dyDescent="0.25">
      <c r="F118" s="3" t="s">
        <v>24</v>
      </c>
      <c r="G118" s="3">
        <v>14.4</v>
      </c>
      <c r="H118" s="3">
        <v>27.04</v>
      </c>
      <c r="I118" s="3">
        <v>45.22</v>
      </c>
      <c r="J118" s="3">
        <v>35.54</v>
      </c>
      <c r="K118" s="3">
        <v>49.21</v>
      </c>
      <c r="L118" s="3">
        <v>54.95</v>
      </c>
      <c r="M118" s="3">
        <v>110.89</v>
      </c>
      <c r="N118" s="3">
        <v>196.82</v>
      </c>
      <c r="O118" s="3">
        <v>280</v>
      </c>
    </row>
    <row r="119" spans="1:20" x14ac:dyDescent="0.25">
      <c r="F119" s="3" t="s">
        <v>17</v>
      </c>
      <c r="G119" s="3">
        <v>14.64666667</v>
      </c>
      <c r="H119" s="3">
        <v>25.90666667</v>
      </c>
      <c r="I119" s="3">
        <v>41.69</v>
      </c>
      <c r="J119" s="3">
        <v>35.08666667</v>
      </c>
      <c r="K119" s="3">
        <v>50.55</v>
      </c>
      <c r="L119" s="3">
        <v>58.5</v>
      </c>
      <c r="M119" s="3">
        <v>111.16</v>
      </c>
      <c r="N119" s="3">
        <v>197.69333330000001</v>
      </c>
      <c r="O119" s="3">
        <v>280.73333330000003</v>
      </c>
    </row>
    <row r="120" spans="1:20" x14ac:dyDescent="0.25">
      <c r="F120" s="3" t="s">
        <v>18</v>
      </c>
      <c r="G120" s="3">
        <v>2.52</v>
      </c>
      <c r="H120" s="3">
        <v>12.6</v>
      </c>
      <c r="I120" s="3">
        <v>14.6</v>
      </c>
      <c r="J120" s="3">
        <v>21.1</v>
      </c>
      <c r="K120" s="3">
        <v>36</v>
      </c>
      <c r="L120" s="3">
        <v>45.9</v>
      </c>
      <c r="M120" s="3">
        <v>96.8</v>
      </c>
      <c r="N120" s="3">
        <v>200</v>
      </c>
      <c r="O120" s="3">
        <v>256</v>
      </c>
    </row>
    <row r="121" spans="1:20" x14ac:dyDescent="0.25">
      <c r="F121" s="3" t="s">
        <v>19</v>
      </c>
      <c r="G121" s="3">
        <v>2.3199999999999998</v>
      </c>
      <c r="H121" s="3">
        <v>13.1</v>
      </c>
      <c r="I121" s="3">
        <v>14.9</v>
      </c>
      <c r="J121" s="3">
        <v>21</v>
      </c>
      <c r="K121" s="3">
        <v>36.1</v>
      </c>
      <c r="L121" s="3">
        <v>46.5</v>
      </c>
      <c r="M121" s="3">
        <v>95.8</v>
      </c>
      <c r="N121" s="3">
        <v>200</v>
      </c>
      <c r="O121" s="3">
        <v>256</v>
      </c>
    </row>
    <row r="122" spans="1:20" x14ac:dyDescent="0.25">
      <c r="F122" s="3" t="s">
        <v>25</v>
      </c>
      <c r="G122" s="3">
        <v>2.4700000000000002</v>
      </c>
      <c r="H122" s="3">
        <v>13.8</v>
      </c>
      <c r="I122" s="3">
        <v>13.8</v>
      </c>
      <c r="J122" s="3">
        <v>21.5</v>
      </c>
      <c r="K122" s="3">
        <v>36.700000000000003</v>
      </c>
      <c r="L122" s="3">
        <v>45.7</v>
      </c>
      <c r="M122" s="3">
        <v>95.7</v>
      </c>
      <c r="N122" s="3">
        <v>201</v>
      </c>
      <c r="O122" s="3">
        <v>256</v>
      </c>
    </row>
    <row r="123" spans="1:20" x14ac:dyDescent="0.25">
      <c r="F123" s="3" t="s">
        <v>20</v>
      </c>
      <c r="G123" s="3">
        <v>2.42</v>
      </c>
      <c r="H123" s="3">
        <v>12.85</v>
      </c>
      <c r="I123" s="3">
        <v>14.75</v>
      </c>
      <c r="J123" s="3">
        <v>21.05</v>
      </c>
      <c r="K123" s="3">
        <v>36.049999999999997</v>
      </c>
      <c r="L123" s="3">
        <v>46.2</v>
      </c>
      <c r="M123" s="3">
        <v>96.3</v>
      </c>
      <c r="N123" s="3">
        <v>200</v>
      </c>
      <c r="O123" s="3">
        <v>256</v>
      </c>
    </row>
    <row r="125" spans="1:20" x14ac:dyDescent="0.25">
      <c r="A125" t="s">
        <v>21</v>
      </c>
      <c r="B125" s="1">
        <v>44027</v>
      </c>
      <c r="C125" s="2"/>
      <c r="D125" s="2"/>
      <c r="F125" s="3" t="s">
        <v>11</v>
      </c>
      <c r="G125" s="3">
        <v>31.54</v>
      </c>
      <c r="H125" s="3">
        <v>22.4</v>
      </c>
      <c r="I125" s="3">
        <v>32</v>
      </c>
      <c r="J125" s="3">
        <v>38.5</v>
      </c>
      <c r="K125" s="3">
        <v>52.2</v>
      </c>
      <c r="L125" s="3">
        <v>56.1</v>
      </c>
      <c r="M125" s="3">
        <v>110</v>
      </c>
      <c r="N125" s="3">
        <v>200.5</v>
      </c>
      <c r="O125" s="3">
        <v>288</v>
      </c>
      <c r="Q125" s="4">
        <f>SLOPE(G138:O138,G134:O134)</f>
        <v>0.97240913559035724</v>
      </c>
      <c r="R125" s="4">
        <f>INTERCEPT(G138:O138,G134:O134)</f>
        <v>-12.909765454171563</v>
      </c>
      <c r="S125" s="4">
        <f>RSQ(G138:O138,G134:O134)</f>
        <v>0.99067871238283367</v>
      </c>
      <c r="T125" s="5">
        <f>($W$1-R125)/Q125</f>
        <v>270.36949348954539</v>
      </c>
    </row>
    <row r="126" spans="1:20" x14ac:dyDescent="0.25">
      <c r="F126" s="3" t="s">
        <v>12</v>
      </c>
      <c r="G126" s="3">
        <v>0.2</v>
      </c>
      <c r="H126" s="3">
        <v>0.19</v>
      </c>
      <c r="I126" s="3">
        <v>0.21</v>
      </c>
      <c r="J126" s="3">
        <v>0.21</v>
      </c>
      <c r="K126" s="3">
        <v>0.21</v>
      </c>
      <c r="L126" s="3">
        <v>0.2</v>
      </c>
      <c r="M126" s="3">
        <v>0.21</v>
      </c>
      <c r="N126" s="3">
        <v>0.25</v>
      </c>
      <c r="O126" s="3">
        <v>0.32</v>
      </c>
    </row>
    <row r="127" spans="1:20" x14ac:dyDescent="0.25">
      <c r="F127" s="3" t="s">
        <v>14</v>
      </c>
      <c r="G127" s="3">
        <v>30.5</v>
      </c>
      <c r="H127" s="3">
        <v>21.5</v>
      </c>
      <c r="I127" s="3">
        <v>30.6</v>
      </c>
      <c r="J127" s="3">
        <v>38.5</v>
      </c>
      <c r="K127" s="3">
        <v>52.1</v>
      </c>
      <c r="L127" s="3">
        <v>55.2</v>
      </c>
      <c r="M127" s="3">
        <v>109</v>
      </c>
      <c r="N127" s="3">
        <v>200.4</v>
      </c>
      <c r="O127" s="3">
        <v>287</v>
      </c>
    </row>
    <row r="128" spans="1:20" x14ac:dyDescent="0.25">
      <c r="F128" s="3" t="s">
        <v>15</v>
      </c>
      <c r="G128" s="3">
        <v>0.2</v>
      </c>
      <c r="H128" s="3">
        <v>0.21</v>
      </c>
      <c r="I128" s="3">
        <v>0.19</v>
      </c>
      <c r="J128" s="3">
        <v>0.21</v>
      </c>
      <c r="K128" s="3">
        <v>0.21</v>
      </c>
      <c r="L128" s="3">
        <v>0.21</v>
      </c>
      <c r="M128" s="3">
        <v>0.22</v>
      </c>
      <c r="N128" s="3">
        <v>0.25</v>
      </c>
      <c r="O128" s="3">
        <v>0.31</v>
      </c>
    </row>
    <row r="129" spans="1:20" x14ac:dyDescent="0.25">
      <c r="F129" s="3" t="s">
        <v>22</v>
      </c>
      <c r="G129" s="3">
        <v>28.07</v>
      </c>
      <c r="H129" s="3">
        <v>21.4</v>
      </c>
      <c r="I129" s="3">
        <v>30.4</v>
      </c>
      <c r="J129" s="3">
        <v>38.4</v>
      </c>
      <c r="K129" s="3">
        <v>52</v>
      </c>
      <c r="L129" s="3">
        <v>54.9</v>
      </c>
      <c r="M129" s="3">
        <v>109</v>
      </c>
      <c r="N129" s="3">
        <v>199.98</v>
      </c>
      <c r="O129" s="3">
        <v>286.10000000000002</v>
      </c>
    </row>
    <row r="130" spans="1:20" x14ac:dyDescent="0.25">
      <c r="F130" s="3" t="s">
        <v>23</v>
      </c>
      <c r="G130" s="3">
        <v>0.21</v>
      </c>
      <c r="H130" s="3">
        <v>0.21</v>
      </c>
      <c r="I130" s="3">
        <v>0.2</v>
      </c>
      <c r="J130" s="3">
        <v>0.21</v>
      </c>
      <c r="K130" s="3">
        <v>0.21</v>
      </c>
      <c r="L130" s="3">
        <v>0.21</v>
      </c>
      <c r="M130" s="3">
        <v>0.21</v>
      </c>
      <c r="N130" s="3">
        <v>0.26</v>
      </c>
      <c r="O130" s="3">
        <v>0.31</v>
      </c>
    </row>
    <row r="131" spans="1:20" x14ac:dyDescent="0.25">
      <c r="F131" s="3" t="s">
        <v>13</v>
      </c>
      <c r="G131" s="3">
        <v>31.34</v>
      </c>
      <c r="H131" s="3">
        <v>22.21</v>
      </c>
      <c r="I131" s="3">
        <v>31.79</v>
      </c>
      <c r="J131" s="3">
        <v>38.29</v>
      </c>
      <c r="K131" s="3">
        <v>51.99</v>
      </c>
      <c r="L131" s="3">
        <v>55.9</v>
      </c>
      <c r="M131" s="3">
        <v>109.79</v>
      </c>
      <c r="N131" s="3">
        <v>200.25</v>
      </c>
      <c r="O131" s="3">
        <v>287.68</v>
      </c>
    </row>
    <row r="132" spans="1:20" x14ac:dyDescent="0.25">
      <c r="F132" s="3" t="s">
        <v>16</v>
      </c>
      <c r="G132" s="3">
        <v>30.3</v>
      </c>
      <c r="H132" s="3">
        <v>21.29</v>
      </c>
      <c r="I132" s="3">
        <v>30.41</v>
      </c>
      <c r="J132" s="3">
        <v>38.29</v>
      </c>
      <c r="K132" s="3">
        <v>51.89</v>
      </c>
      <c r="L132" s="3">
        <v>54.99</v>
      </c>
      <c r="M132" s="3">
        <v>108.78</v>
      </c>
      <c r="N132" s="3">
        <v>200.15</v>
      </c>
      <c r="O132" s="3">
        <v>286.69</v>
      </c>
    </row>
    <row r="133" spans="1:20" x14ac:dyDescent="0.25">
      <c r="F133" s="3" t="s">
        <v>24</v>
      </c>
      <c r="G133" s="3">
        <v>27.86</v>
      </c>
      <c r="H133" s="3">
        <v>21.19</v>
      </c>
      <c r="I133" s="3">
        <v>30.2</v>
      </c>
      <c r="J133" s="3">
        <v>38.19</v>
      </c>
      <c r="K133" s="3">
        <v>51.79</v>
      </c>
      <c r="L133" s="3">
        <v>54.69</v>
      </c>
      <c r="M133" s="3">
        <v>108.79</v>
      </c>
      <c r="N133" s="3">
        <v>199.72</v>
      </c>
      <c r="O133" s="3">
        <v>285.79000000000002</v>
      </c>
    </row>
    <row r="134" spans="1:20" x14ac:dyDescent="0.25">
      <c r="F134" s="3" t="s">
        <v>17</v>
      </c>
      <c r="G134" s="3">
        <v>29.833333329999999</v>
      </c>
      <c r="H134" s="3">
        <v>21.563333329999999</v>
      </c>
      <c r="I134" s="3">
        <v>30.8</v>
      </c>
      <c r="J134" s="3">
        <v>38.256666670000001</v>
      </c>
      <c r="K134" s="3">
        <v>51.89</v>
      </c>
      <c r="L134" s="3">
        <v>55.193333330000002</v>
      </c>
      <c r="M134" s="3">
        <v>109.12</v>
      </c>
      <c r="N134" s="3">
        <v>200.04</v>
      </c>
      <c r="O134" s="3">
        <v>286.72000000000003</v>
      </c>
    </row>
    <row r="135" spans="1:20" x14ac:dyDescent="0.25">
      <c r="F135" s="3" t="s">
        <v>18</v>
      </c>
      <c r="G135" s="3">
        <v>4.09</v>
      </c>
      <c r="H135" s="3">
        <v>9.15</v>
      </c>
      <c r="I135" s="3">
        <v>19</v>
      </c>
      <c r="J135" s="3">
        <v>26.1</v>
      </c>
      <c r="K135" s="3">
        <v>38.299999999999997</v>
      </c>
      <c r="L135" s="3">
        <v>41.7</v>
      </c>
      <c r="M135" s="3">
        <v>93.4</v>
      </c>
      <c r="N135" s="3">
        <v>197</v>
      </c>
      <c r="O135" s="3">
        <v>253</v>
      </c>
    </row>
    <row r="136" spans="1:20" x14ac:dyDescent="0.25">
      <c r="F136" s="3" t="s">
        <v>19</v>
      </c>
      <c r="G136" s="3">
        <v>4.21</v>
      </c>
      <c r="H136" s="3">
        <v>9.18</v>
      </c>
      <c r="I136" s="3">
        <v>19.399999999999999</v>
      </c>
      <c r="J136" s="3">
        <v>25.8</v>
      </c>
      <c r="K136" s="3">
        <v>38.299999999999997</v>
      </c>
      <c r="L136" s="3">
        <v>41.5</v>
      </c>
      <c r="M136" s="3">
        <v>92.9</v>
      </c>
      <c r="N136" s="3">
        <v>201</v>
      </c>
      <c r="O136" s="3">
        <v>255</v>
      </c>
    </row>
    <row r="137" spans="1:20" x14ac:dyDescent="0.25">
      <c r="F137" s="3" t="s">
        <v>25</v>
      </c>
      <c r="G137" s="3">
        <v>4.0999999999999996</v>
      </c>
      <c r="H137" s="3">
        <v>9.1999999999999993</v>
      </c>
      <c r="I137" s="3">
        <v>18.8</v>
      </c>
      <c r="J137" s="3">
        <v>25.6</v>
      </c>
      <c r="K137" s="3">
        <v>38.200000000000003</v>
      </c>
      <c r="L137" s="3">
        <v>41.3</v>
      </c>
      <c r="M137" s="3">
        <v>93.3</v>
      </c>
      <c r="N137" s="3">
        <v>200</v>
      </c>
      <c r="O137" s="3">
        <v>254</v>
      </c>
    </row>
    <row r="138" spans="1:20" x14ac:dyDescent="0.25">
      <c r="F138" s="3" t="s">
        <v>20</v>
      </c>
      <c r="G138" s="3">
        <v>4.1333333330000004</v>
      </c>
      <c r="H138" s="3">
        <v>9.1766666669999992</v>
      </c>
      <c r="I138" s="3">
        <v>19.06666667</v>
      </c>
      <c r="J138" s="3">
        <v>25.833333329999999</v>
      </c>
      <c r="K138" s="3">
        <v>38.266666669999999</v>
      </c>
      <c r="L138" s="3">
        <v>41.5</v>
      </c>
      <c r="M138" s="3">
        <v>93.2</v>
      </c>
      <c r="N138" s="3">
        <v>199.33333329999999</v>
      </c>
      <c r="O138" s="3">
        <v>254</v>
      </c>
    </row>
    <row r="140" spans="1:20" x14ac:dyDescent="0.25">
      <c r="A140" t="s">
        <v>10</v>
      </c>
      <c r="B140" s="1">
        <v>44027</v>
      </c>
      <c r="C140" s="2"/>
      <c r="D140" s="2"/>
      <c r="F140" s="3" t="s">
        <v>11</v>
      </c>
      <c r="G140" s="3">
        <v>13.6</v>
      </c>
      <c r="H140" s="3">
        <v>20.7</v>
      </c>
      <c r="I140" s="3">
        <v>33.6</v>
      </c>
      <c r="J140" s="3">
        <v>38.299999999999997</v>
      </c>
      <c r="K140" s="3">
        <v>52.5</v>
      </c>
      <c r="L140" s="3">
        <v>56.9</v>
      </c>
      <c r="M140" s="3">
        <v>109</v>
      </c>
      <c r="N140" s="3">
        <v>203</v>
      </c>
      <c r="O140" s="3">
        <v>294</v>
      </c>
      <c r="Q140" s="4">
        <f>SLOPE(G153:O153,G149:O149)</f>
        <v>0.9411811612886003</v>
      </c>
      <c r="R140" s="4">
        <f>INTERCEPT(G153:O153,G149:O149)</f>
        <v>-9.4213398356776707</v>
      </c>
      <c r="S140" s="4">
        <f>RSQ(G153:O153,G149:O149)</f>
        <v>0.99302990786147594</v>
      </c>
      <c r="T140" s="5">
        <f>($W$1-R140)/Q140</f>
        <v>275.63379985261906</v>
      </c>
    </row>
    <row r="141" spans="1:20" x14ac:dyDescent="0.25">
      <c r="F141" s="3" t="s">
        <v>12</v>
      </c>
      <c r="G141" s="3">
        <v>0.19</v>
      </c>
      <c r="H141" s="3">
        <v>0.2</v>
      </c>
      <c r="I141" s="3">
        <v>0.21</v>
      </c>
      <c r="J141" s="3">
        <v>0.2</v>
      </c>
      <c r="K141" s="3">
        <v>0.2</v>
      </c>
      <c r="L141" s="3">
        <v>0.2</v>
      </c>
      <c r="M141" s="3">
        <v>0.22</v>
      </c>
      <c r="N141" s="3">
        <v>0.26</v>
      </c>
      <c r="O141" s="3">
        <v>0.32</v>
      </c>
    </row>
    <row r="142" spans="1:20" x14ac:dyDescent="0.25">
      <c r="F142" s="3" t="s">
        <v>14</v>
      </c>
      <c r="G142" s="3">
        <v>12.6</v>
      </c>
      <c r="H142" s="3">
        <v>21</v>
      </c>
      <c r="I142" s="3">
        <v>31.5</v>
      </c>
      <c r="J142" s="3">
        <v>37.799999999999997</v>
      </c>
      <c r="K142" s="3">
        <v>52.1</v>
      </c>
      <c r="L142" s="3">
        <v>57</v>
      </c>
      <c r="M142" s="3">
        <v>109.9</v>
      </c>
      <c r="N142" s="3">
        <v>203</v>
      </c>
      <c r="O142" s="3">
        <v>291</v>
      </c>
    </row>
    <row r="143" spans="1:20" x14ac:dyDescent="0.25">
      <c r="F143" s="3" t="s">
        <v>15</v>
      </c>
      <c r="G143" s="3">
        <v>0.2</v>
      </c>
      <c r="H143" s="3">
        <v>0.2</v>
      </c>
      <c r="I143" s="3">
        <v>0.21</v>
      </c>
      <c r="J143" s="3">
        <v>0.2</v>
      </c>
      <c r="K143" s="3">
        <v>0.2</v>
      </c>
      <c r="L143" s="3">
        <v>0.2</v>
      </c>
      <c r="M143" s="3">
        <v>0.22</v>
      </c>
      <c r="N143" s="3">
        <v>0.26</v>
      </c>
      <c r="O143" s="3">
        <v>0.32</v>
      </c>
    </row>
    <row r="144" spans="1:20" x14ac:dyDescent="0.25">
      <c r="F144" s="3" t="s">
        <v>22</v>
      </c>
      <c r="G144" s="3">
        <v>12.6</v>
      </c>
      <c r="H144" s="3">
        <v>21.3</v>
      </c>
      <c r="I144" s="3">
        <v>30.5</v>
      </c>
      <c r="J144" s="3">
        <v>37.6</v>
      </c>
      <c r="K144" s="3">
        <v>52.2</v>
      </c>
      <c r="L144" s="3">
        <v>56.7</v>
      </c>
      <c r="M144" s="3">
        <v>109.8</v>
      </c>
      <c r="N144" s="3">
        <v>203</v>
      </c>
      <c r="O144" s="3">
        <v>290</v>
      </c>
    </row>
    <row r="145" spans="1:20" x14ac:dyDescent="0.25">
      <c r="F145" s="3" t="s">
        <v>23</v>
      </c>
      <c r="G145" s="3">
        <v>0.21</v>
      </c>
      <c r="H145" s="3">
        <v>0.19</v>
      </c>
      <c r="I145" s="3">
        <v>0.21</v>
      </c>
      <c r="J145" s="3">
        <v>0.2</v>
      </c>
      <c r="K145" s="3">
        <v>0.2</v>
      </c>
      <c r="L145" s="3">
        <v>0.2</v>
      </c>
      <c r="M145" s="3">
        <v>0.21</v>
      </c>
      <c r="N145" s="3">
        <v>0.25</v>
      </c>
      <c r="O145" s="3">
        <v>0.32</v>
      </c>
    </row>
    <row r="146" spans="1:20" x14ac:dyDescent="0.25">
      <c r="F146" s="3" t="s">
        <v>13</v>
      </c>
      <c r="G146" s="3">
        <v>13.41</v>
      </c>
      <c r="H146" s="3">
        <v>20.5</v>
      </c>
      <c r="I146" s="3">
        <v>33.39</v>
      </c>
      <c r="J146" s="3">
        <v>38.1</v>
      </c>
      <c r="K146" s="3">
        <v>52.3</v>
      </c>
      <c r="L146" s="3">
        <v>56.7</v>
      </c>
      <c r="M146" s="3">
        <v>108.78</v>
      </c>
      <c r="N146" s="3">
        <v>202.74</v>
      </c>
      <c r="O146" s="3">
        <v>293.68</v>
      </c>
    </row>
    <row r="147" spans="1:20" x14ac:dyDescent="0.25">
      <c r="F147" s="3" t="s">
        <v>16</v>
      </c>
      <c r="G147" s="3">
        <v>12.4</v>
      </c>
      <c r="H147" s="3">
        <v>20.8</v>
      </c>
      <c r="I147" s="3">
        <v>31.29</v>
      </c>
      <c r="J147" s="3">
        <v>37.6</v>
      </c>
      <c r="K147" s="3">
        <v>51.9</v>
      </c>
      <c r="L147" s="3">
        <v>56.8</v>
      </c>
      <c r="M147" s="3">
        <v>109.68</v>
      </c>
      <c r="N147" s="3">
        <v>202.74</v>
      </c>
      <c r="O147" s="3">
        <v>290.68</v>
      </c>
    </row>
    <row r="148" spans="1:20" x14ac:dyDescent="0.25">
      <c r="F148" s="3" t="s">
        <v>24</v>
      </c>
      <c r="G148" s="3">
        <v>12.39</v>
      </c>
      <c r="H148" s="3">
        <v>21.11</v>
      </c>
      <c r="I148" s="3">
        <v>30.29</v>
      </c>
      <c r="J148" s="3">
        <v>37.4</v>
      </c>
      <c r="K148" s="3">
        <v>52</v>
      </c>
      <c r="L148" s="3">
        <v>56.5</v>
      </c>
      <c r="M148" s="3">
        <v>109.59</v>
      </c>
      <c r="N148" s="3">
        <v>202.75</v>
      </c>
      <c r="O148" s="3">
        <v>289.68</v>
      </c>
    </row>
    <row r="149" spans="1:20" x14ac:dyDescent="0.25">
      <c r="F149" s="3" t="s">
        <v>17</v>
      </c>
      <c r="G149" s="3">
        <v>12.733333330000001</v>
      </c>
      <c r="H149" s="3">
        <v>20.803333330000001</v>
      </c>
      <c r="I149" s="3">
        <v>31.65666667</v>
      </c>
      <c r="J149" s="3">
        <v>37.700000000000003</v>
      </c>
      <c r="K149" s="3">
        <v>52.066666669999996</v>
      </c>
      <c r="L149" s="3">
        <v>56.666666669999998</v>
      </c>
      <c r="M149" s="3">
        <v>109.35</v>
      </c>
      <c r="N149" s="3">
        <v>202.74333329999999</v>
      </c>
      <c r="O149" s="3">
        <v>291.34666670000001</v>
      </c>
    </row>
    <row r="150" spans="1:20" x14ac:dyDescent="0.25">
      <c r="F150" s="3" t="s">
        <v>18</v>
      </c>
      <c r="G150" s="3">
        <v>1.8</v>
      </c>
      <c r="H150" s="3">
        <v>10.199999999999999</v>
      </c>
      <c r="I150" s="3">
        <v>19.3</v>
      </c>
      <c r="J150" s="3">
        <v>25.4</v>
      </c>
      <c r="K150" s="3">
        <v>38.5</v>
      </c>
      <c r="L150" s="3">
        <v>42.2</v>
      </c>
      <c r="M150" s="3">
        <v>91.4</v>
      </c>
      <c r="N150" s="3">
        <v>198</v>
      </c>
      <c r="O150" s="3">
        <v>253</v>
      </c>
    </row>
    <row r="151" spans="1:20" x14ac:dyDescent="0.25">
      <c r="F151" s="3" t="s">
        <v>19</v>
      </c>
      <c r="G151" s="3">
        <v>1.74</v>
      </c>
      <c r="H151" s="3">
        <v>10.4</v>
      </c>
      <c r="I151" s="3">
        <v>18.899999999999999</v>
      </c>
      <c r="J151" s="3">
        <v>25.4</v>
      </c>
      <c r="K151" s="3">
        <v>38.4</v>
      </c>
      <c r="L151" s="3">
        <v>42.2</v>
      </c>
      <c r="M151" s="3">
        <v>92.1</v>
      </c>
      <c r="N151" s="3">
        <v>200</v>
      </c>
      <c r="O151" s="3">
        <v>254</v>
      </c>
    </row>
    <row r="152" spans="1:20" x14ac:dyDescent="0.25">
      <c r="F152" s="3" t="s">
        <v>25</v>
      </c>
      <c r="G152" s="3">
        <v>1.66</v>
      </c>
      <c r="H152" s="3">
        <v>10.3</v>
      </c>
      <c r="I152" s="3">
        <v>19.7</v>
      </c>
      <c r="J152" s="3">
        <v>25.4</v>
      </c>
      <c r="K152" s="3">
        <v>38.5</v>
      </c>
      <c r="L152" s="3">
        <v>42.4</v>
      </c>
      <c r="M152" s="3">
        <v>92.1</v>
      </c>
      <c r="N152" s="3">
        <v>200</v>
      </c>
      <c r="O152" s="3">
        <v>254</v>
      </c>
    </row>
    <row r="153" spans="1:20" x14ac:dyDescent="0.25">
      <c r="F153" s="3" t="s">
        <v>20</v>
      </c>
      <c r="G153" s="3">
        <v>1.733333333</v>
      </c>
      <c r="H153" s="3">
        <v>10.3</v>
      </c>
      <c r="I153" s="3">
        <v>19.3</v>
      </c>
      <c r="J153" s="3">
        <v>25.4</v>
      </c>
      <c r="K153" s="3">
        <v>38.466666670000002</v>
      </c>
      <c r="L153" s="3">
        <v>42.266666669999999</v>
      </c>
      <c r="M153" s="3">
        <v>91.866666670000001</v>
      </c>
      <c r="N153" s="3">
        <v>199.33333329999999</v>
      </c>
      <c r="O153" s="3">
        <v>253.66666670000001</v>
      </c>
    </row>
    <row r="155" spans="1:20" x14ac:dyDescent="0.25">
      <c r="A155" t="s">
        <v>21</v>
      </c>
      <c r="B155" s="1">
        <v>44036</v>
      </c>
      <c r="C155" s="2"/>
      <c r="D155" s="2"/>
      <c r="F155" s="3" t="s">
        <v>11</v>
      </c>
      <c r="G155" s="3">
        <v>11.5</v>
      </c>
      <c r="H155" s="3">
        <v>26.24</v>
      </c>
      <c r="I155" s="3">
        <v>31.22</v>
      </c>
      <c r="J155" s="3">
        <v>38.700000000000003</v>
      </c>
      <c r="K155" s="3">
        <v>54.83</v>
      </c>
      <c r="L155" s="3">
        <v>57.15</v>
      </c>
      <c r="M155" s="3">
        <v>99.42</v>
      </c>
      <c r="N155" s="3">
        <v>196.29</v>
      </c>
      <c r="O155" s="3">
        <v>283.05</v>
      </c>
      <c r="Q155" s="4">
        <f>SLOPE(G168:O168,G164:O164)</f>
        <v>0.95727447273809074</v>
      </c>
      <c r="R155" s="4">
        <f>INTERCEPT(G168:O168,G164:O164)</f>
        <v>-8.5410802904496137</v>
      </c>
      <c r="S155" s="4">
        <f>RSQ(G168:O168,G164:O164)</f>
        <v>0.99092059182397541</v>
      </c>
      <c r="T155" s="5">
        <f>($W$1-R155)/Q155</f>
        <v>270.08040813095636</v>
      </c>
    </row>
    <row r="156" spans="1:20" x14ac:dyDescent="0.25">
      <c r="F156" s="3" t="s">
        <v>12</v>
      </c>
      <c r="G156" s="3">
        <v>0.19</v>
      </c>
      <c r="H156" s="3">
        <v>0.21</v>
      </c>
      <c r="I156" s="3">
        <v>0.2</v>
      </c>
      <c r="J156" s="3">
        <v>0.21</v>
      </c>
      <c r="K156" s="3">
        <v>0.21</v>
      </c>
      <c r="L156" s="3">
        <v>0.21</v>
      </c>
      <c r="M156" s="3">
        <v>0.23</v>
      </c>
      <c r="N156" s="3">
        <v>0.25</v>
      </c>
      <c r="O156" s="3">
        <v>0.32</v>
      </c>
    </row>
    <row r="157" spans="1:20" x14ac:dyDescent="0.25">
      <c r="F157" s="3" t="s">
        <v>14</v>
      </c>
      <c r="G157" s="3">
        <v>11.5</v>
      </c>
      <c r="H157" s="3">
        <v>25.23</v>
      </c>
      <c r="I157" s="3">
        <v>30.63</v>
      </c>
      <c r="J157" s="3">
        <v>38.47</v>
      </c>
      <c r="K157" s="3">
        <v>54.51</v>
      </c>
      <c r="L157" s="3">
        <v>57.83</v>
      </c>
      <c r="M157" s="3">
        <v>98.3</v>
      </c>
      <c r="N157" s="3">
        <v>197.26</v>
      </c>
      <c r="O157" s="3">
        <v>283.08</v>
      </c>
    </row>
    <row r="158" spans="1:20" x14ac:dyDescent="0.25">
      <c r="F158" s="3" t="s">
        <v>15</v>
      </c>
      <c r="G158" s="3">
        <v>0.21</v>
      </c>
      <c r="H158" s="3">
        <v>0.19</v>
      </c>
      <c r="I158" s="3">
        <v>0.2</v>
      </c>
      <c r="J158" s="3">
        <v>0.2</v>
      </c>
      <c r="K158" s="3">
        <v>0.2</v>
      </c>
      <c r="L158" s="3">
        <v>0.21</v>
      </c>
      <c r="M158" s="3">
        <v>0.21</v>
      </c>
      <c r="N158" s="3">
        <v>0.26</v>
      </c>
      <c r="O158" s="3">
        <v>0.32</v>
      </c>
    </row>
    <row r="159" spans="1:20" x14ac:dyDescent="0.25">
      <c r="F159" s="3" t="s">
        <v>22</v>
      </c>
      <c r="G159" s="3">
        <v>11.55</v>
      </c>
      <c r="H159" s="3">
        <v>24.12</v>
      </c>
      <c r="I159" s="3">
        <v>31.5</v>
      </c>
      <c r="J159" s="3">
        <v>38.380000000000003</v>
      </c>
      <c r="K159" s="3">
        <v>54.25</v>
      </c>
      <c r="L159" s="3">
        <v>57.04</v>
      </c>
      <c r="M159" s="3">
        <v>96.37</v>
      </c>
      <c r="N159" s="3">
        <v>197.26</v>
      </c>
      <c r="O159" s="3">
        <v>283.06</v>
      </c>
    </row>
    <row r="160" spans="1:20" x14ac:dyDescent="0.25">
      <c r="F160" s="3" t="s">
        <v>23</v>
      </c>
      <c r="G160" s="3">
        <v>0.2</v>
      </c>
      <c r="H160" s="3">
        <v>0.21</v>
      </c>
      <c r="I160" s="3">
        <v>0.2</v>
      </c>
      <c r="J160" s="3">
        <v>0.2</v>
      </c>
      <c r="K160" s="3">
        <v>0.2</v>
      </c>
      <c r="L160" s="3">
        <v>0.2</v>
      </c>
      <c r="M160" s="3">
        <v>0.22</v>
      </c>
      <c r="N160" s="3">
        <v>0.25</v>
      </c>
      <c r="O160" s="3">
        <v>0.36</v>
      </c>
    </row>
    <row r="161" spans="1:20" x14ac:dyDescent="0.25">
      <c r="F161" s="3" t="s">
        <v>13</v>
      </c>
      <c r="G161" s="3">
        <v>11.31</v>
      </c>
      <c r="H161" s="3">
        <v>26.03</v>
      </c>
      <c r="I161" s="3">
        <v>31.02</v>
      </c>
      <c r="J161" s="3">
        <v>38.49</v>
      </c>
      <c r="K161" s="3">
        <v>54.62</v>
      </c>
      <c r="L161" s="3">
        <v>56.94</v>
      </c>
      <c r="M161" s="3">
        <v>99.19</v>
      </c>
      <c r="N161" s="3">
        <v>196.04</v>
      </c>
      <c r="O161" s="3">
        <v>282.73</v>
      </c>
    </row>
    <row r="162" spans="1:20" x14ac:dyDescent="0.25">
      <c r="F162" s="3" t="s">
        <v>16</v>
      </c>
      <c r="G162" s="3">
        <v>11.29</v>
      </c>
      <c r="H162" s="3">
        <v>25.04</v>
      </c>
      <c r="I162" s="3">
        <v>30.43</v>
      </c>
      <c r="J162" s="3">
        <v>38.270000000000003</v>
      </c>
      <c r="K162" s="3">
        <v>54.31</v>
      </c>
      <c r="L162" s="3">
        <v>57.62</v>
      </c>
      <c r="M162" s="3">
        <v>98.09</v>
      </c>
      <c r="N162" s="3">
        <v>197</v>
      </c>
      <c r="O162" s="3">
        <v>282.76</v>
      </c>
    </row>
    <row r="163" spans="1:20" x14ac:dyDescent="0.25">
      <c r="F163" s="3" t="s">
        <v>24</v>
      </c>
      <c r="G163" s="3">
        <v>11.35</v>
      </c>
      <c r="H163" s="3">
        <v>23.91</v>
      </c>
      <c r="I163" s="3">
        <v>31.3</v>
      </c>
      <c r="J163" s="3">
        <v>38.18</v>
      </c>
      <c r="K163" s="3">
        <v>54.05</v>
      </c>
      <c r="L163" s="3">
        <v>56.84</v>
      </c>
      <c r="M163" s="3">
        <v>96.15</v>
      </c>
      <c r="N163" s="3">
        <v>197.01</v>
      </c>
      <c r="O163" s="3">
        <v>282.7</v>
      </c>
    </row>
    <row r="164" spans="1:20" x14ac:dyDescent="0.25">
      <c r="F164" s="3" t="s">
        <v>17</v>
      </c>
      <c r="G164" s="3">
        <v>11.31666667</v>
      </c>
      <c r="H164" s="3">
        <v>24.993333329999999</v>
      </c>
      <c r="I164" s="3">
        <v>30.916666670000001</v>
      </c>
      <c r="J164" s="3">
        <v>38.313333329999999</v>
      </c>
      <c r="K164" s="3">
        <v>54.326666670000002</v>
      </c>
      <c r="L164" s="3">
        <v>57.133333329999999</v>
      </c>
      <c r="M164" s="3">
        <v>97.81</v>
      </c>
      <c r="N164" s="3">
        <v>196.68333329999999</v>
      </c>
      <c r="O164" s="3">
        <v>282.73</v>
      </c>
    </row>
    <row r="165" spans="1:20" x14ac:dyDescent="0.25">
      <c r="F165" s="3" t="s">
        <v>18</v>
      </c>
      <c r="G165" s="3">
        <v>3.87</v>
      </c>
      <c r="H165" s="3">
        <v>15.6</v>
      </c>
      <c r="I165" s="3">
        <v>20.9</v>
      </c>
      <c r="J165" s="3">
        <v>24.5</v>
      </c>
      <c r="K165" s="3">
        <v>42.8</v>
      </c>
      <c r="L165" s="3">
        <v>44.5</v>
      </c>
      <c r="M165" s="3">
        <v>81.5</v>
      </c>
      <c r="N165" s="3">
        <v>199</v>
      </c>
      <c r="O165" s="3">
        <v>249</v>
      </c>
    </row>
    <row r="166" spans="1:20" x14ac:dyDescent="0.25">
      <c r="F166" s="3" t="s">
        <v>19</v>
      </c>
      <c r="G166" s="3">
        <v>3.89</v>
      </c>
      <c r="H166" s="3">
        <v>15.6</v>
      </c>
      <c r="I166" s="3">
        <v>20.9</v>
      </c>
      <c r="J166" s="3">
        <v>24.7</v>
      </c>
      <c r="K166" s="3">
        <v>42.8</v>
      </c>
      <c r="L166" s="3">
        <v>43.4</v>
      </c>
      <c r="M166" s="3">
        <v>83.2</v>
      </c>
      <c r="N166" s="3">
        <v>200</v>
      </c>
      <c r="O166" s="3">
        <v>251</v>
      </c>
    </row>
    <row r="167" spans="1:20" x14ac:dyDescent="0.25">
      <c r="F167" s="3" t="s">
        <v>25</v>
      </c>
      <c r="G167" s="3">
        <v>3.9</v>
      </c>
      <c r="H167" s="3">
        <v>15.6</v>
      </c>
      <c r="I167" s="3">
        <v>20.399999999999999</v>
      </c>
      <c r="J167" s="3">
        <v>24.5</v>
      </c>
      <c r="K167" s="3">
        <v>43</v>
      </c>
      <c r="L167" s="3">
        <v>43.1</v>
      </c>
      <c r="M167" s="3">
        <v>81.599999999999994</v>
      </c>
      <c r="N167" s="3">
        <v>200</v>
      </c>
      <c r="O167" s="3">
        <v>251</v>
      </c>
    </row>
    <row r="168" spans="1:20" x14ac:dyDescent="0.25">
      <c r="F168" s="3" t="s">
        <v>20</v>
      </c>
      <c r="G168" s="3">
        <v>3.8866666670000001</v>
      </c>
      <c r="H168" s="3">
        <v>15.6</v>
      </c>
      <c r="I168" s="3">
        <v>20.733333330000001</v>
      </c>
      <c r="J168" s="3">
        <v>24.56666667</v>
      </c>
      <c r="K168" s="3">
        <v>42.866666670000001</v>
      </c>
      <c r="L168" s="3">
        <v>43.666666669999998</v>
      </c>
      <c r="M168" s="3">
        <v>82.1</v>
      </c>
      <c r="N168" s="3">
        <v>199.66666670000001</v>
      </c>
      <c r="O168" s="3">
        <v>250.33333329999999</v>
      </c>
    </row>
    <row r="170" spans="1:20" x14ac:dyDescent="0.25">
      <c r="A170" t="s">
        <v>10</v>
      </c>
      <c r="B170" s="1">
        <v>44036</v>
      </c>
      <c r="C170" s="2"/>
      <c r="D170" s="2"/>
      <c r="F170" s="3" t="s">
        <v>11</v>
      </c>
      <c r="G170" s="3">
        <v>15.47</v>
      </c>
      <c r="H170" s="3">
        <v>27.25</v>
      </c>
      <c r="I170" s="3">
        <v>33.36</v>
      </c>
      <c r="J170" s="3">
        <v>40.39</v>
      </c>
      <c r="K170" s="3">
        <v>56.91</v>
      </c>
      <c r="L170" s="3">
        <v>60.15</v>
      </c>
      <c r="M170" s="3">
        <v>97.9</v>
      </c>
      <c r="N170" s="3">
        <v>202.84</v>
      </c>
      <c r="O170" s="3">
        <v>287.45</v>
      </c>
      <c r="Q170" s="4">
        <f>SLOPE(G183:O183,G179:O179)</f>
        <v>0.94907761685365999</v>
      </c>
      <c r="R170" s="4">
        <f>INTERCEPT(G183:O183,G179:O179)</f>
        <v>-10.274788541570402</v>
      </c>
      <c r="S170" s="4">
        <f>RSQ(G183:O183,G179:O179)</f>
        <v>0.99255956873291751</v>
      </c>
      <c r="T170" s="5">
        <f>($W$1-R170)/Q170</f>
        <v>274.23972910078925</v>
      </c>
    </row>
    <row r="171" spans="1:20" x14ac:dyDescent="0.25">
      <c r="F171" s="3" t="s">
        <v>12</v>
      </c>
      <c r="G171" s="3">
        <v>0.21</v>
      </c>
      <c r="H171" s="3">
        <v>0.2</v>
      </c>
      <c r="I171" s="3">
        <v>0.2</v>
      </c>
      <c r="J171" s="3">
        <v>0.21</v>
      </c>
      <c r="K171" s="3">
        <v>0.2</v>
      </c>
      <c r="L171" s="3">
        <v>0.22</v>
      </c>
      <c r="M171" s="3">
        <v>0.21</v>
      </c>
      <c r="N171" s="3">
        <v>0.25</v>
      </c>
      <c r="O171" s="3">
        <v>0.32</v>
      </c>
    </row>
    <row r="172" spans="1:20" x14ac:dyDescent="0.25">
      <c r="F172" s="3" t="s">
        <v>14</v>
      </c>
      <c r="G172" s="3">
        <v>15.15</v>
      </c>
      <c r="H172" s="3">
        <v>27.13</v>
      </c>
      <c r="I172" s="3">
        <v>33.659999999999997</v>
      </c>
      <c r="J172" s="3">
        <v>39.08</v>
      </c>
      <c r="K172" s="3">
        <v>56.26</v>
      </c>
      <c r="L172" s="3">
        <v>59.69</v>
      </c>
      <c r="M172" s="3">
        <v>98.92</v>
      </c>
      <c r="N172" s="3">
        <v>203.59</v>
      </c>
      <c r="O172" s="3">
        <v>286.58999999999997</v>
      </c>
    </row>
    <row r="173" spans="1:20" x14ac:dyDescent="0.25">
      <c r="F173" s="3" t="s">
        <v>15</v>
      </c>
      <c r="G173" s="3">
        <v>0.2</v>
      </c>
      <c r="H173" s="3">
        <v>0.2</v>
      </c>
      <c r="I173" s="3">
        <v>0.2</v>
      </c>
      <c r="J173" s="3">
        <v>0.2</v>
      </c>
      <c r="K173" s="3">
        <v>0.21</v>
      </c>
      <c r="L173" s="3">
        <v>0.21</v>
      </c>
      <c r="M173" s="3">
        <v>0.22</v>
      </c>
      <c r="N173" s="3">
        <v>0.26</v>
      </c>
      <c r="O173" s="3">
        <v>0.32</v>
      </c>
    </row>
    <row r="174" spans="1:20" x14ac:dyDescent="0.25">
      <c r="F174" s="3" t="s">
        <v>22</v>
      </c>
      <c r="G174" s="3">
        <v>15.13</v>
      </c>
      <c r="H174" s="3">
        <v>27.11</v>
      </c>
      <c r="I174" s="3">
        <v>32.590000000000003</v>
      </c>
      <c r="J174" s="3">
        <v>39.44</v>
      </c>
      <c r="K174" s="3">
        <v>55.93</v>
      </c>
      <c r="L174" s="3">
        <v>60.25</v>
      </c>
      <c r="M174" s="3">
        <v>98.37</v>
      </c>
      <c r="N174" s="3">
        <v>201.43</v>
      </c>
      <c r="O174" s="3">
        <v>286.60000000000002</v>
      </c>
    </row>
    <row r="175" spans="1:20" x14ac:dyDescent="0.25">
      <c r="F175" s="3" t="s">
        <v>23</v>
      </c>
      <c r="G175" s="3">
        <v>0.21</v>
      </c>
      <c r="H175" s="3">
        <v>0.2</v>
      </c>
      <c r="I175" s="3">
        <v>0.2</v>
      </c>
      <c r="J175" s="3">
        <v>0.21</v>
      </c>
      <c r="K175" s="3">
        <v>0.21</v>
      </c>
      <c r="L175" s="3">
        <v>0.2</v>
      </c>
      <c r="M175" s="3">
        <v>0.22</v>
      </c>
      <c r="N175" s="3">
        <v>0.26</v>
      </c>
      <c r="O175" s="3">
        <v>0.32</v>
      </c>
    </row>
    <row r="176" spans="1:20" x14ac:dyDescent="0.25">
      <c r="F176" s="3" t="s">
        <v>13</v>
      </c>
      <c r="G176" s="3">
        <v>15.26</v>
      </c>
      <c r="H176" s="3">
        <v>27.05</v>
      </c>
      <c r="I176" s="3">
        <v>33.159999999999997</v>
      </c>
      <c r="J176" s="3">
        <v>40.18</v>
      </c>
      <c r="K176" s="3">
        <v>56.71</v>
      </c>
      <c r="L176" s="3">
        <v>59.93</v>
      </c>
      <c r="M176" s="3">
        <v>97.69</v>
      </c>
      <c r="N176" s="3">
        <v>202.59</v>
      </c>
      <c r="O176" s="3">
        <v>287.13</v>
      </c>
    </row>
    <row r="177" spans="6:15" x14ac:dyDescent="0.25">
      <c r="F177" s="3" t="s">
        <v>16</v>
      </c>
      <c r="G177" s="3">
        <v>14.95</v>
      </c>
      <c r="H177" s="3">
        <v>26.93</v>
      </c>
      <c r="I177" s="3">
        <v>33.46</v>
      </c>
      <c r="J177" s="3">
        <v>38.880000000000003</v>
      </c>
      <c r="K177" s="3">
        <v>56.05</v>
      </c>
      <c r="L177" s="3">
        <v>59.48</v>
      </c>
      <c r="M177" s="3">
        <v>98.7</v>
      </c>
      <c r="N177" s="3">
        <v>203.33</v>
      </c>
      <c r="O177" s="3">
        <v>286.27</v>
      </c>
    </row>
    <row r="178" spans="6:15" x14ac:dyDescent="0.25">
      <c r="F178" s="3" t="s">
        <v>24</v>
      </c>
      <c r="G178" s="3">
        <v>14.92</v>
      </c>
      <c r="H178" s="3">
        <v>26.91</v>
      </c>
      <c r="I178" s="3">
        <v>32.39</v>
      </c>
      <c r="J178" s="3">
        <v>39.229999999999997</v>
      </c>
      <c r="K178" s="3">
        <v>55.72</v>
      </c>
      <c r="L178" s="3">
        <v>60.05</v>
      </c>
      <c r="M178" s="3">
        <v>98.15</v>
      </c>
      <c r="N178" s="3">
        <v>201.17</v>
      </c>
      <c r="O178" s="3">
        <v>286.27999999999997</v>
      </c>
    </row>
    <row r="179" spans="6:15" x14ac:dyDescent="0.25">
      <c r="F179" s="3" t="s">
        <v>17</v>
      </c>
      <c r="G179" s="3">
        <v>15.043333329999999</v>
      </c>
      <c r="H179" s="3">
        <v>26.963333330000001</v>
      </c>
      <c r="I179" s="3">
        <v>33.003333329999997</v>
      </c>
      <c r="J179" s="3">
        <v>39.43</v>
      </c>
      <c r="K179" s="3">
        <v>56.16</v>
      </c>
      <c r="L179" s="3">
        <v>59.82</v>
      </c>
      <c r="M179" s="3">
        <v>98.18</v>
      </c>
      <c r="N179" s="3">
        <v>202.36333329999999</v>
      </c>
      <c r="O179" s="3">
        <v>286.56</v>
      </c>
    </row>
    <row r="180" spans="6:15" x14ac:dyDescent="0.25">
      <c r="F180" s="3" t="s">
        <v>18</v>
      </c>
      <c r="G180" s="3">
        <v>3.87</v>
      </c>
      <c r="H180" s="3">
        <v>15.6</v>
      </c>
      <c r="I180" s="3">
        <v>20.9</v>
      </c>
      <c r="J180" s="3">
        <v>24.5</v>
      </c>
      <c r="K180" s="3">
        <v>42.8</v>
      </c>
      <c r="L180" s="3">
        <v>44.5</v>
      </c>
      <c r="M180" s="3">
        <v>81.5</v>
      </c>
      <c r="N180" s="3">
        <v>199</v>
      </c>
      <c r="O180" s="3">
        <v>249</v>
      </c>
    </row>
    <row r="181" spans="6:15" x14ac:dyDescent="0.25">
      <c r="F181" s="3" t="s">
        <v>19</v>
      </c>
      <c r="G181" s="3">
        <v>3.89</v>
      </c>
      <c r="H181" s="3">
        <v>15.6</v>
      </c>
      <c r="I181" s="3">
        <v>20.9</v>
      </c>
      <c r="J181" s="3">
        <v>24.7</v>
      </c>
      <c r="K181" s="3">
        <v>42.8</v>
      </c>
      <c r="L181" s="3">
        <v>43.4</v>
      </c>
      <c r="M181" s="3">
        <v>83.2</v>
      </c>
      <c r="N181" s="3">
        <v>200</v>
      </c>
      <c r="O181" s="3">
        <v>251</v>
      </c>
    </row>
    <row r="182" spans="6:15" x14ac:dyDescent="0.25">
      <c r="F182" s="3" t="s">
        <v>25</v>
      </c>
      <c r="G182" s="3">
        <v>3.9</v>
      </c>
      <c r="H182" s="3">
        <v>15.6</v>
      </c>
      <c r="I182" s="3">
        <v>20.399999999999999</v>
      </c>
      <c r="J182" s="3">
        <v>24.5</v>
      </c>
      <c r="K182" s="3">
        <v>43</v>
      </c>
      <c r="L182" s="3">
        <v>43.1</v>
      </c>
      <c r="M182" s="3">
        <v>81.599999999999994</v>
      </c>
      <c r="N182" s="3">
        <v>200</v>
      </c>
      <c r="O182" s="3">
        <v>251</v>
      </c>
    </row>
    <row r="183" spans="6:15" x14ac:dyDescent="0.25">
      <c r="F183" s="3" t="s">
        <v>20</v>
      </c>
      <c r="G183" s="3">
        <v>3.8866666670000001</v>
      </c>
      <c r="H183" s="3">
        <v>15.6</v>
      </c>
      <c r="I183" s="3">
        <v>20.733333330000001</v>
      </c>
      <c r="J183" s="3">
        <v>24.56666667</v>
      </c>
      <c r="K183" s="3">
        <v>42.866666670000001</v>
      </c>
      <c r="L183" s="3">
        <v>43.666666669999998</v>
      </c>
      <c r="M183" s="3">
        <v>82.1</v>
      </c>
      <c r="N183" s="3">
        <v>199.66666670000001</v>
      </c>
      <c r="O183" s="3">
        <v>250.33333329999999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6510B-208F-49CB-96F0-BC2866DC2F67}">
  <dimension ref="A1:X150"/>
  <sheetViews>
    <sheetView workbookViewId="0">
      <selection sqref="A1:XFD1048576"/>
    </sheetView>
  </sheetViews>
  <sheetFormatPr defaultRowHeight="15" x14ac:dyDescent="0.25"/>
  <cols>
    <col min="1" max="1" width="16.5703125" bestFit="1" customWidth="1"/>
    <col min="2" max="2" width="17.42578125" bestFit="1" customWidth="1"/>
    <col min="3" max="3" width="10" bestFit="1" customWidth="1"/>
    <col min="4" max="4" width="11.140625" bestFit="1" customWidth="1"/>
    <col min="6" max="6" width="18" bestFit="1" customWidth="1"/>
    <col min="20" max="20" width="30.85546875" bestFit="1" customWidth="1"/>
    <col min="22" max="22" width="20.42578125" bestFit="1" customWidth="1"/>
  </cols>
  <sheetData>
    <row r="1" spans="1:24" x14ac:dyDescent="0.25">
      <c r="A1" t="s">
        <v>0</v>
      </c>
      <c r="B1" t="s">
        <v>26</v>
      </c>
      <c r="C1" t="s">
        <v>2</v>
      </c>
      <c r="D1" t="s">
        <v>3</v>
      </c>
      <c r="Q1" t="s">
        <v>4</v>
      </c>
      <c r="R1" t="s">
        <v>5</v>
      </c>
      <c r="S1" t="s">
        <v>6</v>
      </c>
      <c r="T1" t="s">
        <v>7</v>
      </c>
      <c r="V1" t="s">
        <v>8</v>
      </c>
      <c r="W1">
        <v>250</v>
      </c>
      <c r="X1" t="s">
        <v>9</v>
      </c>
    </row>
    <row r="2" spans="1:24" x14ac:dyDescent="0.25">
      <c r="A2" t="s">
        <v>10</v>
      </c>
      <c r="B2" s="1">
        <v>44084</v>
      </c>
      <c r="F2" s="3" t="s">
        <v>27</v>
      </c>
      <c r="G2" s="3">
        <v>16.09</v>
      </c>
      <c r="H2" s="3">
        <v>28.67</v>
      </c>
      <c r="I2" s="3">
        <v>35.1</v>
      </c>
      <c r="J2" s="3">
        <v>49.21</v>
      </c>
      <c r="K2" s="3">
        <v>75.39</v>
      </c>
      <c r="L2" s="3">
        <v>91.43</v>
      </c>
      <c r="M2" s="3">
        <v>174.82</v>
      </c>
      <c r="N2" s="3">
        <v>251.99</v>
      </c>
      <c r="O2" s="3">
        <v>394.62</v>
      </c>
      <c r="Q2" s="4">
        <f>SLOPE(G15:O15,G11:O11)</f>
        <v>0.61793846423793131</v>
      </c>
      <c r="R2" s="4">
        <f>INTERCEPT(G15:O15,G11:O11)</f>
        <v>-12.096812607357691</v>
      </c>
      <c r="S2" s="4">
        <f>RSQ(G15:O15,G11:O11)</f>
        <v>0.99864896975538764</v>
      </c>
      <c r="T2" s="5">
        <f>($W$1-R2)/Q2</f>
        <v>424.14710812764656</v>
      </c>
    </row>
    <row r="3" spans="1:24" x14ac:dyDescent="0.25">
      <c r="F3" s="3" t="s">
        <v>28</v>
      </c>
      <c r="G3" s="3">
        <v>0.21</v>
      </c>
      <c r="H3" s="3">
        <v>0.21</v>
      </c>
      <c r="I3" s="3">
        <v>0.21</v>
      </c>
      <c r="J3" s="3">
        <v>0.21</v>
      </c>
      <c r="K3" s="3">
        <v>0.22</v>
      </c>
      <c r="L3" s="3">
        <v>0.23</v>
      </c>
      <c r="M3" s="3">
        <v>0.26</v>
      </c>
      <c r="N3" s="3">
        <v>0.32</v>
      </c>
      <c r="O3" s="3">
        <v>0.44</v>
      </c>
    </row>
    <row r="4" spans="1:24" x14ac:dyDescent="0.25">
      <c r="F4" s="3" t="s">
        <v>29</v>
      </c>
      <c r="G4" s="3">
        <v>16.239999999999998</v>
      </c>
      <c r="H4" s="3">
        <v>30.94</v>
      </c>
      <c r="I4" s="3">
        <v>33.85</v>
      </c>
      <c r="J4" s="3">
        <v>48.6</v>
      </c>
      <c r="K4" s="3">
        <v>75.3</v>
      </c>
      <c r="L4" s="3">
        <v>91.08</v>
      </c>
      <c r="M4" s="3">
        <v>174.1</v>
      </c>
      <c r="N4" s="3">
        <v>249.64</v>
      </c>
      <c r="O4" s="3">
        <v>394.54</v>
      </c>
    </row>
    <row r="5" spans="1:24" x14ac:dyDescent="0.25">
      <c r="F5" s="3" t="s">
        <v>30</v>
      </c>
      <c r="G5" s="3">
        <v>0.21</v>
      </c>
      <c r="H5" s="3">
        <v>0.2</v>
      </c>
      <c r="I5" s="3">
        <v>0.22</v>
      </c>
      <c r="J5" s="3">
        <v>0.2</v>
      </c>
      <c r="K5" s="3">
        <v>0.21</v>
      </c>
      <c r="L5" s="3">
        <v>0.21</v>
      </c>
      <c r="M5" s="3">
        <v>0.26</v>
      </c>
      <c r="N5" s="3">
        <v>0.32</v>
      </c>
      <c r="O5" s="3">
        <v>0.44</v>
      </c>
    </row>
    <row r="6" spans="1:24" x14ac:dyDescent="0.25">
      <c r="F6" s="3" t="s">
        <v>31</v>
      </c>
      <c r="G6" s="3">
        <v>16.190000000000001</v>
      </c>
      <c r="H6" s="3">
        <v>30.5</v>
      </c>
      <c r="I6" s="3">
        <v>32.79</v>
      </c>
      <c r="J6" s="3">
        <v>50</v>
      </c>
      <c r="K6" s="3">
        <v>75.930000000000007</v>
      </c>
      <c r="L6" s="3">
        <v>91.01</v>
      </c>
      <c r="M6" s="3">
        <v>174.98</v>
      </c>
      <c r="N6" s="3">
        <v>249.47</v>
      </c>
      <c r="O6" s="3">
        <v>393.58</v>
      </c>
    </row>
    <row r="7" spans="1:24" x14ac:dyDescent="0.25">
      <c r="F7" s="3" t="s">
        <v>32</v>
      </c>
      <c r="G7" s="3">
        <v>0.2</v>
      </c>
      <c r="H7" s="3">
        <v>0.2</v>
      </c>
      <c r="I7" s="3">
        <v>0.22</v>
      </c>
      <c r="J7" s="3">
        <v>0.21</v>
      </c>
      <c r="K7" s="3">
        <v>0.23</v>
      </c>
      <c r="L7" s="3">
        <v>0.21</v>
      </c>
      <c r="M7" s="3">
        <v>0.26</v>
      </c>
      <c r="N7" s="3">
        <v>0.32</v>
      </c>
      <c r="O7" s="3">
        <v>0.44</v>
      </c>
    </row>
    <row r="8" spans="1:24" x14ac:dyDescent="0.25">
      <c r="F8" s="3" t="s">
        <v>33</v>
      </c>
      <c r="G8" s="3">
        <f>G2-G3</f>
        <v>15.879999999999999</v>
      </c>
      <c r="H8" s="3">
        <f t="shared" ref="H8:O8" si="0">H2-H3</f>
        <v>28.46</v>
      </c>
      <c r="I8" s="3">
        <f t="shared" si="0"/>
        <v>34.89</v>
      </c>
      <c r="J8" s="3">
        <f t="shared" si="0"/>
        <v>49</v>
      </c>
      <c r="K8" s="3">
        <f t="shared" si="0"/>
        <v>75.17</v>
      </c>
      <c r="L8" s="3">
        <f t="shared" si="0"/>
        <v>91.2</v>
      </c>
      <c r="M8" s="3">
        <f t="shared" si="0"/>
        <v>174.56</v>
      </c>
      <c r="N8" s="3">
        <f t="shared" si="0"/>
        <v>251.67000000000002</v>
      </c>
      <c r="O8" s="3">
        <f t="shared" si="0"/>
        <v>394.18</v>
      </c>
    </row>
    <row r="9" spans="1:24" x14ac:dyDescent="0.25">
      <c r="F9" s="3" t="s">
        <v>34</v>
      </c>
      <c r="G9" s="3">
        <f>G4-G5</f>
        <v>16.029999999999998</v>
      </c>
      <c r="H9" s="3">
        <f t="shared" ref="H9:O9" si="1">H4-H5</f>
        <v>30.740000000000002</v>
      </c>
      <c r="I9" s="3">
        <f t="shared" si="1"/>
        <v>33.630000000000003</v>
      </c>
      <c r="J9" s="3">
        <f t="shared" si="1"/>
        <v>48.4</v>
      </c>
      <c r="K9" s="3">
        <f t="shared" si="1"/>
        <v>75.09</v>
      </c>
      <c r="L9" s="3">
        <f t="shared" si="1"/>
        <v>90.87</v>
      </c>
      <c r="M9" s="3">
        <f t="shared" si="1"/>
        <v>173.84</v>
      </c>
      <c r="N9" s="3">
        <f t="shared" si="1"/>
        <v>249.32</v>
      </c>
      <c r="O9" s="3">
        <f t="shared" si="1"/>
        <v>394.1</v>
      </c>
    </row>
    <row r="10" spans="1:24" x14ac:dyDescent="0.25">
      <c r="F10" s="3" t="s">
        <v>35</v>
      </c>
      <c r="G10" s="3">
        <f>G6-G7</f>
        <v>15.990000000000002</v>
      </c>
      <c r="H10" s="3">
        <f t="shared" ref="H10:O10" si="2">H6-H7</f>
        <v>30.3</v>
      </c>
      <c r="I10" s="3">
        <f t="shared" si="2"/>
        <v>32.57</v>
      </c>
      <c r="J10" s="3">
        <f t="shared" si="2"/>
        <v>49.79</v>
      </c>
      <c r="K10" s="3">
        <f t="shared" si="2"/>
        <v>75.7</v>
      </c>
      <c r="L10" s="3">
        <f t="shared" si="2"/>
        <v>90.800000000000011</v>
      </c>
      <c r="M10" s="3">
        <f t="shared" si="2"/>
        <v>174.72</v>
      </c>
      <c r="N10" s="3">
        <f t="shared" si="2"/>
        <v>249.15</v>
      </c>
      <c r="O10" s="3">
        <f t="shared" si="2"/>
        <v>393.14</v>
      </c>
    </row>
    <row r="11" spans="1:24" x14ac:dyDescent="0.25">
      <c r="F11" s="3" t="s">
        <v>36</v>
      </c>
      <c r="G11" s="3">
        <f>AVERAGE(G8:G10)</f>
        <v>15.966666666666667</v>
      </c>
      <c r="H11" s="3">
        <f t="shared" ref="H11:O11" si="3">AVERAGE(H8:H10)</f>
        <v>29.833333333333332</v>
      </c>
      <c r="I11" s="3">
        <f t="shared" si="3"/>
        <v>33.696666666666665</v>
      </c>
      <c r="J11" s="3">
        <f t="shared" si="3"/>
        <v>49.063333333333333</v>
      </c>
      <c r="K11" s="3">
        <f t="shared" si="3"/>
        <v>75.319999999999993</v>
      </c>
      <c r="L11" s="3">
        <f t="shared" si="3"/>
        <v>90.956666666666663</v>
      </c>
      <c r="M11" s="3">
        <f t="shared" si="3"/>
        <v>174.37333333333333</v>
      </c>
      <c r="N11" s="3">
        <f t="shared" si="3"/>
        <v>250.04666666666665</v>
      </c>
      <c r="O11" s="3">
        <f t="shared" si="3"/>
        <v>393.80666666666667</v>
      </c>
    </row>
    <row r="12" spans="1:24" x14ac:dyDescent="0.25">
      <c r="F12" s="3" t="s">
        <v>37</v>
      </c>
      <c r="G12" s="3">
        <v>1.49</v>
      </c>
      <c r="H12" s="3">
        <v>8.19</v>
      </c>
      <c r="I12" s="3">
        <v>9.83</v>
      </c>
      <c r="J12" s="3">
        <v>18.899999999999999</v>
      </c>
      <c r="K12" s="3">
        <v>32.200000000000003</v>
      </c>
      <c r="L12" s="3">
        <v>39.9</v>
      </c>
      <c r="M12" s="3">
        <v>91.2</v>
      </c>
      <c r="N12" s="3">
        <v>143</v>
      </c>
      <c r="O12" s="3">
        <v>234</v>
      </c>
    </row>
    <row r="13" spans="1:24" x14ac:dyDescent="0.25">
      <c r="F13" s="3" t="s">
        <v>38</v>
      </c>
      <c r="G13" s="3">
        <v>1.55</v>
      </c>
      <c r="H13" s="3">
        <v>7.61</v>
      </c>
      <c r="I13" s="3">
        <v>9.83</v>
      </c>
      <c r="J13" s="3">
        <v>18.7</v>
      </c>
      <c r="K13" s="3">
        <v>32.299999999999997</v>
      </c>
      <c r="L13" s="3">
        <v>40.299999999999997</v>
      </c>
      <c r="M13" s="3">
        <v>91</v>
      </c>
      <c r="N13" s="3">
        <v>145</v>
      </c>
      <c r="O13" s="3">
        <v>233</v>
      </c>
    </row>
    <row r="14" spans="1:24" x14ac:dyDescent="0.25">
      <c r="F14" s="3" t="s">
        <v>39</v>
      </c>
      <c r="G14" s="3">
        <v>1.49</v>
      </c>
      <c r="H14" s="3">
        <v>8.41</v>
      </c>
      <c r="I14" s="3">
        <v>10.7</v>
      </c>
      <c r="J14" s="3">
        <v>18.7</v>
      </c>
      <c r="K14" s="3">
        <v>32.299999999999997</v>
      </c>
      <c r="L14" s="3">
        <v>39.9</v>
      </c>
      <c r="M14" s="3">
        <v>91.3</v>
      </c>
      <c r="N14" s="3">
        <v>143</v>
      </c>
      <c r="O14" s="3">
        <v>233</v>
      </c>
    </row>
    <row r="15" spans="1:24" x14ac:dyDescent="0.25">
      <c r="F15" s="3" t="s">
        <v>40</v>
      </c>
      <c r="G15" s="3">
        <f>AVERAGE(G12:G14)</f>
        <v>1.51</v>
      </c>
      <c r="H15" s="3">
        <f t="shared" ref="H15:O15" si="4">AVERAGE(H12:H14)</f>
        <v>8.07</v>
      </c>
      <c r="I15" s="3">
        <f t="shared" si="4"/>
        <v>10.119999999999999</v>
      </c>
      <c r="J15" s="3">
        <f t="shared" si="4"/>
        <v>18.766666666666666</v>
      </c>
      <c r="K15" s="3">
        <f t="shared" si="4"/>
        <v>32.266666666666666</v>
      </c>
      <c r="L15" s="3">
        <f t="shared" si="4"/>
        <v>40.033333333333331</v>
      </c>
      <c r="M15" s="3">
        <f t="shared" si="4"/>
        <v>91.166666666666671</v>
      </c>
      <c r="N15" s="3">
        <f t="shared" si="4"/>
        <v>143.66666666666666</v>
      </c>
      <c r="O15" s="3">
        <f t="shared" si="4"/>
        <v>233.33333333333334</v>
      </c>
    </row>
    <row r="17" spans="1:20" x14ac:dyDescent="0.25">
      <c r="A17" t="s">
        <v>21</v>
      </c>
      <c r="B17" s="1">
        <v>44084</v>
      </c>
      <c r="F17" s="3" t="s">
        <v>27</v>
      </c>
      <c r="G17" s="3">
        <v>22.04</v>
      </c>
      <c r="H17" s="3">
        <v>37.17</v>
      </c>
      <c r="I17" s="3">
        <v>49.31</v>
      </c>
      <c r="J17" s="3">
        <v>64.89</v>
      </c>
      <c r="K17" s="3">
        <v>80.91</v>
      </c>
      <c r="L17" s="3">
        <v>100.3</v>
      </c>
      <c r="M17" s="3">
        <v>154.84</v>
      </c>
      <c r="N17" s="3">
        <v>266.98</v>
      </c>
      <c r="O17" s="3">
        <v>343.89</v>
      </c>
      <c r="Q17" s="4">
        <f>SLOPE(G30:O30,G26:O26)</f>
        <v>0.67097545917850643</v>
      </c>
      <c r="R17" s="4">
        <f>INTERCEPT(G30:O30,G26:O26)</f>
        <v>-16.636576461037649</v>
      </c>
      <c r="S17" s="4">
        <f>RSQ(G30:O30,G26:O26)</f>
        <v>0.99846635149969376</v>
      </c>
      <c r="T17" s="5">
        <f>($W$1-R17)/Q17</f>
        <v>397.38648085205392</v>
      </c>
    </row>
    <row r="18" spans="1:20" x14ac:dyDescent="0.25">
      <c r="F18" s="3" t="s">
        <v>28</v>
      </c>
      <c r="G18" s="3">
        <v>0.2</v>
      </c>
      <c r="H18" s="3">
        <v>0.22</v>
      </c>
      <c r="I18" s="3">
        <v>0.23</v>
      </c>
      <c r="J18" s="3">
        <v>0.23</v>
      </c>
      <c r="K18" s="3">
        <v>0.23</v>
      </c>
      <c r="L18" s="3">
        <v>0.23</v>
      </c>
      <c r="M18" s="3">
        <v>0.24</v>
      </c>
      <c r="N18" s="3">
        <v>0.33</v>
      </c>
      <c r="O18" s="3">
        <v>0.39</v>
      </c>
    </row>
    <row r="19" spans="1:20" x14ac:dyDescent="0.25">
      <c r="F19" s="3" t="s">
        <v>29</v>
      </c>
      <c r="G19" s="3">
        <v>22.33</v>
      </c>
      <c r="H19" s="3">
        <v>36.01</v>
      </c>
      <c r="I19" s="3">
        <v>48.78</v>
      </c>
      <c r="J19" s="3">
        <v>64.7</v>
      </c>
      <c r="K19" s="3">
        <v>79.989999999999995</v>
      </c>
      <c r="L19" s="3">
        <v>99.54</v>
      </c>
      <c r="M19" s="3">
        <v>155.03</v>
      </c>
      <c r="N19" s="3">
        <v>266.83999999999997</v>
      </c>
      <c r="O19" s="3">
        <v>343.17</v>
      </c>
    </row>
    <row r="20" spans="1:20" x14ac:dyDescent="0.25">
      <c r="F20" s="3" t="s">
        <v>30</v>
      </c>
      <c r="G20" s="3">
        <v>0.22</v>
      </c>
      <c r="H20" s="3">
        <v>0.22</v>
      </c>
      <c r="I20" s="3">
        <v>0.23</v>
      </c>
      <c r="J20" s="3">
        <v>0.23</v>
      </c>
      <c r="K20" s="3">
        <v>0.23</v>
      </c>
      <c r="L20" s="3">
        <v>0.23</v>
      </c>
      <c r="M20" s="3">
        <v>0.24</v>
      </c>
      <c r="N20" s="3">
        <v>0.33</v>
      </c>
      <c r="O20" s="3">
        <v>0.39</v>
      </c>
    </row>
    <row r="21" spans="1:20" x14ac:dyDescent="0.25">
      <c r="F21" s="3" t="s">
        <v>31</v>
      </c>
      <c r="G21" s="3">
        <v>22.08</v>
      </c>
      <c r="H21" s="3">
        <v>36.01</v>
      </c>
      <c r="I21" s="3">
        <v>48.45</v>
      </c>
      <c r="J21" s="3">
        <v>64.959999999999994</v>
      </c>
      <c r="K21" s="3">
        <v>79.88</v>
      </c>
      <c r="L21" s="3">
        <v>99.67</v>
      </c>
      <c r="M21" s="3">
        <v>155.08000000000001</v>
      </c>
      <c r="N21" s="3">
        <v>266.89</v>
      </c>
      <c r="O21" s="3">
        <v>343.26</v>
      </c>
    </row>
    <row r="22" spans="1:20" x14ac:dyDescent="0.25">
      <c r="F22" s="3" t="s">
        <v>32</v>
      </c>
      <c r="G22" s="3">
        <v>0.21</v>
      </c>
      <c r="H22" s="3">
        <v>0.22</v>
      </c>
      <c r="I22" s="3">
        <v>0.21</v>
      </c>
      <c r="J22" s="3">
        <v>0.22</v>
      </c>
      <c r="K22" s="3">
        <v>0.22</v>
      </c>
      <c r="L22" s="3">
        <v>0.24</v>
      </c>
      <c r="M22" s="3">
        <v>0.26</v>
      </c>
      <c r="N22" s="3">
        <v>0.33</v>
      </c>
      <c r="O22" s="3">
        <v>0.39</v>
      </c>
    </row>
    <row r="23" spans="1:20" x14ac:dyDescent="0.25">
      <c r="F23" s="3" t="s">
        <v>33</v>
      </c>
      <c r="G23" s="3">
        <f>G17-G18</f>
        <v>21.84</v>
      </c>
      <c r="H23" s="3">
        <f t="shared" ref="H23:O23" si="5">H17-H18</f>
        <v>36.950000000000003</v>
      </c>
      <c r="I23" s="3">
        <f t="shared" si="5"/>
        <v>49.080000000000005</v>
      </c>
      <c r="J23" s="3">
        <f t="shared" si="5"/>
        <v>64.66</v>
      </c>
      <c r="K23" s="3">
        <f t="shared" si="5"/>
        <v>80.679999999999993</v>
      </c>
      <c r="L23" s="3">
        <f t="shared" si="5"/>
        <v>100.07</v>
      </c>
      <c r="M23" s="3">
        <f t="shared" si="5"/>
        <v>154.6</v>
      </c>
      <c r="N23" s="3">
        <f t="shared" si="5"/>
        <v>266.65000000000003</v>
      </c>
      <c r="O23" s="3">
        <f t="shared" si="5"/>
        <v>343.5</v>
      </c>
    </row>
    <row r="24" spans="1:20" x14ac:dyDescent="0.25">
      <c r="F24" s="3" t="s">
        <v>34</v>
      </c>
      <c r="G24" s="3">
        <f>G19-G20</f>
        <v>22.11</v>
      </c>
      <c r="H24" s="3">
        <f t="shared" ref="H24:O24" si="6">H19-H20</f>
        <v>35.79</v>
      </c>
      <c r="I24" s="3">
        <f t="shared" si="6"/>
        <v>48.550000000000004</v>
      </c>
      <c r="J24" s="3">
        <f t="shared" si="6"/>
        <v>64.47</v>
      </c>
      <c r="K24" s="3">
        <f t="shared" si="6"/>
        <v>79.759999999999991</v>
      </c>
      <c r="L24" s="3">
        <f t="shared" si="6"/>
        <v>99.31</v>
      </c>
      <c r="M24" s="3">
        <f t="shared" si="6"/>
        <v>154.79</v>
      </c>
      <c r="N24" s="3">
        <f t="shared" si="6"/>
        <v>266.51</v>
      </c>
      <c r="O24" s="3">
        <f t="shared" si="6"/>
        <v>342.78000000000003</v>
      </c>
    </row>
    <row r="25" spans="1:20" x14ac:dyDescent="0.25">
      <c r="F25" s="3" t="s">
        <v>35</v>
      </c>
      <c r="G25" s="3">
        <f>G21-G22</f>
        <v>21.869999999999997</v>
      </c>
      <c r="H25" s="3">
        <f t="shared" ref="H25:O25" si="7">H21-H22</f>
        <v>35.79</v>
      </c>
      <c r="I25" s="3">
        <f t="shared" si="7"/>
        <v>48.24</v>
      </c>
      <c r="J25" s="3">
        <f t="shared" si="7"/>
        <v>64.739999999999995</v>
      </c>
      <c r="K25" s="3">
        <f t="shared" si="7"/>
        <v>79.66</v>
      </c>
      <c r="L25" s="3">
        <f t="shared" si="7"/>
        <v>99.43</v>
      </c>
      <c r="M25" s="3">
        <f t="shared" si="7"/>
        <v>154.82000000000002</v>
      </c>
      <c r="N25" s="3">
        <f t="shared" si="7"/>
        <v>266.56</v>
      </c>
      <c r="O25" s="3">
        <f t="shared" si="7"/>
        <v>342.87</v>
      </c>
    </row>
    <row r="26" spans="1:20" x14ac:dyDescent="0.25">
      <c r="F26" s="3" t="s">
        <v>36</v>
      </c>
      <c r="G26" s="3">
        <f>AVERAGE(G23:G25)</f>
        <v>21.939999999999998</v>
      </c>
      <c r="H26" s="3">
        <f t="shared" ref="H26:O26" si="8">AVERAGE(H23:H25)</f>
        <v>36.176666666666669</v>
      </c>
      <c r="I26" s="3">
        <f t="shared" si="8"/>
        <v>48.623333333333335</v>
      </c>
      <c r="J26" s="3">
        <f t="shared" si="8"/>
        <v>64.623333333333335</v>
      </c>
      <c r="K26" s="3">
        <f t="shared" si="8"/>
        <v>80.033333333333331</v>
      </c>
      <c r="L26" s="3">
        <f t="shared" si="8"/>
        <v>99.603333333333339</v>
      </c>
      <c r="M26" s="3">
        <f t="shared" si="8"/>
        <v>154.73666666666668</v>
      </c>
      <c r="N26" s="3">
        <f t="shared" si="8"/>
        <v>266.57333333333332</v>
      </c>
      <c r="O26" s="3">
        <f t="shared" si="8"/>
        <v>343.05</v>
      </c>
    </row>
    <row r="27" spans="1:20" x14ac:dyDescent="0.25">
      <c r="F27" s="3" t="s">
        <v>37</v>
      </c>
      <c r="G27" s="3">
        <v>1.81</v>
      </c>
      <c r="H27" s="3">
        <v>9.3800000000000008</v>
      </c>
      <c r="I27" s="3">
        <v>16.8</v>
      </c>
      <c r="J27" s="3">
        <v>25.8</v>
      </c>
      <c r="K27" s="3">
        <v>35.299999999999997</v>
      </c>
      <c r="L27" s="3">
        <v>48.2</v>
      </c>
      <c r="M27" s="3">
        <v>81.5</v>
      </c>
      <c r="N27" s="3">
        <v>165</v>
      </c>
      <c r="O27" s="3">
        <v>214</v>
      </c>
    </row>
    <row r="28" spans="1:20" x14ac:dyDescent="0.25">
      <c r="F28" s="3" t="s">
        <v>38</v>
      </c>
      <c r="G28" s="3">
        <v>1.79</v>
      </c>
      <c r="H28" s="3">
        <v>9.34</v>
      </c>
      <c r="I28" s="3">
        <v>17.100000000000001</v>
      </c>
      <c r="J28" s="3">
        <v>25.8</v>
      </c>
      <c r="K28" s="3">
        <v>35.299999999999997</v>
      </c>
      <c r="L28" s="3">
        <v>47.7</v>
      </c>
      <c r="M28" s="3">
        <v>81.7</v>
      </c>
      <c r="N28" s="3">
        <v>166</v>
      </c>
      <c r="O28" s="3">
        <v>214</v>
      </c>
    </row>
    <row r="29" spans="1:20" x14ac:dyDescent="0.25">
      <c r="F29" s="3" t="s">
        <v>39</v>
      </c>
      <c r="G29" s="3">
        <v>1.75</v>
      </c>
      <c r="H29" s="3">
        <v>9.3800000000000008</v>
      </c>
      <c r="I29" s="3">
        <v>17.100000000000001</v>
      </c>
      <c r="J29" s="3">
        <v>25.6</v>
      </c>
      <c r="K29" s="3">
        <v>35.9</v>
      </c>
      <c r="L29" s="3">
        <v>47.8</v>
      </c>
      <c r="M29" s="3">
        <v>81.900000000000006</v>
      </c>
      <c r="N29" s="3">
        <v>166</v>
      </c>
      <c r="O29" s="3">
        <v>214</v>
      </c>
    </row>
    <row r="30" spans="1:20" x14ac:dyDescent="0.25">
      <c r="F30" s="3" t="s">
        <v>40</v>
      </c>
      <c r="G30" s="3">
        <f>AVERAGE(G27:G29)</f>
        <v>1.7833333333333332</v>
      </c>
      <c r="H30" s="3">
        <f t="shared" ref="H30:O30" si="9">AVERAGE(H27:H29)</f>
        <v>9.3666666666666671</v>
      </c>
      <c r="I30" s="3">
        <f t="shared" si="9"/>
        <v>17.000000000000004</v>
      </c>
      <c r="J30" s="3">
        <f t="shared" si="9"/>
        <v>25.733333333333334</v>
      </c>
      <c r="K30" s="3">
        <f t="shared" si="9"/>
        <v>35.5</v>
      </c>
      <c r="L30" s="3">
        <f t="shared" si="9"/>
        <v>47.9</v>
      </c>
      <c r="M30" s="3">
        <f t="shared" si="9"/>
        <v>81.7</v>
      </c>
      <c r="N30" s="3">
        <f t="shared" si="9"/>
        <v>165.66666666666666</v>
      </c>
      <c r="O30" s="3">
        <f t="shared" si="9"/>
        <v>214</v>
      </c>
    </row>
    <row r="32" spans="1:20" x14ac:dyDescent="0.25">
      <c r="A32" t="s">
        <v>10</v>
      </c>
      <c r="B32" s="1">
        <v>44098</v>
      </c>
      <c r="F32" s="3" t="s">
        <v>27</v>
      </c>
      <c r="G32" s="3">
        <v>21.03</v>
      </c>
      <c r="H32" s="3">
        <v>40.03</v>
      </c>
      <c r="I32" s="3">
        <v>44.99</v>
      </c>
      <c r="J32" s="3">
        <v>60.88</v>
      </c>
      <c r="K32" s="3">
        <v>80.56</v>
      </c>
      <c r="L32" s="3">
        <v>97.14</v>
      </c>
      <c r="M32" s="3">
        <v>154.65</v>
      </c>
      <c r="N32" s="3">
        <v>272.2</v>
      </c>
      <c r="O32" s="3">
        <v>340.5</v>
      </c>
      <c r="Q32" s="4">
        <f>SLOPE(G45:O45,G41:O41)</f>
        <v>0.67053052957218007</v>
      </c>
      <c r="R32" s="4">
        <f>INTERCEPT(G45:O45,G41:O41)</f>
        <v>-16.039300478900728</v>
      </c>
      <c r="S32" s="4">
        <f>RSQ(G45:O45,G41:O41)</f>
        <v>0.99790119548087175</v>
      </c>
      <c r="T32" s="5">
        <f>($W$1-R32)/Q32</f>
        <v>396.75941474080577</v>
      </c>
    </row>
    <row r="33" spans="1:20" x14ac:dyDescent="0.25">
      <c r="F33" s="3" t="s">
        <v>28</v>
      </c>
      <c r="G33" s="3">
        <v>0.22</v>
      </c>
      <c r="H33" s="3">
        <v>0.22</v>
      </c>
      <c r="I33" s="3">
        <v>0.23</v>
      </c>
      <c r="J33" s="3">
        <v>0.23</v>
      </c>
      <c r="K33" s="3">
        <v>0.22</v>
      </c>
      <c r="L33" s="3">
        <v>0.22</v>
      </c>
      <c r="M33" s="3">
        <v>0.25</v>
      </c>
      <c r="N33" s="3">
        <v>0.34</v>
      </c>
      <c r="O33" s="3">
        <v>0.39</v>
      </c>
    </row>
    <row r="34" spans="1:20" x14ac:dyDescent="0.25">
      <c r="F34" s="3" t="s">
        <v>29</v>
      </c>
      <c r="G34" s="3">
        <v>21.37</v>
      </c>
      <c r="H34" s="3">
        <v>38.03</v>
      </c>
      <c r="I34" s="3">
        <v>44.27</v>
      </c>
      <c r="J34" s="3">
        <v>61.09</v>
      </c>
      <c r="K34" s="3">
        <v>80.2</v>
      </c>
      <c r="L34" s="3">
        <v>97.96</v>
      </c>
      <c r="M34" s="3">
        <v>155.93</v>
      </c>
      <c r="N34" s="3">
        <v>271.86</v>
      </c>
      <c r="O34" s="3">
        <v>337.76</v>
      </c>
    </row>
    <row r="35" spans="1:20" x14ac:dyDescent="0.25">
      <c r="F35" s="3" t="s">
        <v>30</v>
      </c>
      <c r="G35" s="3">
        <v>0.2</v>
      </c>
      <c r="H35" s="3">
        <v>0.21</v>
      </c>
      <c r="I35" s="3">
        <v>0.21</v>
      </c>
      <c r="J35" s="3">
        <v>0.23</v>
      </c>
      <c r="K35" s="3">
        <v>0.22</v>
      </c>
      <c r="L35" s="3">
        <v>0.24</v>
      </c>
      <c r="M35" s="3">
        <v>0.26</v>
      </c>
      <c r="N35" s="3">
        <v>0.33</v>
      </c>
      <c r="O35" s="3">
        <v>0.39</v>
      </c>
    </row>
    <row r="36" spans="1:20" x14ac:dyDescent="0.25">
      <c r="F36" s="3" t="s">
        <v>31</v>
      </c>
      <c r="G36" s="3">
        <v>21.04</v>
      </c>
      <c r="H36" s="3">
        <v>40.01</v>
      </c>
      <c r="I36" s="3">
        <v>45</v>
      </c>
      <c r="J36" s="3">
        <v>61</v>
      </c>
      <c r="K36" s="3">
        <v>80.97</v>
      </c>
      <c r="L36" s="3">
        <v>97.15</v>
      </c>
      <c r="M36" s="3">
        <v>157.72999999999999</v>
      </c>
      <c r="N36" s="3">
        <v>272.75</v>
      </c>
      <c r="O36" s="3">
        <v>335.11</v>
      </c>
    </row>
    <row r="37" spans="1:20" x14ac:dyDescent="0.25">
      <c r="F37" s="3" t="s">
        <v>32</v>
      </c>
      <c r="G37" s="3">
        <v>0.22</v>
      </c>
      <c r="H37" s="3">
        <v>0.23</v>
      </c>
      <c r="I37" s="3">
        <v>0.23</v>
      </c>
      <c r="J37" s="3">
        <v>0.22</v>
      </c>
      <c r="K37" s="3">
        <v>0.24</v>
      </c>
      <c r="L37" s="3">
        <v>0.24</v>
      </c>
      <c r="M37" s="3">
        <v>0.24</v>
      </c>
      <c r="N37" s="3">
        <v>0.34</v>
      </c>
      <c r="O37" s="3">
        <v>0.39</v>
      </c>
    </row>
    <row r="38" spans="1:20" x14ac:dyDescent="0.25">
      <c r="F38" s="3" t="s">
        <v>33</v>
      </c>
      <c r="G38" s="3">
        <f>G32-G33</f>
        <v>20.810000000000002</v>
      </c>
      <c r="H38" s="3">
        <f t="shared" ref="H38:O38" si="10">H32-H33</f>
        <v>39.81</v>
      </c>
      <c r="I38" s="3">
        <f t="shared" si="10"/>
        <v>44.760000000000005</v>
      </c>
      <c r="J38" s="3">
        <f t="shared" si="10"/>
        <v>60.650000000000006</v>
      </c>
      <c r="K38" s="3">
        <f t="shared" si="10"/>
        <v>80.34</v>
      </c>
      <c r="L38" s="3">
        <f t="shared" si="10"/>
        <v>96.92</v>
      </c>
      <c r="M38" s="3">
        <f t="shared" si="10"/>
        <v>154.4</v>
      </c>
      <c r="N38" s="3">
        <f t="shared" si="10"/>
        <v>271.86</v>
      </c>
      <c r="O38" s="3">
        <f t="shared" si="10"/>
        <v>340.11</v>
      </c>
    </row>
    <row r="39" spans="1:20" x14ac:dyDescent="0.25">
      <c r="F39" s="3" t="s">
        <v>34</v>
      </c>
      <c r="G39" s="3">
        <f>G34-G35</f>
        <v>21.17</v>
      </c>
      <c r="H39" s="3">
        <f t="shared" ref="H39:O39" si="11">H34-H35</f>
        <v>37.82</v>
      </c>
      <c r="I39" s="3">
        <f t="shared" si="11"/>
        <v>44.06</v>
      </c>
      <c r="J39" s="3">
        <f t="shared" si="11"/>
        <v>60.860000000000007</v>
      </c>
      <c r="K39" s="3">
        <f t="shared" si="11"/>
        <v>79.98</v>
      </c>
      <c r="L39" s="3">
        <f t="shared" si="11"/>
        <v>97.72</v>
      </c>
      <c r="M39" s="3">
        <f t="shared" si="11"/>
        <v>155.67000000000002</v>
      </c>
      <c r="N39" s="3">
        <f t="shared" si="11"/>
        <v>271.53000000000003</v>
      </c>
      <c r="O39" s="3">
        <f t="shared" si="11"/>
        <v>337.37</v>
      </c>
    </row>
    <row r="40" spans="1:20" x14ac:dyDescent="0.25">
      <c r="F40" s="3" t="s">
        <v>35</v>
      </c>
      <c r="G40" s="3">
        <f>G36-G37</f>
        <v>20.82</v>
      </c>
      <c r="H40" s="3">
        <f t="shared" ref="H40:O40" si="12">H36-H37</f>
        <v>39.78</v>
      </c>
      <c r="I40" s="3">
        <f t="shared" si="12"/>
        <v>44.77</v>
      </c>
      <c r="J40" s="3">
        <f t="shared" si="12"/>
        <v>60.78</v>
      </c>
      <c r="K40" s="3">
        <f t="shared" si="12"/>
        <v>80.73</v>
      </c>
      <c r="L40" s="3">
        <f t="shared" si="12"/>
        <v>96.910000000000011</v>
      </c>
      <c r="M40" s="3">
        <f t="shared" si="12"/>
        <v>157.48999999999998</v>
      </c>
      <c r="N40" s="3">
        <f t="shared" si="12"/>
        <v>272.41000000000003</v>
      </c>
      <c r="O40" s="3">
        <f t="shared" si="12"/>
        <v>334.72</v>
      </c>
    </row>
    <row r="41" spans="1:20" x14ac:dyDescent="0.25">
      <c r="F41" s="3" t="s">
        <v>36</v>
      </c>
      <c r="G41" s="3">
        <f>AVERAGE(G38:G40)</f>
        <v>20.933333333333334</v>
      </c>
      <c r="H41" s="3">
        <f t="shared" ref="H41:O41" si="13">AVERAGE(H38:H40)</f>
        <v>39.136666666666663</v>
      </c>
      <c r="I41" s="3">
        <f t="shared" si="13"/>
        <v>44.53</v>
      </c>
      <c r="J41" s="3">
        <f t="shared" si="13"/>
        <v>60.763333333333343</v>
      </c>
      <c r="K41" s="3">
        <f t="shared" si="13"/>
        <v>80.350000000000009</v>
      </c>
      <c r="L41" s="3">
        <f t="shared" si="13"/>
        <v>97.183333333333337</v>
      </c>
      <c r="M41" s="3">
        <f t="shared" si="13"/>
        <v>155.85333333333335</v>
      </c>
      <c r="N41" s="3">
        <f t="shared" si="13"/>
        <v>271.93333333333339</v>
      </c>
      <c r="O41" s="3">
        <f t="shared" si="13"/>
        <v>337.40000000000003</v>
      </c>
    </row>
    <row r="42" spans="1:20" x14ac:dyDescent="0.25">
      <c r="F42" s="3" t="s">
        <v>37</v>
      </c>
      <c r="G42" s="3">
        <v>1.81</v>
      </c>
      <c r="H42" s="3">
        <v>9.3800000000000008</v>
      </c>
      <c r="I42" s="3">
        <v>16.8</v>
      </c>
      <c r="J42" s="3">
        <v>25.8</v>
      </c>
      <c r="K42" s="3">
        <v>35.299999999999997</v>
      </c>
      <c r="L42" s="3">
        <v>48.2</v>
      </c>
      <c r="M42" s="3">
        <v>81.5</v>
      </c>
      <c r="N42" s="3">
        <v>165</v>
      </c>
      <c r="O42" s="3">
        <v>214</v>
      </c>
    </row>
    <row r="43" spans="1:20" x14ac:dyDescent="0.25">
      <c r="F43" s="3" t="s">
        <v>38</v>
      </c>
      <c r="G43" s="3">
        <v>1.79</v>
      </c>
      <c r="H43" s="3">
        <v>9.34</v>
      </c>
      <c r="I43" s="3">
        <v>17.100000000000001</v>
      </c>
      <c r="J43" s="3">
        <v>25.8</v>
      </c>
      <c r="K43" s="3">
        <v>35.299999999999997</v>
      </c>
      <c r="L43" s="3">
        <v>47.7</v>
      </c>
      <c r="M43" s="3">
        <v>81.7</v>
      </c>
      <c r="N43" s="3">
        <v>166</v>
      </c>
      <c r="O43" s="3">
        <v>214</v>
      </c>
    </row>
    <row r="44" spans="1:20" x14ac:dyDescent="0.25">
      <c r="F44" s="3" t="s">
        <v>39</v>
      </c>
      <c r="G44" s="3">
        <v>1.75</v>
      </c>
      <c r="H44" s="3">
        <v>9.3800000000000008</v>
      </c>
      <c r="I44" s="3">
        <v>17.100000000000001</v>
      </c>
      <c r="J44" s="3">
        <v>25.6</v>
      </c>
      <c r="K44" s="3">
        <v>35.9</v>
      </c>
      <c r="L44" s="3">
        <v>47.8</v>
      </c>
      <c r="M44" s="3">
        <v>81.900000000000006</v>
      </c>
      <c r="N44" s="3">
        <v>166</v>
      </c>
      <c r="O44" s="3">
        <v>214</v>
      </c>
    </row>
    <row r="45" spans="1:20" x14ac:dyDescent="0.25">
      <c r="F45" s="3" t="s">
        <v>40</v>
      </c>
      <c r="G45" s="3">
        <f>AVERAGE(G42:G44)</f>
        <v>1.7833333333333332</v>
      </c>
      <c r="H45" s="3">
        <f t="shared" ref="H45:O45" si="14">AVERAGE(H42:H44)</f>
        <v>9.3666666666666671</v>
      </c>
      <c r="I45" s="3">
        <f t="shared" si="14"/>
        <v>17.000000000000004</v>
      </c>
      <c r="J45" s="3">
        <f t="shared" si="14"/>
        <v>25.733333333333334</v>
      </c>
      <c r="K45" s="3">
        <f t="shared" si="14"/>
        <v>35.5</v>
      </c>
      <c r="L45" s="3">
        <f t="shared" si="14"/>
        <v>47.9</v>
      </c>
      <c r="M45" s="3">
        <f t="shared" si="14"/>
        <v>81.7</v>
      </c>
      <c r="N45" s="3">
        <f t="shared" si="14"/>
        <v>165.66666666666666</v>
      </c>
      <c r="O45" s="3">
        <f t="shared" si="14"/>
        <v>214</v>
      </c>
    </row>
    <row r="47" spans="1:20" x14ac:dyDescent="0.25">
      <c r="A47" t="s">
        <v>21</v>
      </c>
      <c r="B47" s="1">
        <v>44098</v>
      </c>
      <c r="F47" s="3" t="s">
        <v>27</v>
      </c>
      <c r="G47" s="3">
        <v>29.6</v>
      </c>
      <c r="H47" s="3">
        <v>58.38</v>
      </c>
      <c r="I47" s="3">
        <v>68.69</v>
      </c>
      <c r="J47" s="3">
        <v>89.43</v>
      </c>
      <c r="K47" s="3">
        <v>108.67</v>
      </c>
      <c r="L47" s="3">
        <v>136</v>
      </c>
      <c r="M47" s="3">
        <v>158.87</v>
      </c>
      <c r="N47" s="3">
        <v>251.5</v>
      </c>
      <c r="O47" s="3">
        <v>429.27</v>
      </c>
      <c r="Q47" s="4">
        <f>SLOPE(G60:O60,G56:O56)</f>
        <v>0.62511545183029671</v>
      </c>
      <c r="R47" s="4">
        <f>INTERCEPT(G60:O60,G56:O56)</f>
        <v>-18.735345447131479</v>
      </c>
      <c r="S47" s="4">
        <f>RSQ(G60:O60,G56:O56)</f>
        <v>0.98449608667568</v>
      </c>
      <c r="T47" s="5">
        <f>($W$1-R47)/Q47</f>
        <v>429.89714085660842</v>
      </c>
    </row>
    <row r="48" spans="1:20" x14ac:dyDescent="0.25">
      <c r="F48" s="3" t="s">
        <v>28</v>
      </c>
      <c r="G48" s="3">
        <v>0.2</v>
      </c>
      <c r="H48" s="3">
        <v>0.22</v>
      </c>
      <c r="I48" s="3">
        <v>0.22</v>
      </c>
      <c r="J48" s="3">
        <v>0.23</v>
      </c>
      <c r="K48" s="3">
        <v>0.23</v>
      </c>
      <c r="L48" s="3">
        <v>0.25</v>
      </c>
      <c r="M48" s="3">
        <v>0.25</v>
      </c>
      <c r="N48" s="3">
        <v>0.32</v>
      </c>
      <c r="O48" s="3">
        <v>0.47</v>
      </c>
    </row>
    <row r="49" spans="1:20" x14ac:dyDescent="0.25">
      <c r="F49" s="3" t="s">
        <v>29</v>
      </c>
      <c r="G49" s="3">
        <v>28.03</v>
      </c>
      <c r="H49" s="3">
        <v>55.07</v>
      </c>
      <c r="I49" s="3">
        <v>68.69</v>
      </c>
      <c r="J49" s="3">
        <v>92.01</v>
      </c>
      <c r="K49" s="3">
        <v>109.49</v>
      </c>
      <c r="L49" s="3">
        <v>139.01</v>
      </c>
      <c r="M49" s="3">
        <v>158.05000000000001</v>
      </c>
      <c r="N49" s="3">
        <v>246</v>
      </c>
      <c r="O49" s="3">
        <v>426.23</v>
      </c>
    </row>
    <row r="50" spans="1:20" x14ac:dyDescent="0.25">
      <c r="F50" s="3" t="s">
        <v>30</v>
      </c>
      <c r="G50" s="3">
        <v>0.21</v>
      </c>
      <c r="H50" s="3">
        <v>0.22</v>
      </c>
      <c r="I50" s="3">
        <v>0.22</v>
      </c>
      <c r="J50" s="3">
        <v>0.22</v>
      </c>
      <c r="K50" s="3">
        <v>0.23</v>
      </c>
      <c r="L50" s="3">
        <v>0.24</v>
      </c>
      <c r="M50" s="3">
        <v>0.25</v>
      </c>
      <c r="N50" s="3">
        <v>0.31</v>
      </c>
      <c r="O50" s="3">
        <v>0.47</v>
      </c>
    </row>
    <row r="51" spans="1:20" x14ac:dyDescent="0.25">
      <c r="F51" s="3" t="s">
        <v>31</v>
      </c>
      <c r="G51" s="3">
        <v>28.03</v>
      </c>
      <c r="H51" s="3">
        <v>55</v>
      </c>
      <c r="I51" s="3">
        <v>68.53</v>
      </c>
      <c r="J51" s="3">
        <v>93.77</v>
      </c>
      <c r="K51" s="3">
        <v>108.94</v>
      </c>
      <c r="L51" s="3">
        <v>139.44999999999999</v>
      </c>
      <c r="M51" s="3">
        <v>158.03</v>
      </c>
      <c r="N51" s="3">
        <v>244.95</v>
      </c>
      <c r="O51" s="3">
        <v>425.14</v>
      </c>
    </row>
    <row r="52" spans="1:20" x14ac:dyDescent="0.25">
      <c r="F52" s="3" t="s">
        <v>32</v>
      </c>
      <c r="G52" s="3">
        <v>0.2</v>
      </c>
      <c r="H52" s="3">
        <v>0.22</v>
      </c>
      <c r="I52" s="3">
        <v>0.22</v>
      </c>
      <c r="J52" s="3">
        <v>0.22</v>
      </c>
      <c r="K52" s="3">
        <v>0.24</v>
      </c>
      <c r="L52" s="3">
        <v>0.24</v>
      </c>
      <c r="M52" s="3">
        <v>0.26</v>
      </c>
      <c r="N52" s="3">
        <v>0.31</v>
      </c>
      <c r="O52" s="3">
        <v>0.47</v>
      </c>
    </row>
    <row r="53" spans="1:20" x14ac:dyDescent="0.25">
      <c r="F53" s="3" t="s">
        <v>33</v>
      </c>
      <c r="G53" s="3">
        <f>G47-G48</f>
        <v>29.400000000000002</v>
      </c>
      <c r="H53" s="3">
        <f t="shared" ref="H53:O53" si="15">H47-H48</f>
        <v>58.160000000000004</v>
      </c>
      <c r="I53" s="3">
        <f t="shared" si="15"/>
        <v>68.47</v>
      </c>
      <c r="J53" s="3">
        <f t="shared" si="15"/>
        <v>89.2</v>
      </c>
      <c r="K53" s="3">
        <f t="shared" si="15"/>
        <v>108.44</v>
      </c>
      <c r="L53" s="3">
        <f t="shared" si="15"/>
        <v>135.75</v>
      </c>
      <c r="M53" s="3">
        <f t="shared" si="15"/>
        <v>158.62</v>
      </c>
      <c r="N53" s="3">
        <f t="shared" si="15"/>
        <v>251.18</v>
      </c>
      <c r="O53" s="3">
        <f t="shared" si="15"/>
        <v>428.79999999999995</v>
      </c>
    </row>
    <row r="54" spans="1:20" x14ac:dyDescent="0.25">
      <c r="F54" s="3" t="s">
        <v>34</v>
      </c>
      <c r="G54" s="3">
        <f>G49-G50</f>
        <v>27.82</v>
      </c>
      <c r="H54" s="3">
        <f t="shared" ref="H54:O54" si="16">H49-H50</f>
        <v>54.85</v>
      </c>
      <c r="I54" s="3">
        <f t="shared" si="16"/>
        <v>68.47</v>
      </c>
      <c r="J54" s="3">
        <f t="shared" si="16"/>
        <v>91.79</v>
      </c>
      <c r="K54" s="3">
        <f t="shared" si="16"/>
        <v>109.25999999999999</v>
      </c>
      <c r="L54" s="3">
        <f t="shared" si="16"/>
        <v>138.76999999999998</v>
      </c>
      <c r="M54" s="3">
        <f t="shared" si="16"/>
        <v>157.80000000000001</v>
      </c>
      <c r="N54" s="3">
        <f t="shared" si="16"/>
        <v>245.69</v>
      </c>
      <c r="O54" s="3">
        <f t="shared" si="16"/>
        <v>425.76</v>
      </c>
    </row>
    <row r="55" spans="1:20" x14ac:dyDescent="0.25">
      <c r="F55" s="3" t="s">
        <v>35</v>
      </c>
      <c r="G55" s="3">
        <f>G51-G52</f>
        <v>27.830000000000002</v>
      </c>
      <c r="H55" s="3">
        <f t="shared" ref="H55:O55" si="17">H51-H52</f>
        <v>54.78</v>
      </c>
      <c r="I55" s="3">
        <f t="shared" si="17"/>
        <v>68.31</v>
      </c>
      <c r="J55" s="3">
        <f t="shared" si="17"/>
        <v>93.55</v>
      </c>
      <c r="K55" s="3">
        <f t="shared" si="17"/>
        <v>108.7</v>
      </c>
      <c r="L55" s="3">
        <f t="shared" si="17"/>
        <v>139.20999999999998</v>
      </c>
      <c r="M55" s="3">
        <f t="shared" si="17"/>
        <v>157.77000000000001</v>
      </c>
      <c r="N55" s="3">
        <f t="shared" si="17"/>
        <v>244.64</v>
      </c>
      <c r="O55" s="3">
        <f t="shared" si="17"/>
        <v>424.66999999999996</v>
      </c>
    </row>
    <row r="56" spans="1:20" x14ac:dyDescent="0.25">
      <c r="F56" s="3" t="s">
        <v>36</v>
      </c>
      <c r="G56" s="3">
        <f>AVERAGE(G53:G55)</f>
        <v>28.349999999999998</v>
      </c>
      <c r="H56" s="3">
        <f t="shared" ref="H56:O56" si="18">AVERAGE(H53:H55)</f>
        <v>55.930000000000007</v>
      </c>
      <c r="I56" s="3">
        <f t="shared" si="18"/>
        <v>68.416666666666671</v>
      </c>
      <c r="J56" s="3">
        <f t="shared" si="18"/>
        <v>91.513333333333335</v>
      </c>
      <c r="K56" s="3">
        <f t="shared" si="18"/>
        <v>108.8</v>
      </c>
      <c r="L56" s="3">
        <f t="shared" si="18"/>
        <v>137.91</v>
      </c>
      <c r="M56" s="3">
        <f t="shared" si="18"/>
        <v>158.06333333333336</v>
      </c>
      <c r="N56" s="3">
        <f t="shared" si="18"/>
        <v>247.17</v>
      </c>
      <c r="O56" s="3">
        <f t="shared" si="18"/>
        <v>426.41</v>
      </c>
    </row>
    <row r="57" spans="1:20" x14ac:dyDescent="0.25">
      <c r="F57" s="3" t="s">
        <v>37</v>
      </c>
      <c r="G57" s="3">
        <v>1.6</v>
      </c>
      <c r="H57" s="3">
        <v>12.5</v>
      </c>
      <c r="I57" s="3">
        <v>25.3</v>
      </c>
      <c r="J57" s="3">
        <v>32</v>
      </c>
      <c r="K57" s="3">
        <v>45.3</v>
      </c>
      <c r="L57" s="3">
        <v>56.3</v>
      </c>
      <c r="M57" s="3">
        <v>92.7</v>
      </c>
      <c r="N57" s="3">
        <v>153</v>
      </c>
      <c r="O57" s="3">
        <v>240</v>
      </c>
    </row>
    <row r="58" spans="1:20" x14ac:dyDescent="0.25">
      <c r="F58" s="3" t="s">
        <v>38</v>
      </c>
      <c r="G58" s="3">
        <v>1.61</v>
      </c>
      <c r="H58" s="3">
        <v>12.4</v>
      </c>
      <c r="I58" s="3">
        <v>25.2</v>
      </c>
      <c r="J58" s="3">
        <v>32.1</v>
      </c>
      <c r="K58" s="3">
        <v>45.3</v>
      </c>
      <c r="L58" s="3">
        <v>56.6</v>
      </c>
      <c r="M58" s="3">
        <v>92</v>
      </c>
      <c r="N58" s="3">
        <v>154</v>
      </c>
      <c r="O58" s="3">
        <v>239</v>
      </c>
    </row>
    <row r="59" spans="1:20" x14ac:dyDescent="0.25">
      <c r="F59" s="3" t="s">
        <v>39</v>
      </c>
      <c r="G59" s="3">
        <v>1.6</v>
      </c>
      <c r="H59" s="3">
        <v>12.6</v>
      </c>
      <c r="I59" s="3">
        <v>25.3</v>
      </c>
      <c r="J59" s="3">
        <v>32.299999999999997</v>
      </c>
      <c r="K59" s="3">
        <v>45.2</v>
      </c>
      <c r="L59" s="3">
        <v>56.4</v>
      </c>
      <c r="M59" s="3">
        <v>92.1</v>
      </c>
      <c r="N59" s="3">
        <v>154</v>
      </c>
      <c r="O59" s="3">
        <v>238</v>
      </c>
    </row>
    <row r="60" spans="1:20" x14ac:dyDescent="0.25">
      <c r="F60" s="3" t="s">
        <v>40</v>
      </c>
      <c r="G60" s="3">
        <f>AVERAGE(G57:G59)</f>
        <v>1.6033333333333335</v>
      </c>
      <c r="H60" s="3">
        <f t="shared" ref="H60:O60" si="19">AVERAGE(H57:H59)</f>
        <v>12.5</v>
      </c>
      <c r="I60" s="3">
        <f t="shared" si="19"/>
        <v>25.266666666666666</v>
      </c>
      <c r="J60" s="3">
        <f t="shared" si="19"/>
        <v>32.133333333333333</v>
      </c>
      <c r="K60" s="3">
        <f t="shared" si="19"/>
        <v>45.266666666666673</v>
      </c>
      <c r="L60" s="3">
        <f t="shared" si="19"/>
        <v>56.433333333333337</v>
      </c>
      <c r="M60" s="3">
        <f t="shared" si="19"/>
        <v>92.266666666666652</v>
      </c>
      <c r="N60" s="3">
        <f t="shared" si="19"/>
        <v>153.66666666666666</v>
      </c>
      <c r="O60" s="3">
        <f t="shared" si="19"/>
        <v>239</v>
      </c>
    </row>
    <row r="62" spans="1:20" x14ac:dyDescent="0.25">
      <c r="A62" t="s">
        <v>10</v>
      </c>
      <c r="B62" s="1">
        <v>44123</v>
      </c>
      <c r="F62" s="3" t="s">
        <v>27</v>
      </c>
      <c r="G62" s="3">
        <v>22.35</v>
      </c>
      <c r="H62" s="3">
        <v>42.01</v>
      </c>
      <c r="I62" s="3">
        <v>79.19</v>
      </c>
      <c r="J62" s="3">
        <v>88.19</v>
      </c>
      <c r="K62" s="3">
        <v>102.25</v>
      </c>
      <c r="L62" s="3">
        <v>115.12</v>
      </c>
      <c r="M62" s="3">
        <v>162.91</v>
      </c>
      <c r="N62" s="3">
        <v>224.28</v>
      </c>
      <c r="O62" s="3">
        <v>370.97</v>
      </c>
      <c r="Q62" s="4">
        <f>SLOPE(G75:O75,G71:O71)</f>
        <v>0.67470633748986031</v>
      </c>
      <c r="R62" s="4">
        <f>INTERCEPT(G75:O75,G71:O71)</f>
        <v>-21.137378271539589</v>
      </c>
      <c r="S62" s="4">
        <f>RSQ(G75:O75,G71:O71)</f>
        <v>0.99376002661277918</v>
      </c>
      <c r="T62" s="5">
        <f>($W$1-R62)/Q62</f>
        <v>401.85983620705849</v>
      </c>
    </row>
    <row r="63" spans="1:20" x14ac:dyDescent="0.25">
      <c r="F63" s="3" t="s">
        <v>28</v>
      </c>
      <c r="G63" s="3">
        <v>0.21</v>
      </c>
      <c r="H63" s="3">
        <v>0.22</v>
      </c>
      <c r="I63" s="3">
        <v>0.22</v>
      </c>
      <c r="J63" s="3">
        <v>0.23</v>
      </c>
      <c r="K63" s="3">
        <v>0.23</v>
      </c>
      <c r="L63" s="3">
        <v>0.23</v>
      </c>
      <c r="M63" s="3">
        <v>0.26</v>
      </c>
      <c r="N63" s="3">
        <v>0.31</v>
      </c>
      <c r="O63" s="3">
        <v>0.42</v>
      </c>
    </row>
    <row r="64" spans="1:20" x14ac:dyDescent="0.25">
      <c r="F64" s="3" t="s">
        <v>29</v>
      </c>
      <c r="G64" s="3">
        <v>22.17</v>
      </c>
      <c r="H64" s="3">
        <v>42.02</v>
      </c>
      <c r="I64" s="3">
        <v>79.040000000000006</v>
      </c>
      <c r="J64" s="3">
        <v>88.01</v>
      </c>
      <c r="K64" s="3">
        <v>101.29</v>
      </c>
      <c r="L64" s="3">
        <v>116.12</v>
      </c>
      <c r="M64" s="3">
        <v>163.16</v>
      </c>
      <c r="N64" s="3">
        <v>226.69</v>
      </c>
      <c r="O64" s="3">
        <v>377.23</v>
      </c>
    </row>
    <row r="65" spans="1:20" x14ac:dyDescent="0.25">
      <c r="F65" s="3" t="s">
        <v>30</v>
      </c>
      <c r="G65" s="3">
        <v>0.21</v>
      </c>
      <c r="H65" s="3">
        <v>0.21</v>
      </c>
      <c r="I65" s="3">
        <v>0.23</v>
      </c>
      <c r="J65" s="3">
        <v>0.23</v>
      </c>
      <c r="K65" s="3">
        <v>0.24</v>
      </c>
      <c r="L65" s="3">
        <v>0.24</v>
      </c>
      <c r="M65" s="3">
        <v>0.25</v>
      </c>
      <c r="N65" s="3">
        <v>0.28999999999999998</v>
      </c>
      <c r="O65" s="3">
        <v>0.42</v>
      </c>
    </row>
    <row r="66" spans="1:20" x14ac:dyDescent="0.25">
      <c r="F66" s="3" t="s">
        <v>31</v>
      </c>
      <c r="G66" s="3">
        <v>22.54</v>
      </c>
      <c r="H66" s="3">
        <v>41.09</v>
      </c>
      <c r="I66" s="3">
        <v>79.11</v>
      </c>
      <c r="J66" s="3">
        <v>88.63</v>
      </c>
      <c r="K66" s="3">
        <v>104.74</v>
      </c>
      <c r="L66" s="3">
        <v>116.12</v>
      </c>
      <c r="M66" s="3">
        <v>162.16</v>
      </c>
      <c r="N66" s="3">
        <v>228.25</v>
      </c>
      <c r="O66" s="3">
        <v>370.91</v>
      </c>
    </row>
    <row r="67" spans="1:20" x14ac:dyDescent="0.25">
      <c r="F67" s="3" t="s">
        <v>32</v>
      </c>
      <c r="G67" s="3">
        <v>0.21</v>
      </c>
      <c r="H67" s="3">
        <v>0.21</v>
      </c>
      <c r="I67" s="3">
        <v>0.23</v>
      </c>
      <c r="J67" s="3">
        <v>0.23</v>
      </c>
      <c r="K67" s="3">
        <v>0.24</v>
      </c>
      <c r="L67" s="3">
        <v>0.24</v>
      </c>
      <c r="M67" s="3">
        <v>0.25</v>
      </c>
      <c r="N67" s="3">
        <v>0.3</v>
      </c>
      <c r="O67" s="3">
        <v>0.42</v>
      </c>
    </row>
    <row r="68" spans="1:20" x14ac:dyDescent="0.25">
      <c r="F68" s="3" t="s">
        <v>33</v>
      </c>
      <c r="G68" s="3">
        <f>G62-G63</f>
        <v>22.14</v>
      </c>
      <c r="H68" s="3">
        <f t="shared" ref="H68:O68" si="20">H62-H63</f>
        <v>41.79</v>
      </c>
      <c r="I68" s="3">
        <f t="shared" si="20"/>
        <v>78.97</v>
      </c>
      <c r="J68" s="3">
        <f t="shared" si="20"/>
        <v>87.96</v>
      </c>
      <c r="K68" s="3">
        <f t="shared" si="20"/>
        <v>102.02</v>
      </c>
      <c r="L68" s="3">
        <f t="shared" si="20"/>
        <v>114.89</v>
      </c>
      <c r="M68" s="3">
        <f t="shared" si="20"/>
        <v>162.65</v>
      </c>
      <c r="N68" s="3">
        <f t="shared" si="20"/>
        <v>223.97</v>
      </c>
      <c r="O68" s="3">
        <f t="shared" si="20"/>
        <v>370.55</v>
      </c>
    </row>
    <row r="69" spans="1:20" x14ac:dyDescent="0.25">
      <c r="F69" s="3" t="s">
        <v>34</v>
      </c>
      <c r="G69" s="3">
        <f>G64-G65</f>
        <v>21.96</v>
      </c>
      <c r="H69" s="3">
        <f t="shared" ref="H69:O69" si="21">H64-H65</f>
        <v>41.81</v>
      </c>
      <c r="I69" s="3">
        <f t="shared" si="21"/>
        <v>78.81</v>
      </c>
      <c r="J69" s="3">
        <f t="shared" si="21"/>
        <v>87.78</v>
      </c>
      <c r="K69" s="3">
        <f t="shared" si="21"/>
        <v>101.05000000000001</v>
      </c>
      <c r="L69" s="3">
        <f t="shared" si="21"/>
        <v>115.88000000000001</v>
      </c>
      <c r="M69" s="3">
        <f t="shared" si="21"/>
        <v>162.91</v>
      </c>
      <c r="N69" s="3">
        <f t="shared" si="21"/>
        <v>226.4</v>
      </c>
      <c r="O69" s="3">
        <f t="shared" si="21"/>
        <v>376.81</v>
      </c>
    </row>
    <row r="70" spans="1:20" x14ac:dyDescent="0.25">
      <c r="F70" s="3" t="s">
        <v>35</v>
      </c>
      <c r="G70" s="3">
        <f>G66-G67</f>
        <v>22.33</v>
      </c>
      <c r="H70" s="3">
        <f t="shared" ref="H70:O70" si="22">H66-H67</f>
        <v>40.880000000000003</v>
      </c>
      <c r="I70" s="3">
        <f t="shared" si="22"/>
        <v>78.88</v>
      </c>
      <c r="J70" s="3">
        <f t="shared" si="22"/>
        <v>88.399999999999991</v>
      </c>
      <c r="K70" s="3">
        <f t="shared" si="22"/>
        <v>104.5</v>
      </c>
      <c r="L70" s="3">
        <f t="shared" si="22"/>
        <v>115.88000000000001</v>
      </c>
      <c r="M70" s="3">
        <f t="shared" si="22"/>
        <v>161.91</v>
      </c>
      <c r="N70" s="3">
        <f t="shared" si="22"/>
        <v>227.95</v>
      </c>
      <c r="O70" s="3">
        <f t="shared" si="22"/>
        <v>370.49</v>
      </c>
    </row>
    <row r="71" spans="1:20" x14ac:dyDescent="0.25">
      <c r="F71" s="3" t="s">
        <v>36</v>
      </c>
      <c r="G71" s="3">
        <f>AVERAGE(G68:G70)</f>
        <v>22.143333333333334</v>
      </c>
      <c r="H71" s="3">
        <f t="shared" ref="H71:O71" si="23">AVERAGE(H68:H70)</f>
        <v>41.493333333333332</v>
      </c>
      <c r="I71" s="3">
        <f t="shared" si="23"/>
        <v>78.88666666666667</v>
      </c>
      <c r="J71" s="3">
        <f t="shared" si="23"/>
        <v>88.046666666666667</v>
      </c>
      <c r="K71" s="3">
        <f t="shared" si="23"/>
        <v>102.52333333333333</v>
      </c>
      <c r="L71" s="3">
        <f t="shared" si="23"/>
        <v>115.55000000000001</v>
      </c>
      <c r="M71" s="3">
        <f t="shared" si="23"/>
        <v>162.49</v>
      </c>
      <c r="N71" s="3"/>
      <c r="O71" s="3">
        <f t="shared" si="23"/>
        <v>372.61666666666662</v>
      </c>
    </row>
    <row r="72" spans="1:20" x14ac:dyDescent="0.25">
      <c r="F72" s="3" t="s">
        <v>37</v>
      </c>
      <c r="G72" s="3">
        <v>1.91</v>
      </c>
      <c r="H72" s="3">
        <v>13.9</v>
      </c>
      <c r="I72" s="3">
        <v>25.4</v>
      </c>
      <c r="J72" s="3">
        <v>31.7</v>
      </c>
      <c r="K72" s="3">
        <v>44.4</v>
      </c>
      <c r="L72" s="3">
        <v>53.5</v>
      </c>
      <c r="M72" s="3">
        <v>90.7</v>
      </c>
      <c r="N72" s="6">
        <v>154</v>
      </c>
      <c r="O72" s="3">
        <v>233</v>
      </c>
    </row>
    <row r="73" spans="1:20" x14ac:dyDescent="0.25">
      <c r="F73" s="3" t="s">
        <v>38</v>
      </c>
      <c r="G73" s="3">
        <v>1.84</v>
      </c>
      <c r="H73" s="3">
        <v>14.7</v>
      </c>
      <c r="I73" s="3">
        <v>25.1</v>
      </c>
      <c r="J73" s="3">
        <v>31.7</v>
      </c>
      <c r="K73" s="3">
        <v>44.5</v>
      </c>
      <c r="L73" s="3">
        <v>53.5</v>
      </c>
      <c r="M73" s="3">
        <v>90.7</v>
      </c>
      <c r="N73" s="6">
        <v>154</v>
      </c>
      <c r="O73" s="3">
        <v>233</v>
      </c>
    </row>
    <row r="74" spans="1:20" x14ac:dyDescent="0.25">
      <c r="F74" s="3" t="s">
        <v>39</v>
      </c>
      <c r="G74" s="3">
        <v>1.78</v>
      </c>
      <c r="H74" s="3">
        <v>13.5</v>
      </c>
      <c r="I74" s="3">
        <v>25.1</v>
      </c>
      <c r="J74" s="3">
        <v>31.9</v>
      </c>
      <c r="K74" s="3">
        <v>44.7</v>
      </c>
      <c r="L74" s="3">
        <v>53.7</v>
      </c>
      <c r="M74" s="3">
        <v>90.7</v>
      </c>
      <c r="N74" s="3">
        <v>153</v>
      </c>
      <c r="O74" s="3">
        <v>233</v>
      </c>
    </row>
    <row r="75" spans="1:20" x14ac:dyDescent="0.25">
      <c r="F75" s="3" t="s">
        <v>40</v>
      </c>
      <c r="G75" s="3">
        <f>AVERAGE(G72:G74)</f>
        <v>1.8433333333333335</v>
      </c>
      <c r="H75" s="3">
        <f t="shared" ref="H75:O75" si="24">AVERAGE(H72:H74)</f>
        <v>14.033333333333333</v>
      </c>
      <c r="I75" s="3">
        <f t="shared" si="24"/>
        <v>25.2</v>
      </c>
      <c r="J75" s="3">
        <f t="shared" si="24"/>
        <v>31.766666666666666</v>
      </c>
      <c r="K75" s="3">
        <f t="shared" si="24"/>
        <v>44.533333333333339</v>
      </c>
      <c r="L75" s="3">
        <f t="shared" si="24"/>
        <v>53.566666666666663</v>
      </c>
      <c r="M75" s="3">
        <f t="shared" si="24"/>
        <v>90.7</v>
      </c>
      <c r="N75" s="3">
        <f>AVERAGE(N72:N74)</f>
        <v>153.66666666666666</v>
      </c>
      <c r="O75" s="3">
        <f t="shared" si="24"/>
        <v>233</v>
      </c>
    </row>
    <row r="77" spans="1:20" x14ac:dyDescent="0.25">
      <c r="A77" t="s">
        <v>21</v>
      </c>
      <c r="B77" s="1">
        <v>44123</v>
      </c>
      <c r="F77" s="3" t="s">
        <v>27</v>
      </c>
      <c r="G77" s="3">
        <v>23.03</v>
      </c>
      <c r="H77" s="3">
        <v>40.86</v>
      </c>
      <c r="I77" s="3">
        <v>67.88</v>
      </c>
      <c r="J77" s="3">
        <v>81.89</v>
      </c>
      <c r="K77" s="3">
        <v>95.36</v>
      </c>
      <c r="L77" s="3">
        <v>108.64</v>
      </c>
      <c r="M77" s="3">
        <v>162.22</v>
      </c>
      <c r="N77" s="3">
        <v>253.56</v>
      </c>
      <c r="O77" s="3">
        <v>343.53</v>
      </c>
      <c r="Q77" s="4">
        <f>SLOPE(G90:O90,G86:O86)</f>
        <v>0.679102582617918</v>
      </c>
      <c r="R77" s="4">
        <f>INTERCEPT(G90:O90,G86:O86)</f>
        <v>-19.892956308155973</v>
      </c>
      <c r="S77" s="4">
        <f>RSQ(G90:O90,G86:O86)</f>
        <v>0.98864681158138357</v>
      </c>
      <c r="T77" s="5">
        <f>($W$1-R77)/Q77</f>
        <v>397.42590179487695</v>
      </c>
    </row>
    <row r="78" spans="1:20" x14ac:dyDescent="0.25">
      <c r="F78" s="3" t="s">
        <v>28</v>
      </c>
      <c r="G78" s="3">
        <v>0.21</v>
      </c>
      <c r="H78" s="3">
        <v>0.22</v>
      </c>
      <c r="I78" s="3">
        <v>0.23</v>
      </c>
      <c r="J78" s="3">
        <v>0.23</v>
      </c>
      <c r="K78" s="3">
        <v>0.22</v>
      </c>
      <c r="L78" s="3">
        <v>0.22</v>
      </c>
      <c r="M78" s="3">
        <v>0.25</v>
      </c>
      <c r="N78" s="3">
        <v>0.31</v>
      </c>
      <c r="O78" s="3">
        <v>0.38</v>
      </c>
    </row>
    <row r="79" spans="1:20" x14ac:dyDescent="0.25">
      <c r="F79" s="3" t="s">
        <v>29</v>
      </c>
      <c r="G79" s="3">
        <v>23.03</v>
      </c>
      <c r="H79" s="3">
        <v>41.02</v>
      </c>
      <c r="I79" s="3">
        <v>67.13</v>
      </c>
      <c r="J79" s="3">
        <v>81.67</v>
      </c>
      <c r="K79" s="3">
        <v>95.25</v>
      </c>
      <c r="L79" s="3">
        <v>108.25</v>
      </c>
      <c r="M79" s="3">
        <v>158.78</v>
      </c>
      <c r="N79" s="3">
        <v>254.79</v>
      </c>
      <c r="O79" s="3">
        <v>346.57</v>
      </c>
    </row>
    <row r="80" spans="1:20" x14ac:dyDescent="0.25">
      <c r="F80" s="3" t="s">
        <v>30</v>
      </c>
      <c r="G80" s="3">
        <v>0.21</v>
      </c>
      <c r="H80" s="3">
        <v>0.18</v>
      </c>
      <c r="I80" s="3">
        <v>0.22</v>
      </c>
      <c r="J80" s="3">
        <v>0.22</v>
      </c>
      <c r="K80" s="3">
        <v>0.22</v>
      </c>
      <c r="L80" s="3">
        <v>0.24</v>
      </c>
      <c r="M80" s="3">
        <v>0.25</v>
      </c>
      <c r="N80" s="3">
        <v>0.31</v>
      </c>
      <c r="O80" s="3">
        <v>0.4</v>
      </c>
    </row>
    <row r="81" spans="1:20" x14ac:dyDescent="0.25">
      <c r="F81" s="3" t="s">
        <v>31</v>
      </c>
      <c r="G81" s="3">
        <v>23.88</v>
      </c>
      <c r="H81" s="3">
        <v>41.03</v>
      </c>
      <c r="I81" s="3">
        <v>67.03</v>
      </c>
      <c r="J81" s="3">
        <v>78.989999999999995</v>
      </c>
      <c r="K81" s="3">
        <v>94.68</v>
      </c>
      <c r="L81" s="3">
        <v>108</v>
      </c>
      <c r="M81" s="3">
        <v>159.88</v>
      </c>
      <c r="N81" s="3">
        <v>253.8</v>
      </c>
      <c r="O81" s="3">
        <v>347.04</v>
      </c>
    </row>
    <row r="82" spans="1:20" x14ac:dyDescent="0.25">
      <c r="F82" s="3" t="s">
        <v>32</v>
      </c>
      <c r="G82" s="3">
        <v>0.22</v>
      </c>
      <c r="H82" s="3">
        <v>0.22</v>
      </c>
      <c r="I82" s="3">
        <v>0.21</v>
      </c>
      <c r="J82" s="3">
        <v>0.22</v>
      </c>
      <c r="K82" s="3">
        <v>0.23</v>
      </c>
      <c r="L82" s="3">
        <v>0.24</v>
      </c>
      <c r="M82" s="3">
        <v>0.25</v>
      </c>
      <c r="N82" s="3">
        <v>0.32</v>
      </c>
      <c r="O82" s="3">
        <v>0.39</v>
      </c>
    </row>
    <row r="83" spans="1:20" x14ac:dyDescent="0.25">
      <c r="F83" s="3" t="s">
        <v>33</v>
      </c>
      <c r="G83" s="3">
        <f>G77-G78</f>
        <v>22.82</v>
      </c>
      <c r="H83" s="3">
        <f t="shared" ref="H83:O83" si="25">H77-H78</f>
        <v>40.64</v>
      </c>
      <c r="I83" s="3">
        <f t="shared" si="25"/>
        <v>67.649999999999991</v>
      </c>
      <c r="J83" s="3">
        <f t="shared" si="25"/>
        <v>81.66</v>
      </c>
      <c r="K83" s="3">
        <f t="shared" si="25"/>
        <v>95.14</v>
      </c>
      <c r="L83" s="3">
        <f t="shared" si="25"/>
        <v>108.42</v>
      </c>
      <c r="M83" s="3">
        <f t="shared" si="25"/>
        <v>161.97</v>
      </c>
      <c r="N83" s="3">
        <f t="shared" si="25"/>
        <v>253.25</v>
      </c>
      <c r="O83" s="3">
        <f t="shared" si="25"/>
        <v>343.15</v>
      </c>
    </row>
    <row r="84" spans="1:20" x14ac:dyDescent="0.25">
      <c r="F84" s="3" t="s">
        <v>34</v>
      </c>
      <c r="G84" s="3">
        <f>G79-G80</f>
        <v>22.82</v>
      </c>
      <c r="H84" s="3">
        <f t="shared" ref="H84:O84" si="26">H79-H80</f>
        <v>40.840000000000003</v>
      </c>
      <c r="I84" s="3">
        <f t="shared" si="26"/>
        <v>66.91</v>
      </c>
      <c r="J84" s="3">
        <f t="shared" si="26"/>
        <v>81.45</v>
      </c>
      <c r="K84" s="3">
        <f t="shared" si="26"/>
        <v>95.03</v>
      </c>
      <c r="L84" s="3">
        <f t="shared" si="26"/>
        <v>108.01</v>
      </c>
      <c r="M84" s="3">
        <f t="shared" si="26"/>
        <v>158.53</v>
      </c>
      <c r="N84" s="3">
        <f t="shared" si="26"/>
        <v>254.48</v>
      </c>
      <c r="O84" s="3">
        <f t="shared" si="26"/>
        <v>346.17</v>
      </c>
    </row>
    <row r="85" spans="1:20" x14ac:dyDescent="0.25">
      <c r="F85" s="3" t="s">
        <v>35</v>
      </c>
      <c r="G85" s="3">
        <f>G81-G82</f>
        <v>23.66</v>
      </c>
      <c r="H85" s="3">
        <f t="shared" ref="H85:O85" si="27">H81-H82</f>
        <v>40.81</v>
      </c>
      <c r="I85" s="3">
        <f t="shared" si="27"/>
        <v>66.820000000000007</v>
      </c>
      <c r="J85" s="3">
        <f t="shared" si="27"/>
        <v>78.77</v>
      </c>
      <c r="K85" s="3">
        <f t="shared" si="27"/>
        <v>94.45</v>
      </c>
      <c r="L85" s="3">
        <f t="shared" si="27"/>
        <v>107.76</v>
      </c>
      <c r="M85" s="3">
        <f t="shared" si="27"/>
        <v>159.63</v>
      </c>
      <c r="N85" s="3">
        <f t="shared" si="27"/>
        <v>253.48000000000002</v>
      </c>
      <c r="O85" s="3">
        <f t="shared" si="27"/>
        <v>346.65000000000003</v>
      </c>
    </row>
    <row r="86" spans="1:20" x14ac:dyDescent="0.25">
      <c r="F86" s="3" t="s">
        <v>36</v>
      </c>
      <c r="G86" s="3">
        <f>AVERAGE(G83:G85)</f>
        <v>23.099999999999998</v>
      </c>
      <c r="H86" s="3">
        <f t="shared" ref="H86:O86" si="28">AVERAGE(H83:H85)</f>
        <v>40.763333333333335</v>
      </c>
      <c r="I86" s="3">
        <f t="shared" si="28"/>
        <v>67.126666666666665</v>
      </c>
      <c r="J86" s="3">
        <f t="shared" si="28"/>
        <v>80.626666666666665</v>
      </c>
      <c r="K86" s="3">
        <f t="shared" si="28"/>
        <v>94.873333333333335</v>
      </c>
      <c r="L86" s="3">
        <f t="shared" si="28"/>
        <v>108.06333333333333</v>
      </c>
      <c r="M86" s="3">
        <f t="shared" si="28"/>
        <v>160.04333333333332</v>
      </c>
      <c r="N86" s="3">
        <f t="shared" si="28"/>
        <v>253.73666666666668</v>
      </c>
      <c r="O86" s="3">
        <f t="shared" si="28"/>
        <v>345.32333333333332</v>
      </c>
    </row>
    <row r="87" spans="1:20" x14ac:dyDescent="0.25">
      <c r="F87" s="3" t="s">
        <v>37</v>
      </c>
      <c r="G87" s="3">
        <v>1.49</v>
      </c>
      <c r="H87" s="3">
        <v>12.9</v>
      </c>
      <c r="I87" s="3">
        <v>23.1</v>
      </c>
      <c r="J87" s="3">
        <v>34.200000000000003</v>
      </c>
      <c r="K87" s="3">
        <v>44.7</v>
      </c>
      <c r="L87" s="3">
        <v>53.7</v>
      </c>
      <c r="M87" s="3">
        <v>81.2</v>
      </c>
      <c r="N87" s="3">
        <v>138</v>
      </c>
      <c r="O87" s="3">
        <v>227</v>
      </c>
    </row>
    <row r="88" spans="1:20" x14ac:dyDescent="0.25">
      <c r="F88" s="3" t="s">
        <v>38</v>
      </c>
      <c r="G88" s="3">
        <v>1.46</v>
      </c>
      <c r="H88" s="3">
        <v>12.4</v>
      </c>
      <c r="I88" s="3">
        <v>23.2</v>
      </c>
      <c r="J88" s="3">
        <v>34.299999999999997</v>
      </c>
      <c r="K88" s="3">
        <v>44.7</v>
      </c>
      <c r="L88" s="3">
        <v>53.9</v>
      </c>
      <c r="M88" s="3">
        <v>81</v>
      </c>
      <c r="N88" s="3">
        <v>138</v>
      </c>
      <c r="O88" s="3">
        <v>228</v>
      </c>
    </row>
    <row r="89" spans="1:20" x14ac:dyDescent="0.25">
      <c r="F89" s="3" t="s">
        <v>39</v>
      </c>
      <c r="G89" s="3">
        <v>1.44</v>
      </c>
      <c r="H89" s="3">
        <v>12.4</v>
      </c>
      <c r="I89" s="3">
        <v>24.1</v>
      </c>
      <c r="J89" s="3">
        <v>34.4</v>
      </c>
      <c r="K89" s="3">
        <v>44.9</v>
      </c>
      <c r="L89" s="3">
        <v>54</v>
      </c>
      <c r="M89" s="3">
        <v>81.5</v>
      </c>
      <c r="N89" s="3">
        <v>140</v>
      </c>
      <c r="O89" s="3">
        <v>228</v>
      </c>
    </row>
    <row r="90" spans="1:20" x14ac:dyDescent="0.25">
      <c r="F90" s="3" t="s">
        <v>40</v>
      </c>
      <c r="G90" s="3">
        <f>AVERAGE(G87:G89)</f>
        <v>1.4633333333333336</v>
      </c>
      <c r="H90" s="3">
        <f t="shared" ref="H90:O90" si="29">AVERAGE(H87:H89)</f>
        <v>12.566666666666668</v>
      </c>
      <c r="I90" s="3">
        <f t="shared" si="29"/>
        <v>23.466666666666669</v>
      </c>
      <c r="J90" s="3">
        <f t="shared" si="29"/>
        <v>34.300000000000004</v>
      </c>
      <c r="K90" s="3">
        <f t="shared" si="29"/>
        <v>44.766666666666673</v>
      </c>
      <c r="L90" s="3">
        <f t="shared" si="29"/>
        <v>53.866666666666667</v>
      </c>
      <c r="M90" s="3">
        <f t="shared" si="29"/>
        <v>81.233333333333334</v>
      </c>
      <c r="N90" s="3">
        <f t="shared" si="29"/>
        <v>138.66666666666666</v>
      </c>
      <c r="O90" s="3">
        <f t="shared" si="29"/>
        <v>227.66666666666666</v>
      </c>
    </row>
    <row r="92" spans="1:20" x14ac:dyDescent="0.25">
      <c r="A92" t="s">
        <v>10</v>
      </c>
      <c r="B92" s="1">
        <v>44141</v>
      </c>
      <c r="F92" s="3" t="s">
        <v>27</v>
      </c>
      <c r="G92" s="3">
        <v>23.59</v>
      </c>
      <c r="H92" s="3">
        <v>43.67</v>
      </c>
      <c r="I92" s="3">
        <v>60.27</v>
      </c>
      <c r="J92" s="3">
        <v>90.12</v>
      </c>
      <c r="K92" s="3">
        <v>112.57</v>
      </c>
      <c r="L92" s="3">
        <v>138.72999999999999</v>
      </c>
      <c r="M92" s="3">
        <v>176.01</v>
      </c>
      <c r="N92" s="3">
        <v>260.66000000000003</v>
      </c>
      <c r="O92" s="3">
        <v>395.53</v>
      </c>
      <c r="Q92" s="4">
        <f>SLOPE(G105:O105,G101:O101)</f>
        <v>0.60854225351755509</v>
      </c>
      <c r="R92" s="4">
        <f>INTERCEPT(G105:O105,G101:O101)</f>
        <v>-18.738402190410326</v>
      </c>
      <c r="S92" s="4">
        <f>RSQ(G105:O105,G101:O101)</f>
        <v>0.99198042202744741</v>
      </c>
      <c r="T92" s="5">
        <f>($W$1-R92)/Q92</f>
        <v>441.61009467628992</v>
      </c>
    </row>
    <row r="93" spans="1:20" x14ac:dyDescent="0.25">
      <c r="F93" s="3" t="s">
        <v>28</v>
      </c>
      <c r="G93" s="3">
        <v>0.22</v>
      </c>
      <c r="H93" s="3">
        <v>0.21</v>
      </c>
      <c r="I93" s="3">
        <v>0.22</v>
      </c>
      <c r="J93" s="3">
        <v>0.22</v>
      </c>
      <c r="K93" s="3">
        <v>0.22</v>
      </c>
      <c r="L93" s="3">
        <v>0.25</v>
      </c>
      <c r="M93" s="3">
        <v>0.27</v>
      </c>
      <c r="N93" s="3">
        <v>0.32</v>
      </c>
      <c r="O93" s="3">
        <v>0.44</v>
      </c>
    </row>
    <row r="94" spans="1:20" x14ac:dyDescent="0.25">
      <c r="F94" s="3" t="s">
        <v>29</v>
      </c>
      <c r="G94" s="3">
        <v>23.04</v>
      </c>
      <c r="H94" s="3">
        <v>42.59</v>
      </c>
      <c r="I94" s="3">
        <v>59.88</v>
      </c>
      <c r="J94" s="3">
        <v>90.28</v>
      </c>
      <c r="K94" s="3">
        <v>114.7</v>
      </c>
      <c r="L94" s="3">
        <v>139.01</v>
      </c>
      <c r="M94" s="3">
        <v>173.21</v>
      </c>
      <c r="N94" s="3">
        <v>258.77999999999997</v>
      </c>
      <c r="O94" s="3">
        <v>395.29</v>
      </c>
    </row>
    <row r="95" spans="1:20" x14ac:dyDescent="0.25">
      <c r="F95" s="3" t="s">
        <v>30</v>
      </c>
      <c r="G95" s="3">
        <v>0.21</v>
      </c>
      <c r="H95" s="3">
        <v>0.23</v>
      </c>
      <c r="I95" s="3">
        <v>0.22</v>
      </c>
      <c r="J95" s="3">
        <v>0.22</v>
      </c>
      <c r="K95" s="3">
        <v>0.23</v>
      </c>
      <c r="L95" s="3">
        <v>0.24</v>
      </c>
      <c r="M95" s="3">
        <v>0.27</v>
      </c>
      <c r="N95" s="3">
        <v>0.32</v>
      </c>
      <c r="O95" s="3">
        <v>0.44</v>
      </c>
    </row>
    <row r="96" spans="1:20" x14ac:dyDescent="0.25">
      <c r="F96" s="3" t="s">
        <v>31</v>
      </c>
      <c r="G96" s="3">
        <v>23.41</v>
      </c>
      <c r="H96" s="3">
        <v>42.2</v>
      </c>
      <c r="I96" s="3">
        <v>59.51</v>
      </c>
      <c r="J96" s="3">
        <v>88.99</v>
      </c>
      <c r="K96" s="3">
        <v>114.33</v>
      </c>
      <c r="L96" s="3">
        <v>137.93</v>
      </c>
      <c r="M96" s="3">
        <v>169.22</v>
      </c>
      <c r="N96" s="3">
        <v>258.54000000000002</v>
      </c>
      <c r="O96" s="3">
        <v>393.05</v>
      </c>
    </row>
    <row r="97" spans="1:20" x14ac:dyDescent="0.25">
      <c r="F97" s="3" t="s">
        <v>32</v>
      </c>
      <c r="G97" s="3">
        <v>0.2</v>
      </c>
      <c r="H97" s="3">
        <v>0.22</v>
      </c>
      <c r="I97" s="3">
        <v>0.22</v>
      </c>
      <c r="J97" s="3">
        <v>0.22</v>
      </c>
      <c r="K97" s="3">
        <v>0.23</v>
      </c>
      <c r="L97" s="3">
        <v>0.24</v>
      </c>
      <c r="M97" s="3">
        <v>0.27</v>
      </c>
      <c r="N97" s="3">
        <v>0.32</v>
      </c>
      <c r="O97" s="3">
        <v>0.44</v>
      </c>
    </row>
    <row r="98" spans="1:20" x14ac:dyDescent="0.25">
      <c r="F98" s="3" t="s">
        <v>33</v>
      </c>
      <c r="G98" s="3">
        <f>G92-G93</f>
        <v>23.37</v>
      </c>
      <c r="H98" s="3">
        <f t="shared" ref="H98:O98" si="30">H92-H93</f>
        <v>43.46</v>
      </c>
      <c r="I98" s="3">
        <f t="shared" si="30"/>
        <v>60.050000000000004</v>
      </c>
      <c r="J98" s="3">
        <f t="shared" si="30"/>
        <v>89.9</v>
      </c>
      <c r="K98" s="3">
        <f t="shared" si="30"/>
        <v>112.35</v>
      </c>
      <c r="L98" s="3">
        <f t="shared" si="30"/>
        <v>138.47999999999999</v>
      </c>
      <c r="M98" s="3">
        <f t="shared" si="30"/>
        <v>175.73999999999998</v>
      </c>
      <c r="N98" s="3">
        <f t="shared" si="30"/>
        <v>260.34000000000003</v>
      </c>
      <c r="O98" s="3">
        <f t="shared" si="30"/>
        <v>395.09</v>
      </c>
    </row>
    <row r="99" spans="1:20" x14ac:dyDescent="0.25">
      <c r="F99" s="3" t="s">
        <v>34</v>
      </c>
      <c r="G99" s="3">
        <f>G94-G95</f>
        <v>22.83</v>
      </c>
      <c r="H99" s="3">
        <f t="shared" ref="H99:O99" si="31">H94-H95</f>
        <v>42.360000000000007</v>
      </c>
      <c r="I99" s="3">
        <f t="shared" si="31"/>
        <v>59.660000000000004</v>
      </c>
      <c r="J99" s="3">
        <f t="shared" si="31"/>
        <v>90.06</v>
      </c>
      <c r="K99" s="3">
        <f t="shared" si="31"/>
        <v>114.47</v>
      </c>
      <c r="L99" s="3">
        <f t="shared" si="31"/>
        <v>138.76999999999998</v>
      </c>
      <c r="M99" s="3">
        <f t="shared" si="31"/>
        <v>172.94</v>
      </c>
      <c r="N99" s="3">
        <f t="shared" si="31"/>
        <v>258.45999999999998</v>
      </c>
      <c r="O99" s="3">
        <f t="shared" si="31"/>
        <v>394.85</v>
      </c>
    </row>
    <row r="100" spans="1:20" x14ac:dyDescent="0.25">
      <c r="F100" s="3" t="s">
        <v>35</v>
      </c>
      <c r="G100" s="3">
        <f>G96-G97</f>
        <v>23.21</v>
      </c>
      <c r="H100" s="3">
        <f t="shared" ref="H100:O100" si="32">H96-H97</f>
        <v>41.980000000000004</v>
      </c>
      <c r="I100" s="3">
        <f t="shared" si="32"/>
        <v>59.29</v>
      </c>
      <c r="J100" s="3">
        <f t="shared" si="32"/>
        <v>88.77</v>
      </c>
      <c r="K100" s="3">
        <f t="shared" si="32"/>
        <v>114.1</v>
      </c>
      <c r="L100" s="3">
        <f t="shared" si="32"/>
        <v>137.69</v>
      </c>
      <c r="M100" s="3">
        <f t="shared" si="32"/>
        <v>168.95</v>
      </c>
      <c r="N100" s="3">
        <f t="shared" si="32"/>
        <v>258.22000000000003</v>
      </c>
      <c r="O100" s="3">
        <f t="shared" si="32"/>
        <v>392.61</v>
      </c>
    </row>
    <row r="101" spans="1:20" x14ac:dyDescent="0.25">
      <c r="F101" s="3" t="s">
        <v>36</v>
      </c>
      <c r="G101" s="3">
        <f>AVERAGE(G98:G100)</f>
        <v>23.136666666666667</v>
      </c>
      <c r="H101" s="3">
        <f t="shared" ref="H101:O101" si="33">AVERAGE(H98:H100)</f>
        <v>42.6</v>
      </c>
      <c r="I101" s="3">
        <f t="shared" si="33"/>
        <v>59.666666666666664</v>
      </c>
      <c r="J101" s="3">
        <f t="shared" si="33"/>
        <v>89.576666666666668</v>
      </c>
      <c r="K101" s="3">
        <f t="shared" si="33"/>
        <v>113.63999999999999</v>
      </c>
      <c r="L101" s="3">
        <f t="shared" si="33"/>
        <v>138.31333333333333</v>
      </c>
      <c r="M101" s="3">
        <f t="shared" si="33"/>
        <v>172.54333333333329</v>
      </c>
      <c r="N101" s="3">
        <f t="shared" si="33"/>
        <v>259.00666666666666</v>
      </c>
      <c r="O101" s="3">
        <f t="shared" si="33"/>
        <v>394.18333333333339</v>
      </c>
    </row>
    <row r="102" spans="1:20" x14ac:dyDescent="0.25">
      <c r="F102" s="3" t="s">
        <v>37</v>
      </c>
      <c r="G102" s="3">
        <v>1.49</v>
      </c>
      <c r="H102" s="3">
        <v>12.9</v>
      </c>
      <c r="I102" s="3">
        <v>23.1</v>
      </c>
      <c r="J102" s="3">
        <v>34.200000000000003</v>
      </c>
      <c r="K102" s="3">
        <v>44.7</v>
      </c>
      <c r="L102" s="3">
        <v>53.7</v>
      </c>
      <c r="M102" s="3">
        <v>81.2</v>
      </c>
      <c r="N102" s="3">
        <v>138</v>
      </c>
      <c r="O102" s="3">
        <v>227</v>
      </c>
    </row>
    <row r="103" spans="1:20" x14ac:dyDescent="0.25">
      <c r="F103" s="3" t="s">
        <v>38</v>
      </c>
      <c r="G103" s="3">
        <v>1.46</v>
      </c>
      <c r="H103" s="3">
        <v>12.4</v>
      </c>
      <c r="I103" s="3">
        <v>23.2</v>
      </c>
      <c r="J103" s="3">
        <v>34.299999999999997</v>
      </c>
      <c r="K103" s="3">
        <v>44.7</v>
      </c>
      <c r="L103" s="3">
        <v>53.9</v>
      </c>
      <c r="M103" s="3">
        <v>81</v>
      </c>
      <c r="N103" s="3">
        <v>138</v>
      </c>
      <c r="O103" s="3">
        <v>228</v>
      </c>
    </row>
    <row r="104" spans="1:20" x14ac:dyDescent="0.25">
      <c r="F104" s="3" t="s">
        <v>39</v>
      </c>
      <c r="G104" s="3">
        <v>1.44</v>
      </c>
      <c r="H104" s="3">
        <v>12.4</v>
      </c>
      <c r="I104" s="3">
        <v>24.1</v>
      </c>
      <c r="J104" s="3">
        <v>34.4</v>
      </c>
      <c r="K104" s="3">
        <v>44.9</v>
      </c>
      <c r="L104" s="3">
        <v>54</v>
      </c>
      <c r="M104" s="3">
        <v>81.5</v>
      </c>
      <c r="N104" s="3">
        <v>140</v>
      </c>
      <c r="O104" s="3">
        <v>228</v>
      </c>
    </row>
    <row r="105" spans="1:20" x14ac:dyDescent="0.25">
      <c r="F105" s="3" t="s">
        <v>40</v>
      </c>
      <c r="G105" s="3">
        <f>AVERAGE(G102:G104)</f>
        <v>1.4633333333333336</v>
      </c>
      <c r="H105" s="3">
        <f t="shared" ref="H105:O105" si="34">AVERAGE(H102:H104)</f>
        <v>12.566666666666668</v>
      </c>
      <c r="I105" s="3">
        <f t="shared" si="34"/>
        <v>23.466666666666669</v>
      </c>
      <c r="J105" s="3">
        <f t="shared" si="34"/>
        <v>34.300000000000004</v>
      </c>
      <c r="K105" s="3">
        <f t="shared" si="34"/>
        <v>44.766666666666673</v>
      </c>
      <c r="L105" s="3">
        <f t="shared" si="34"/>
        <v>53.866666666666667</v>
      </c>
      <c r="M105" s="3">
        <f t="shared" si="34"/>
        <v>81.233333333333334</v>
      </c>
      <c r="N105" s="3">
        <f t="shared" si="34"/>
        <v>138.66666666666666</v>
      </c>
      <c r="O105" s="3">
        <f t="shared" si="34"/>
        <v>227.66666666666666</v>
      </c>
    </row>
    <row r="107" spans="1:20" x14ac:dyDescent="0.25">
      <c r="A107" t="s">
        <v>21</v>
      </c>
      <c r="B107" s="1">
        <v>44141</v>
      </c>
      <c r="F107" s="3" t="s">
        <v>27</v>
      </c>
      <c r="G107" s="3">
        <v>21.32</v>
      </c>
      <c r="H107" s="3">
        <v>41.44</v>
      </c>
      <c r="I107" s="3">
        <v>59.55</v>
      </c>
      <c r="J107" s="3">
        <v>91.12</v>
      </c>
      <c r="K107" s="3">
        <v>115.43</v>
      </c>
      <c r="L107" s="3">
        <v>135.66</v>
      </c>
      <c r="M107" s="3">
        <v>175.31</v>
      </c>
      <c r="N107" s="3">
        <v>262.44</v>
      </c>
      <c r="O107" s="3">
        <v>400.01</v>
      </c>
      <c r="Q107" s="4">
        <f>SLOPE(G120:O120,G116:O116)</f>
        <v>0.59234438702639503</v>
      </c>
      <c r="R107" s="4">
        <f>INTERCEPT(G120:O120,G116:O116)</f>
        <v>-17.270655700974046</v>
      </c>
      <c r="S107" s="4">
        <f>RSQ(G120:O120,G116:O116)</f>
        <v>0.99282318892737365</v>
      </c>
      <c r="T107" s="5">
        <f>($W$1-R107)/Q107</f>
        <v>451.20821865585498</v>
      </c>
    </row>
    <row r="108" spans="1:20" x14ac:dyDescent="0.25">
      <c r="F108" s="3" t="s">
        <v>28</v>
      </c>
      <c r="G108" s="3">
        <v>0.21</v>
      </c>
      <c r="H108" s="3">
        <v>0.21</v>
      </c>
      <c r="I108" s="3">
        <v>0.22</v>
      </c>
      <c r="J108" s="3">
        <v>0.22</v>
      </c>
      <c r="K108" s="3">
        <v>0.22</v>
      </c>
      <c r="L108" s="3">
        <v>0.24</v>
      </c>
      <c r="M108" s="3">
        <v>0.27</v>
      </c>
      <c r="N108" s="3">
        <v>0.3</v>
      </c>
      <c r="O108" s="3">
        <v>0.44</v>
      </c>
    </row>
    <row r="109" spans="1:20" x14ac:dyDescent="0.25">
      <c r="F109" s="3" t="s">
        <v>29</v>
      </c>
      <c r="G109" s="3">
        <v>20.94</v>
      </c>
      <c r="H109" s="3">
        <v>41</v>
      </c>
      <c r="I109" s="3">
        <v>59.61</v>
      </c>
      <c r="J109" s="3">
        <v>91.03</v>
      </c>
      <c r="K109" s="3">
        <v>116.41</v>
      </c>
      <c r="L109" s="3">
        <v>138.46</v>
      </c>
      <c r="M109" s="3">
        <v>172.69</v>
      </c>
      <c r="N109" s="3">
        <v>256.36</v>
      </c>
      <c r="O109" s="3">
        <v>401.23</v>
      </c>
    </row>
    <row r="110" spans="1:20" x14ac:dyDescent="0.25">
      <c r="F110" s="3" t="s">
        <v>30</v>
      </c>
      <c r="G110" s="3">
        <v>0.21</v>
      </c>
      <c r="H110" s="3">
        <v>0.21</v>
      </c>
      <c r="I110" s="3">
        <v>0.22</v>
      </c>
      <c r="J110" s="3">
        <v>0.22</v>
      </c>
      <c r="K110" s="3">
        <v>0.22</v>
      </c>
      <c r="L110" s="3">
        <v>0.24</v>
      </c>
      <c r="M110" s="3">
        <v>0.27</v>
      </c>
      <c r="N110" s="3">
        <v>0.32</v>
      </c>
      <c r="O110" s="3">
        <v>0.44</v>
      </c>
    </row>
    <row r="111" spans="1:20" x14ac:dyDescent="0.25">
      <c r="F111" s="3" t="s">
        <v>31</v>
      </c>
      <c r="G111" s="3">
        <v>20.89</v>
      </c>
      <c r="H111" s="3">
        <v>41.02</v>
      </c>
      <c r="I111" s="3">
        <v>59.43</v>
      </c>
      <c r="J111" s="3">
        <v>90.25</v>
      </c>
      <c r="K111" s="3">
        <v>114.94</v>
      </c>
      <c r="L111" s="3">
        <v>137.21</v>
      </c>
      <c r="M111" s="3">
        <v>170.35</v>
      </c>
      <c r="N111" s="3">
        <v>265.54000000000002</v>
      </c>
      <c r="O111" s="3">
        <v>396.33</v>
      </c>
    </row>
    <row r="112" spans="1:20" x14ac:dyDescent="0.25">
      <c r="F112" s="3" t="s">
        <v>32</v>
      </c>
      <c r="G112" s="3">
        <v>0.2</v>
      </c>
      <c r="H112" s="3">
        <v>0.22</v>
      </c>
      <c r="I112" s="3">
        <v>0.21</v>
      </c>
      <c r="J112" s="3">
        <v>0.22</v>
      </c>
      <c r="K112" s="3">
        <v>0.23</v>
      </c>
      <c r="L112" s="3">
        <v>0.24</v>
      </c>
      <c r="M112" s="3">
        <v>0.26</v>
      </c>
      <c r="N112" s="3">
        <v>0.32</v>
      </c>
      <c r="O112" s="3">
        <v>0.44</v>
      </c>
    </row>
    <row r="113" spans="1:20" x14ac:dyDescent="0.25">
      <c r="F113" s="3" t="s">
        <v>33</v>
      </c>
      <c r="G113" s="3">
        <f>G107-G108</f>
        <v>21.11</v>
      </c>
      <c r="H113" s="3">
        <f t="shared" ref="H113:O113" si="35">H107-H108</f>
        <v>41.23</v>
      </c>
      <c r="I113" s="3">
        <f t="shared" si="35"/>
        <v>59.33</v>
      </c>
      <c r="J113" s="3">
        <f t="shared" si="35"/>
        <v>90.9</v>
      </c>
      <c r="K113" s="3">
        <f t="shared" si="35"/>
        <v>115.21000000000001</v>
      </c>
      <c r="L113" s="3">
        <f t="shared" si="35"/>
        <v>135.41999999999999</v>
      </c>
      <c r="M113" s="3">
        <f t="shared" si="35"/>
        <v>175.04</v>
      </c>
      <c r="N113" s="3">
        <f t="shared" si="35"/>
        <v>262.14</v>
      </c>
      <c r="O113" s="3">
        <f t="shared" si="35"/>
        <v>399.57</v>
      </c>
    </row>
    <row r="114" spans="1:20" x14ac:dyDescent="0.25">
      <c r="F114" s="3" t="s">
        <v>34</v>
      </c>
      <c r="G114" s="3">
        <f>G109-G110</f>
        <v>20.73</v>
      </c>
      <c r="H114" s="3">
        <f t="shared" ref="H114:O114" si="36">H109-H110</f>
        <v>40.79</v>
      </c>
      <c r="I114" s="3">
        <f t="shared" si="36"/>
        <v>59.39</v>
      </c>
      <c r="J114" s="3">
        <f t="shared" si="36"/>
        <v>90.81</v>
      </c>
      <c r="K114" s="3">
        <f t="shared" si="36"/>
        <v>116.19</v>
      </c>
      <c r="L114" s="3">
        <f t="shared" si="36"/>
        <v>138.22</v>
      </c>
      <c r="M114" s="3">
        <f t="shared" si="36"/>
        <v>172.42</v>
      </c>
      <c r="N114" s="3">
        <f t="shared" si="36"/>
        <v>256.04000000000002</v>
      </c>
      <c r="O114" s="3">
        <f t="shared" si="36"/>
        <v>400.79</v>
      </c>
    </row>
    <row r="115" spans="1:20" x14ac:dyDescent="0.25">
      <c r="F115" s="3" t="s">
        <v>35</v>
      </c>
      <c r="G115" s="3">
        <f>G111-G112</f>
        <v>20.69</v>
      </c>
      <c r="H115" s="3">
        <f t="shared" ref="H115:O115" si="37">H111-H112</f>
        <v>40.800000000000004</v>
      </c>
      <c r="I115" s="3">
        <f t="shared" si="37"/>
        <v>59.22</v>
      </c>
      <c r="J115" s="3">
        <f t="shared" si="37"/>
        <v>90.03</v>
      </c>
      <c r="K115" s="3">
        <f t="shared" si="37"/>
        <v>114.71</v>
      </c>
      <c r="L115" s="3">
        <f t="shared" si="37"/>
        <v>136.97</v>
      </c>
      <c r="M115" s="3">
        <f t="shared" si="37"/>
        <v>170.09</v>
      </c>
      <c r="N115" s="3">
        <f t="shared" si="37"/>
        <v>265.22000000000003</v>
      </c>
      <c r="O115" s="3">
        <f t="shared" si="37"/>
        <v>395.89</v>
      </c>
    </row>
    <row r="116" spans="1:20" x14ac:dyDescent="0.25">
      <c r="F116" s="3" t="s">
        <v>36</v>
      </c>
      <c r="G116" s="3">
        <f>AVERAGE(G113:G115)</f>
        <v>20.843333333333334</v>
      </c>
      <c r="H116" s="3">
        <f t="shared" ref="H116:O116" si="38">AVERAGE(H113:H115)</f>
        <v>40.94</v>
      </c>
      <c r="I116" s="3">
        <f t="shared" si="38"/>
        <v>59.313333333333333</v>
      </c>
      <c r="J116" s="3">
        <f t="shared" si="38"/>
        <v>90.58</v>
      </c>
      <c r="K116" s="3">
        <f t="shared" si="38"/>
        <v>115.37</v>
      </c>
      <c r="L116" s="3">
        <f t="shared" si="38"/>
        <v>136.87</v>
      </c>
      <c r="M116" s="3">
        <f t="shared" si="38"/>
        <v>172.51666666666665</v>
      </c>
      <c r="N116" s="3">
        <f t="shared" si="38"/>
        <v>261.13333333333338</v>
      </c>
      <c r="O116" s="3">
        <f t="shared" si="38"/>
        <v>398.75</v>
      </c>
    </row>
    <row r="117" spans="1:20" x14ac:dyDescent="0.25">
      <c r="F117" s="3" t="s">
        <v>37</v>
      </c>
      <c r="G117" s="3">
        <v>1.32</v>
      </c>
      <c r="H117" s="3">
        <v>12.86</v>
      </c>
      <c r="I117" s="3">
        <v>22.96</v>
      </c>
      <c r="J117" s="3">
        <v>33.26</v>
      </c>
      <c r="K117" s="3">
        <v>43.9</v>
      </c>
      <c r="L117" s="3">
        <v>54.25</v>
      </c>
      <c r="M117" s="3">
        <v>81.23</v>
      </c>
      <c r="N117" s="3">
        <v>139</v>
      </c>
      <c r="O117" s="3">
        <v>225</v>
      </c>
    </row>
    <row r="118" spans="1:20" x14ac:dyDescent="0.25">
      <c r="F118" s="3" t="s">
        <v>38</v>
      </c>
      <c r="G118" s="3">
        <v>1.46</v>
      </c>
      <c r="H118" s="3">
        <v>12.69</v>
      </c>
      <c r="I118" s="3">
        <v>23.1</v>
      </c>
      <c r="J118" s="3">
        <v>33.4</v>
      </c>
      <c r="K118" s="3">
        <v>44.2</v>
      </c>
      <c r="L118" s="3">
        <v>53.69</v>
      </c>
      <c r="M118" s="3">
        <v>81.459999999999994</v>
      </c>
      <c r="N118" s="3">
        <v>137.6</v>
      </c>
      <c r="O118" s="3">
        <v>224.6</v>
      </c>
    </row>
    <row r="119" spans="1:20" x14ac:dyDescent="0.25">
      <c r="F119" s="3" t="s">
        <v>39</v>
      </c>
      <c r="G119" s="3">
        <v>1.33</v>
      </c>
      <c r="H119" s="3">
        <v>12.14</v>
      </c>
      <c r="I119" s="3">
        <v>23.5</v>
      </c>
      <c r="J119" s="3">
        <v>33.200000000000003</v>
      </c>
      <c r="K119" s="3">
        <v>44.7</v>
      </c>
      <c r="L119" s="3">
        <v>54.12</v>
      </c>
      <c r="M119" s="3">
        <v>81.44</v>
      </c>
      <c r="N119" s="3">
        <v>136.97999999999999</v>
      </c>
      <c r="O119" s="3">
        <v>223.9</v>
      </c>
    </row>
    <row r="120" spans="1:20" x14ac:dyDescent="0.25">
      <c r="F120" s="3" t="s">
        <v>40</v>
      </c>
      <c r="G120" s="3">
        <f>AVERAGE(G117:G119)</f>
        <v>1.37</v>
      </c>
      <c r="H120" s="3">
        <f t="shared" ref="H120:O120" si="39">AVERAGE(H117:H119)</f>
        <v>12.563333333333333</v>
      </c>
      <c r="I120" s="3">
        <f t="shared" si="39"/>
        <v>23.186666666666667</v>
      </c>
      <c r="J120" s="3">
        <f t="shared" si="39"/>
        <v>33.286666666666669</v>
      </c>
      <c r="K120" s="3">
        <f t="shared" si="39"/>
        <v>44.266666666666673</v>
      </c>
      <c r="L120" s="3">
        <f t="shared" si="39"/>
        <v>54.02</v>
      </c>
      <c r="M120" s="3">
        <f t="shared" si="39"/>
        <v>81.376666666666665</v>
      </c>
      <c r="N120" s="3">
        <f t="shared" si="39"/>
        <v>137.86000000000001</v>
      </c>
      <c r="O120" s="3">
        <f t="shared" si="39"/>
        <v>224.5</v>
      </c>
    </row>
    <row r="122" spans="1:20" x14ac:dyDescent="0.25">
      <c r="A122" t="s">
        <v>10</v>
      </c>
      <c r="B122" s="1">
        <v>44168</v>
      </c>
      <c r="F122" s="3" t="s">
        <v>41</v>
      </c>
      <c r="G122" s="3">
        <v>15.15</v>
      </c>
      <c r="H122" s="3">
        <v>46.85</v>
      </c>
      <c r="I122" s="3">
        <v>60.63</v>
      </c>
      <c r="J122" s="3">
        <v>84.84</v>
      </c>
      <c r="K122" s="3">
        <v>97.83</v>
      </c>
      <c r="L122" s="3">
        <v>117.9</v>
      </c>
      <c r="M122" s="3">
        <v>160.1</v>
      </c>
      <c r="N122" s="3">
        <v>306.13</v>
      </c>
      <c r="O122" s="3">
        <v>462.52</v>
      </c>
      <c r="Q122" s="4">
        <f>SLOPE(G135:O135,G131:O131)</f>
        <v>0.57393949616816586</v>
      </c>
      <c r="R122" s="4">
        <f>INTERCEPT(G135:O135,G131:O131)</f>
        <v>-10.8253122844757</v>
      </c>
      <c r="S122" s="4">
        <f>RSQ(G135:O135,G131:O131)</f>
        <v>0.99406228761205861</v>
      </c>
      <c r="T122" s="5">
        <f>($W$1-R122)/Q122</f>
        <v>454.44740085992117</v>
      </c>
    </row>
    <row r="123" spans="1:20" x14ac:dyDescent="0.25">
      <c r="F123" s="3" t="s">
        <v>28</v>
      </c>
      <c r="G123" s="3">
        <v>0.2</v>
      </c>
      <c r="H123" s="3">
        <v>0.21</v>
      </c>
      <c r="I123" s="3">
        <v>0.23</v>
      </c>
      <c r="J123" s="3">
        <v>0.23</v>
      </c>
      <c r="K123" s="3">
        <v>0.23</v>
      </c>
      <c r="L123" s="3">
        <v>0.24</v>
      </c>
      <c r="M123" s="3">
        <v>0.26</v>
      </c>
      <c r="N123" s="3">
        <v>0.37</v>
      </c>
      <c r="O123" s="3">
        <v>0.5</v>
      </c>
    </row>
    <row r="124" spans="1:20" x14ac:dyDescent="0.25">
      <c r="F124" s="3" t="s">
        <v>29</v>
      </c>
      <c r="G124" s="3">
        <v>14.94</v>
      </c>
      <c r="H124" s="3">
        <v>46.07</v>
      </c>
      <c r="I124" s="3">
        <v>60.64</v>
      </c>
      <c r="J124" s="3">
        <v>83.9</v>
      </c>
      <c r="K124" s="3">
        <v>97.8</v>
      </c>
      <c r="L124" s="3">
        <v>118.72</v>
      </c>
      <c r="M124" s="3">
        <v>160.19</v>
      </c>
      <c r="N124" s="3">
        <v>305.32</v>
      </c>
      <c r="O124" s="3">
        <v>463.36</v>
      </c>
    </row>
    <row r="125" spans="1:20" x14ac:dyDescent="0.25">
      <c r="F125" s="3" t="s">
        <v>30</v>
      </c>
      <c r="G125" s="3">
        <v>0.22</v>
      </c>
      <c r="H125" s="3">
        <v>0.22</v>
      </c>
      <c r="I125" s="3">
        <v>0.22</v>
      </c>
      <c r="J125" s="3">
        <v>0.22</v>
      </c>
      <c r="K125" s="3">
        <v>0.22</v>
      </c>
      <c r="L125" s="3">
        <v>0.23</v>
      </c>
      <c r="M125" s="3">
        <v>0.25</v>
      </c>
      <c r="N125" s="3">
        <v>0.37</v>
      </c>
      <c r="O125" s="3">
        <v>0.5</v>
      </c>
    </row>
    <row r="126" spans="1:20" x14ac:dyDescent="0.25">
      <c r="F126" s="3" t="s">
        <v>31</v>
      </c>
      <c r="G126" s="3">
        <v>15.03</v>
      </c>
      <c r="H126" s="3">
        <v>46.01</v>
      </c>
      <c r="I126" s="3">
        <v>62.61</v>
      </c>
      <c r="J126" s="3">
        <v>83.76</v>
      </c>
      <c r="K126" s="3">
        <v>97.63</v>
      </c>
      <c r="L126" s="3">
        <v>118.28</v>
      </c>
      <c r="M126" s="3">
        <v>160.07</v>
      </c>
      <c r="N126" s="3">
        <v>305.11</v>
      </c>
      <c r="O126" s="3">
        <v>460.86</v>
      </c>
    </row>
    <row r="127" spans="1:20" x14ac:dyDescent="0.25">
      <c r="F127" s="3" t="s">
        <v>32</v>
      </c>
      <c r="G127" s="3">
        <v>0.21</v>
      </c>
      <c r="H127" s="3">
        <v>0.22</v>
      </c>
      <c r="I127" s="3">
        <v>0.23</v>
      </c>
      <c r="J127" s="3">
        <v>0.23</v>
      </c>
      <c r="K127" s="3">
        <v>0.24</v>
      </c>
      <c r="L127" s="3">
        <v>0.24</v>
      </c>
      <c r="M127" s="3">
        <v>0.26</v>
      </c>
      <c r="N127" s="3">
        <v>0.36</v>
      </c>
      <c r="O127" s="3">
        <v>0.5</v>
      </c>
    </row>
    <row r="128" spans="1:20" x14ac:dyDescent="0.25">
      <c r="F128" s="3" t="s">
        <v>33</v>
      </c>
      <c r="G128" s="3">
        <f>G122-G123</f>
        <v>14.950000000000001</v>
      </c>
      <c r="H128" s="3">
        <f t="shared" ref="H128:O128" si="40">H122-H123</f>
        <v>46.64</v>
      </c>
      <c r="I128" s="3">
        <f t="shared" si="40"/>
        <v>60.400000000000006</v>
      </c>
      <c r="J128" s="3">
        <f t="shared" si="40"/>
        <v>84.61</v>
      </c>
      <c r="K128" s="3">
        <f t="shared" si="40"/>
        <v>97.6</v>
      </c>
      <c r="L128" s="3">
        <f t="shared" si="40"/>
        <v>117.66000000000001</v>
      </c>
      <c r="M128" s="3">
        <f t="shared" si="40"/>
        <v>159.84</v>
      </c>
      <c r="N128" s="3">
        <f t="shared" si="40"/>
        <v>305.76</v>
      </c>
      <c r="O128" s="3">
        <f t="shared" si="40"/>
        <v>462.02</v>
      </c>
    </row>
    <row r="129" spans="1:20" x14ac:dyDescent="0.25">
      <c r="F129" s="3" t="s">
        <v>34</v>
      </c>
      <c r="G129" s="3">
        <f>G124-G125</f>
        <v>14.719999999999999</v>
      </c>
      <c r="H129" s="3">
        <f t="shared" ref="H129:O129" si="41">H124-H125</f>
        <v>45.85</v>
      </c>
      <c r="I129" s="3">
        <f t="shared" si="41"/>
        <v>60.42</v>
      </c>
      <c r="J129" s="3">
        <f t="shared" si="41"/>
        <v>83.68</v>
      </c>
      <c r="K129" s="3">
        <f t="shared" si="41"/>
        <v>97.58</v>
      </c>
      <c r="L129" s="3">
        <f t="shared" si="41"/>
        <v>118.49</v>
      </c>
      <c r="M129" s="3">
        <f t="shared" si="41"/>
        <v>159.94</v>
      </c>
      <c r="N129" s="3">
        <f t="shared" si="41"/>
        <v>304.95</v>
      </c>
      <c r="O129" s="3">
        <f t="shared" si="41"/>
        <v>462.86</v>
      </c>
    </row>
    <row r="130" spans="1:20" x14ac:dyDescent="0.25">
      <c r="F130" s="3" t="s">
        <v>35</v>
      </c>
      <c r="G130" s="3">
        <f>G126-G127</f>
        <v>14.819999999999999</v>
      </c>
      <c r="H130" s="3">
        <f t="shared" ref="H130:O130" si="42">H126-H127</f>
        <v>45.79</v>
      </c>
      <c r="I130" s="3">
        <f t="shared" si="42"/>
        <v>62.38</v>
      </c>
      <c r="J130" s="3">
        <f t="shared" si="42"/>
        <v>83.53</v>
      </c>
      <c r="K130" s="3">
        <f t="shared" si="42"/>
        <v>97.39</v>
      </c>
      <c r="L130" s="3">
        <f t="shared" si="42"/>
        <v>118.04</v>
      </c>
      <c r="M130" s="3">
        <f t="shared" si="42"/>
        <v>159.81</v>
      </c>
      <c r="N130" s="3">
        <f t="shared" si="42"/>
        <v>304.75</v>
      </c>
      <c r="O130" s="3">
        <f t="shared" si="42"/>
        <v>460.36</v>
      </c>
    </row>
    <row r="131" spans="1:20" x14ac:dyDescent="0.25">
      <c r="F131" s="3" t="s">
        <v>36</v>
      </c>
      <c r="G131" s="3">
        <f>AVERAGE(G128:G130)</f>
        <v>14.83</v>
      </c>
      <c r="H131" s="3">
        <f t="shared" ref="H131:O131" si="43">AVERAGE(H128:H130)</f>
        <v>46.093333333333334</v>
      </c>
      <c r="I131" s="3">
        <f t="shared" si="43"/>
        <v>61.06666666666667</v>
      </c>
      <c r="J131" s="3">
        <f t="shared" si="43"/>
        <v>83.940000000000012</v>
      </c>
      <c r="K131" s="3">
        <f t="shared" si="43"/>
        <v>97.523333333333326</v>
      </c>
      <c r="L131" s="3">
        <f t="shared" si="43"/>
        <v>118.06333333333333</v>
      </c>
      <c r="M131" s="3">
        <f t="shared" si="43"/>
        <v>159.86333333333332</v>
      </c>
      <c r="N131" s="3">
        <f t="shared" si="43"/>
        <v>305.15333333333336</v>
      </c>
      <c r="O131" s="3">
        <f t="shared" si="43"/>
        <v>461.74666666666667</v>
      </c>
    </row>
    <row r="132" spans="1:20" x14ac:dyDescent="0.25">
      <c r="F132" s="3" t="s">
        <v>37</v>
      </c>
      <c r="G132" s="3">
        <v>1.85</v>
      </c>
      <c r="H132" s="3">
        <v>11.8</v>
      </c>
      <c r="I132" s="3">
        <v>23.8</v>
      </c>
      <c r="J132" s="3">
        <v>33.4</v>
      </c>
      <c r="K132" s="3">
        <v>45</v>
      </c>
      <c r="L132" s="3">
        <v>55.2</v>
      </c>
      <c r="M132" s="3">
        <v>79.900000000000006</v>
      </c>
      <c r="N132" s="3">
        <v>179</v>
      </c>
      <c r="O132" s="3">
        <v>247</v>
      </c>
    </row>
    <row r="133" spans="1:20" x14ac:dyDescent="0.25">
      <c r="F133" s="3" t="s">
        <v>38</v>
      </c>
      <c r="G133" s="3">
        <v>1.81</v>
      </c>
      <c r="H133" s="3">
        <v>11.9</v>
      </c>
      <c r="I133" s="3">
        <v>24</v>
      </c>
      <c r="J133" s="3">
        <v>33.5</v>
      </c>
      <c r="K133" s="3">
        <v>45</v>
      </c>
      <c r="L133" s="3">
        <v>55.4</v>
      </c>
      <c r="M133" s="3">
        <v>79.599999999999994</v>
      </c>
      <c r="N133" s="3">
        <v>179</v>
      </c>
      <c r="O133" s="3">
        <v>246</v>
      </c>
    </row>
    <row r="134" spans="1:20" x14ac:dyDescent="0.25">
      <c r="F134" s="3" t="s">
        <v>39</v>
      </c>
      <c r="G134" s="3">
        <v>1.75</v>
      </c>
      <c r="H134" s="3">
        <v>12.4</v>
      </c>
      <c r="I134" s="3">
        <v>23.8</v>
      </c>
      <c r="J134" s="3">
        <v>33</v>
      </c>
      <c r="K134" s="3">
        <v>44.6</v>
      </c>
      <c r="L134" s="3">
        <v>55.5</v>
      </c>
      <c r="M134" s="3">
        <v>80</v>
      </c>
      <c r="N134" s="3">
        <v>179</v>
      </c>
      <c r="O134" s="3">
        <v>246</v>
      </c>
    </row>
    <row r="135" spans="1:20" x14ac:dyDescent="0.25">
      <c r="F135" s="3" t="s">
        <v>40</v>
      </c>
      <c r="G135" s="3">
        <f>AVERAGE(G132:G134)</f>
        <v>1.8033333333333335</v>
      </c>
      <c r="H135" s="3">
        <f t="shared" ref="H135:O135" si="44">AVERAGE(H132:H134)</f>
        <v>12.033333333333333</v>
      </c>
      <c r="I135" s="3">
        <f t="shared" si="44"/>
        <v>23.866666666666664</v>
      </c>
      <c r="J135" s="3">
        <f t="shared" si="44"/>
        <v>33.300000000000004</v>
      </c>
      <c r="K135" s="3">
        <f t="shared" si="44"/>
        <v>44.866666666666667</v>
      </c>
      <c r="L135" s="3">
        <f t="shared" si="44"/>
        <v>55.366666666666667</v>
      </c>
      <c r="M135" s="3">
        <f t="shared" si="44"/>
        <v>79.833333333333329</v>
      </c>
      <c r="N135" s="3">
        <f t="shared" si="44"/>
        <v>179</v>
      </c>
      <c r="O135" s="3">
        <f t="shared" si="44"/>
        <v>246.33333333333334</v>
      </c>
    </row>
    <row r="137" spans="1:20" x14ac:dyDescent="0.25">
      <c r="A137" t="s">
        <v>21</v>
      </c>
      <c r="B137" s="1">
        <v>44168</v>
      </c>
      <c r="F137" s="3" t="s">
        <v>27</v>
      </c>
      <c r="G137" s="3">
        <v>20.12</v>
      </c>
      <c r="H137" s="3">
        <v>36.840000000000003</v>
      </c>
      <c r="I137" s="3">
        <v>44.26</v>
      </c>
      <c r="J137" s="3">
        <v>60.12</v>
      </c>
      <c r="K137" s="3">
        <v>82.1</v>
      </c>
      <c r="L137" s="3">
        <v>101.23</v>
      </c>
      <c r="M137" s="3">
        <v>157.22999999999999</v>
      </c>
      <c r="N137" s="3">
        <v>280.12</v>
      </c>
      <c r="O137" s="3">
        <v>334.56</v>
      </c>
      <c r="Q137" s="4">
        <f>SLOPE(G150:O150,G146:O146)</f>
        <v>0.63839103935057129</v>
      </c>
      <c r="R137" s="4">
        <f>INTERCEPT(G150:O150,G146:O146)</f>
        <v>-13.715871696377008</v>
      </c>
      <c r="S137" s="4">
        <f>RSQ(G150:O150,G146:O146)</f>
        <v>0.99803152622166635</v>
      </c>
      <c r="T137" s="5">
        <f>($W$1-R137)/Q137</f>
        <v>413.09456969297764</v>
      </c>
    </row>
    <row r="138" spans="1:20" x14ac:dyDescent="0.25">
      <c r="F138" s="3" t="s">
        <v>28</v>
      </c>
      <c r="G138" s="3">
        <v>0.21</v>
      </c>
      <c r="H138" s="3">
        <v>0.2</v>
      </c>
      <c r="I138" s="3">
        <v>0.21</v>
      </c>
      <c r="J138" s="3">
        <v>0.22</v>
      </c>
      <c r="K138" s="3">
        <v>0.23</v>
      </c>
      <c r="L138" s="3">
        <v>0.23</v>
      </c>
      <c r="M138" s="3">
        <v>0.24</v>
      </c>
      <c r="N138" s="3">
        <v>0.34</v>
      </c>
      <c r="O138" s="3">
        <v>0.38</v>
      </c>
    </row>
    <row r="139" spans="1:20" x14ac:dyDescent="0.25">
      <c r="F139" s="3" t="s">
        <v>29</v>
      </c>
      <c r="G139" s="3">
        <v>19.96</v>
      </c>
      <c r="H139" s="3">
        <v>35.94</v>
      </c>
      <c r="I139" s="3">
        <v>48.75</v>
      </c>
      <c r="J139" s="3">
        <v>59.88</v>
      </c>
      <c r="K139" s="3">
        <v>81.69</v>
      </c>
      <c r="L139" s="3">
        <v>100.23</v>
      </c>
      <c r="M139" s="3">
        <v>158.44</v>
      </c>
      <c r="N139" s="3">
        <v>281.74</v>
      </c>
      <c r="O139" s="3">
        <v>336.48</v>
      </c>
    </row>
    <row r="140" spans="1:20" x14ac:dyDescent="0.25">
      <c r="F140" s="3" t="s">
        <v>30</v>
      </c>
      <c r="G140" s="3">
        <v>0.22</v>
      </c>
      <c r="H140" s="3">
        <v>0.21</v>
      </c>
      <c r="I140" s="3">
        <v>0.21</v>
      </c>
      <c r="J140" s="3">
        <v>0.22</v>
      </c>
      <c r="K140" s="3">
        <v>0.22</v>
      </c>
      <c r="L140" s="3">
        <v>0.23</v>
      </c>
      <c r="M140" s="3">
        <v>0.25</v>
      </c>
      <c r="N140" s="3">
        <v>0.34</v>
      </c>
      <c r="O140" s="3">
        <v>0.39</v>
      </c>
    </row>
    <row r="141" spans="1:20" x14ac:dyDescent="0.25">
      <c r="F141" s="3" t="s">
        <v>31</v>
      </c>
      <c r="G141" s="3">
        <v>19.86</v>
      </c>
      <c r="H141" s="3">
        <v>36.119999999999997</v>
      </c>
      <c r="I141" s="3">
        <v>46.85</v>
      </c>
      <c r="J141" s="3">
        <v>60.23</v>
      </c>
      <c r="K141" s="3">
        <v>81.84</v>
      </c>
      <c r="L141" s="3">
        <v>100.45</v>
      </c>
      <c r="M141" s="3">
        <v>158.63</v>
      </c>
      <c r="N141" s="3">
        <v>286.32</v>
      </c>
      <c r="O141" s="3">
        <v>336.45</v>
      </c>
    </row>
    <row r="142" spans="1:20" x14ac:dyDescent="0.25">
      <c r="F142" s="3" t="s">
        <v>32</v>
      </c>
      <c r="G142" s="3">
        <v>0.21</v>
      </c>
      <c r="H142" s="3">
        <v>0.22</v>
      </c>
      <c r="I142" s="3">
        <v>0.21</v>
      </c>
      <c r="J142" s="3">
        <v>0.22</v>
      </c>
      <c r="K142" s="3">
        <v>0.24</v>
      </c>
      <c r="L142" s="3">
        <v>0.23</v>
      </c>
      <c r="M142" s="3">
        <v>0.24</v>
      </c>
      <c r="N142" s="3">
        <v>0.34</v>
      </c>
      <c r="O142" s="3">
        <v>0.38</v>
      </c>
    </row>
    <row r="143" spans="1:20" x14ac:dyDescent="0.25">
      <c r="F143" s="3" t="s">
        <v>33</v>
      </c>
      <c r="G143" s="3">
        <f>G137-G138</f>
        <v>19.91</v>
      </c>
      <c r="H143" s="3">
        <f t="shared" ref="H143:O143" si="45">H137-H138</f>
        <v>36.64</v>
      </c>
      <c r="I143" s="3">
        <f t="shared" si="45"/>
        <v>44.05</v>
      </c>
      <c r="J143" s="3">
        <f t="shared" si="45"/>
        <v>59.9</v>
      </c>
      <c r="K143" s="3">
        <f t="shared" si="45"/>
        <v>81.86999999999999</v>
      </c>
      <c r="L143" s="3">
        <f t="shared" si="45"/>
        <v>101</v>
      </c>
      <c r="M143" s="3">
        <f t="shared" si="45"/>
        <v>156.98999999999998</v>
      </c>
      <c r="N143" s="3">
        <f t="shared" si="45"/>
        <v>279.78000000000003</v>
      </c>
      <c r="O143" s="3">
        <f t="shared" si="45"/>
        <v>334.18</v>
      </c>
    </row>
    <row r="144" spans="1:20" x14ac:dyDescent="0.25">
      <c r="F144" s="3" t="s">
        <v>34</v>
      </c>
      <c r="G144" s="3">
        <f>G139-G140</f>
        <v>19.740000000000002</v>
      </c>
      <c r="H144" s="3">
        <f t="shared" ref="H144:O144" si="46">H139-H140</f>
        <v>35.729999999999997</v>
      </c>
      <c r="I144" s="3">
        <f t="shared" si="46"/>
        <v>48.54</v>
      </c>
      <c r="J144" s="3">
        <f t="shared" si="46"/>
        <v>59.660000000000004</v>
      </c>
      <c r="K144" s="3">
        <f t="shared" si="46"/>
        <v>81.47</v>
      </c>
      <c r="L144" s="3">
        <f t="shared" si="46"/>
        <v>100</v>
      </c>
      <c r="M144" s="3">
        <f t="shared" si="46"/>
        <v>158.19</v>
      </c>
      <c r="N144" s="3">
        <f t="shared" si="46"/>
        <v>281.40000000000003</v>
      </c>
      <c r="O144" s="3">
        <f t="shared" si="46"/>
        <v>336.09000000000003</v>
      </c>
    </row>
    <row r="145" spans="6:15" x14ac:dyDescent="0.25">
      <c r="F145" s="3" t="s">
        <v>35</v>
      </c>
      <c r="G145" s="3">
        <f>G141-G142</f>
        <v>19.649999999999999</v>
      </c>
      <c r="H145" s="3">
        <f t="shared" ref="H145:O145" si="47">H141-H142</f>
        <v>35.9</v>
      </c>
      <c r="I145" s="3">
        <f t="shared" si="47"/>
        <v>46.64</v>
      </c>
      <c r="J145" s="3">
        <f t="shared" si="47"/>
        <v>60.01</v>
      </c>
      <c r="K145" s="3">
        <f t="shared" si="47"/>
        <v>81.600000000000009</v>
      </c>
      <c r="L145" s="3">
        <f t="shared" si="47"/>
        <v>100.22</v>
      </c>
      <c r="M145" s="3">
        <f t="shared" si="47"/>
        <v>158.38999999999999</v>
      </c>
      <c r="N145" s="3">
        <f t="shared" si="47"/>
        <v>285.98</v>
      </c>
      <c r="O145" s="3">
        <f t="shared" si="47"/>
        <v>336.07</v>
      </c>
    </row>
    <row r="146" spans="6:15" x14ac:dyDescent="0.25">
      <c r="F146" s="3" t="s">
        <v>36</v>
      </c>
      <c r="G146" s="3">
        <f>AVERAGE(G143:G145)</f>
        <v>19.766666666666669</v>
      </c>
      <c r="H146" s="3">
        <f t="shared" ref="H146:O146" si="48">AVERAGE(H143:H145)</f>
        <v>36.090000000000003</v>
      </c>
      <c r="I146" s="3">
        <f t="shared" si="48"/>
        <v>46.410000000000004</v>
      </c>
      <c r="J146" s="3">
        <f t="shared" si="48"/>
        <v>59.856666666666662</v>
      </c>
      <c r="K146" s="3">
        <f t="shared" si="48"/>
        <v>81.646666666666661</v>
      </c>
      <c r="L146" s="3">
        <f t="shared" si="48"/>
        <v>100.40666666666668</v>
      </c>
      <c r="M146" s="3">
        <f t="shared" si="48"/>
        <v>157.85666666666665</v>
      </c>
      <c r="N146" s="3">
        <f t="shared" si="48"/>
        <v>282.38666666666671</v>
      </c>
      <c r="O146" s="3">
        <f t="shared" si="48"/>
        <v>335.44666666666666</v>
      </c>
    </row>
    <row r="147" spans="6:15" x14ac:dyDescent="0.25">
      <c r="F147" s="3" t="s">
        <v>37</v>
      </c>
      <c r="G147" s="3">
        <v>1.52</v>
      </c>
      <c r="H147" s="3">
        <v>12.34</v>
      </c>
      <c r="I147" s="3">
        <v>15.86</v>
      </c>
      <c r="J147" s="3">
        <v>25.46</v>
      </c>
      <c r="K147" s="3">
        <v>36.56</v>
      </c>
      <c r="L147" s="3">
        <v>47.2</v>
      </c>
      <c r="M147" s="3">
        <v>80.099999999999994</v>
      </c>
      <c r="N147" s="3">
        <v>165</v>
      </c>
      <c r="O147" s="3">
        <v>206</v>
      </c>
    </row>
    <row r="148" spans="6:15" x14ac:dyDescent="0.25">
      <c r="F148" s="3" t="s">
        <v>38</v>
      </c>
      <c r="G148" s="3">
        <v>1.62</v>
      </c>
      <c r="H148" s="3">
        <v>11.89</v>
      </c>
      <c r="I148" s="3">
        <v>16.12</v>
      </c>
      <c r="J148" s="3">
        <v>25.56</v>
      </c>
      <c r="K148" s="3">
        <v>36.42</v>
      </c>
      <c r="L148" s="3">
        <v>47.6</v>
      </c>
      <c r="M148" s="3">
        <v>81.400000000000006</v>
      </c>
      <c r="N148" s="3">
        <v>165</v>
      </c>
      <c r="O148" s="3">
        <v>204.5</v>
      </c>
    </row>
    <row r="149" spans="6:15" x14ac:dyDescent="0.25">
      <c r="F149" s="3" t="s">
        <v>39</v>
      </c>
      <c r="G149" s="3">
        <v>1.53</v>
      </c>
      <c r="H149" s="3">
        <v>12.34</v>
      </c>
      <c r="I149" s="3">
        <v>16.45</v>
      </c>
      <c r="J149" s="3">
        <v>26.12</v>
      </c>
      <c r="K149" s="3">
        <v>38.119999999999997</v>
      </c>
      <c r="L149" s="3">
        <v>48.2</v>
      </c>
      <c r="M149" s="3">
        <v>82.3</v>
      </c>
      <c r="N149" s="3">
        <v>165</v>
      </c>
      <c r="O149" s="3">
        <v>204.2</v>
      </c>
    </row>
    <row r="150" spans="6:15" x14ac:dyDescent="0.25">
      <c r="F150" s="3" t="s">
        <v>40</v>
      </c>
      <c r="G150" s="3">
        <f>AVERAGE(G147:G149)</f>
        <v>1.5566666666666666</v>
      </c>
      <c r="H150" s="3">
        <f t="shared" ref="H150:O150" si="49">AVERAGE(H147:H149)</f>
        <v>12.19</v>
      </c>
      <c r="I150" s="3">
        <f t="shared" si="49"/>
        <v>16.143333333333334</v>
      </c>
      <c r="J150" s="3">
        <f t="shared" si="49"/>
        <v>25.713333333333335</v>
      </c>
      <c r="K150" s="3">
        <f t="shared" si="49"/>
        <v>37.033333333333331</v>
      </c>
      <c r="L150" s="3">
        <f t="shared" si="49"/>
        <v>47.666666666666664</v>
      </c>
      <c r="M150" s="3">
        <f t="shared" si="49"/>
        <v>81.266666666666666</v>
      </c>
      <c r="N150" s="3">
        <f t="shared" si="49"/>
        <v>165</v>
      </c>
      <c r="O150" s="3">
        <f t="shared" si="49"/>
        <v>204.9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BA84C-B8FA-4219-BD50-38882D814DAE}">
  <dimension ref="A1:X150"/>
  <sheetViews>
    <sheetView workbookViewId="0">
      <selection sqref="A1:XFD1048576"/>
    </sheetView>
  </sheetViews>
  <sheetFormatPr defaultRowHeight="15" x14ac:dyDescent="0.25"/>
  <cols>
    <col min="1" max="1" width="16.5703125" bestFit="1" customWidth="1"/>
    <col min="2" max="2" width="10.7109375" bestFit="1" customWidth="1"/>
    <col min="3" max="3" width="10" bestFit="1" customWidth="1"/>
    <col min="4" max="4" width="11.140625" bestFit="1" customWidth="1"/>
    <col min="6" max="6" width="22" bestFit="1" customWidth="1"/>
    <col min="20" max="20" width="30.85546875" bestFit="1" customWidth="1"/>
    <col min="22" max="22" width="20.42578125" bestFit="1" customWidth="1"/>
  </cols>
  <sheetData>
    <row r="1" spans="1:24" x14ac:dyDescent="0.25">
      <c r="A1" t="s">
        <v>0</v>
      </c>
      <c r="B1" t="s">
        <v>1</v>
      </c>
      <c r="C1" t="s">
        <v>2</v>
      </c>
      <c r="D1" t="s">
        <v>3</v>
      </c>
      <c r="Q1" t="s">
        <v>4</v>
      </c>
      <c r="R1" t="s">
        <v>5</v>
      </c>
      <c r="S1" t="s">
        <v>6</v>
      </c>
      <c r="T1" t="s">
        <v>7</v>
      </c>
      <c r="V1" t="s">
        <v>8</v>
      </c>
      <c r="W1">
        <v>250</v>
      </c>
      <c r="X1" t="s">
        <v>9</v>
      </c>
    </row>
    <row r="2" spans="1:24" x14ac:dyDescent="0.25">
      <c r="A2" t="s">
        <v>10</v>
      </c>
      <c r="B2" s="1">
        <v>44044</v>
      </c>
      <c r="F2" s="3" t="s">
        <v>11</v>
      </c>
      <c r="G2" s="3">
        <v>13.14</v>
      </c>
      <c r="H2" s="3">
        <v>27.66</v>
      </c>
      <c r="I2" s="3">
        <v>39.99</v>
      </c>
      <c r="J2" s="3">
        <v>46.83</v>
      </c>
      <c r="K2" s="3">
        <v>80.58</v>
      </c>
      <c r="L2" s="3">
        <v>70.430000000000007</v>
      </c>
      <c r="M2" s="3">
        <v>114.74</v>
      </c>
      <c r="N2" s="3">
        <v>312.89999999999998</v>
      </c>
      <c r="O2" s="3">
        <v>443.09</v>
      </c>
      <c r="Q2" s="4">
        <f>SLOPE(G15:O15,G11:O11)</f>
        <v>0.59093836746556139</v>
      </c>
      <c r="R2" s="4">
        <f>INTERCEPT(G15:O15,G11:O11)</f>
        <v>-4.7837573966300937</v>
      </c>
      <c r="S2" s="4">
        <f>RSQ(G15:O15,G11:O11)</f>
        <v>0.99572154889039299</v>
      </c>
      <c r="T2" s="5">
        <f>($W$1-R2)/Q2</f>
        <v>431.15115115871765</v>
      </c>
    </row>
    <row r="3" spans="1:24" x14ac:dyDescent="0.25">
      <c r="F3" s="3" t="s">
        <v>12</v>
      </c>
      <c r="G3" s="3">
        <v>0.2</v>
      </c>
      <c r="H3" s="3">
        <v>0.21</v>
      </c>
      <c r="I3" s="3">
        <v>0.22</v>
      </c>
      <c r="J3" s="3">
        <v>0.21</v>
      </c>
      <c r="K3" s="3">
        <v>0.23</v>
      </c>
      <c r="L3" s="3">
        <v>0.22</v>
      </c>
      <c r="M3" s="3">
        <v>0.24</v>
      </c>
      <c r="N3" s="3">
        <v>0.38</v>
      </c>
      <c r="O3" s="3">
        <v>0.48</v>
      </c>
    </row>
    <row r="4" spans="1:24" x14ac:dyDescent="0.25">
      <c r="F4" s="3" t="s">
        <v>14</v>
      </c>
      <c r="G4" s="3">
        <v>13.07</v>
      </c>
      <c r="H4" s="3">
        <v>27.38</v>
      </c>
      <c r="I4" s="3">
        <v>40.369999999999997</v>
      </c>
      <c r="J4" s="3">
        <v>48.67</v>
      </c>
      <c r="K4" s="3">
        <v>80.63</v>
      </c>
      <c r="L4" s="3">
        <v>70.69</v>
      </c>
      <c r="M4" s="3">
        <v>115.13</v>
      </c>
      <c r="N4" s="3">
        <v>314.99</v>
      </c>
      <c r="O4" s="3">
        <v>449.45</v>
      </c>
    </row>
    <row r="5" spans="1:24" x14ac:dyDescent="0.25">
      <c r="F5" s="3" t="s">
        <v>15</v>
      </c>
      <c r="G5" s="3">
        <v>0.2</v>
      </c>
      <c r="H5" s="3">
        <v>0.22</v>
      </c>
      <c r="I5" s="3">
        <v>0.21</v>
      </c>
      <c r="J5" s="3">
        <v>0.21</v>
      </c>
      <c r="K5" s="3">
        <v>0.23</v>
      </c>
      <c r="L5" s="3">
        <v>0.22</v>
      </c>
      <c r="M5" s="3">
        <v>0.25</v>
      </c>
      <c r="N5" s="3">
        <v>0.38</v>
      </c>
      <c r="O5" s="3">
        <v>0.5</v>
      </c>
    </row>
    <row r="6" spans="1:24" x14ac:dyDescent="0.25">
      <c r="F6" s="3" t="s">
        <v>22</v>
      </c>
      <c r="G6" s="3">
        <v>13.04</v>
      </c>
      <c r="H6" s="3">
        <v>27.51</v>
      </c>
      <c r="I6" s="3">
        <v>39.549999999999997</v>
      </c>
      <c r="J6" s="3">
        <v>48.53</v>
      </c>
      <c r="K6" s="3">
        <v>80.83</v>
      </c>
      <c r="L6" s="3">
        <v>70.510000000000005</v>
      </c>
      <c r="M6" s="3">
        <v>114.11</v>
      </c>
      <c r="N6" s="3">
        <v>317.69</v>
      </c>
      <c r="O6" s="3">
        <v>450.93</v>
      </c>
    </row>
    <row r="7" spans="1:24" x14ac:dyDescent="0.25">
      <c r="F7" s="3" t="s">
        <v>23</v>
      </c>
      <c r="G7" s="3">
        <v>0.2</v>
      </c>
      <c r="H7" s="3">
        <v>0.22</v>
      </c>
      <c r="I7" s="3">
        <v>0.21</v>
      </c>
      <c r="J7" s="3">
        <v>0.22</v>
      </c>
      <c r="K7" s="3">
        <v>0.23</v>
      </c>
      <c r="L7" s="3">
        <v>0.22</v>
      </c>
      <c r="M7" s="3">
        <v>0.24</v>
      </c>
      <c r="N7" s="3">
        <v>0.38</v>
      </c>
      <c r="O7" s="3">
        <v>0.49</v>
      </c>
    </row>
    <row r="8" spans="1:24" x14ac:dyDescent="0.25">
      <c r="F8" s="3" t="s">
        <v>13</v>
      </c>
      <c r="G8" s="3">
        <f>G2-G3</f>
        <v>12.940000000000001</v>
      </c>
      <c r="H8" s="3">
        <f t="shared" ref="H8:O8" si="0">H2-H3</f>
        <v>27.45</v>
      </c>
      <c r="I8" s="3">
        <f t="shared" si="0"/>
        <v>39.770000000000003</v>
      </c>
      <c r="J8" s="3">
        <f t="shared" si="0"/>
        <v>46.62</v>
      </c>
      <c r="K8" s="3">
        <f t="shared" si="0"/>
        <v>80.349999999999994</v>
      </c>
      <c r="L8" s="3">
        <f t="shared" si="0"/>
        <v>70.210000000000008</v>
      </c>
      <c r="M8" s="3">
        <f t="shared" si="0"/>
        <v>114.5</v>
      </c>
      <c r="N8" s="3">
        <f t="shared" si="0"/>
        <v>312.52</v>
      </c>
      <c r="O8" s="3">
        <f t="shared" si="0"/>
        <v>442.60999999999996</v>
      </c>
    </row>
    <row r="9" spans="1:24" x14ac:dyDescent="0.25">
      <c r="F9" s="3" t="s">
        <v>16</v>
      </c>
      <c r="G9" s="3">
        <f>G4-G5</f>
        <v>12.870000000000001</v>
      </c>
      <c r="H9" s="3">
        <f t="shared" ref="H9:O9" si="1">H4-H5</f>
        <v>27.16</v>
      </c>
      <c r="I9" s="3">
        <f t="shared" si="1"/>
        <v>40.159999999999997</v>
      </c>
      <c r="J9" s="3">
        <f t="shared" si="1"/>
        <v>48.46</v>
      </c>
      <c r="K9" s="3">
        <f t="shared" si="1"/>
        <v>80.399999999999991</v>
      </c>
      <c r="L9" s="3">
        <f t="shared" si="1"/>
        <v>70.47</v>
      </c>
      <c r="M9" s="3">
        <f t="shared" si="1"/>
        <v>114.88</v>
      </c>
      <c r="N9" s="3">
        <f t="shared" si="1"/>
        <v>314.61</v>
      </c>
      <c r="O9" s="3">
        <f t="shared" si="1"/>
        <v>448.95</v>
      </c>
    </row>
    <row r="10" spans="1:24" x14ac:dyDescent="0.25">
      <c r="F10" s="3" t="s">
        <v>24</v>
      </c>
      <c r="G10" s="3">
        <f>G6-G7</f>
        <v>12.84</v>
      </c>
      <c r="H10" s="3">
        <f t="shared" ref="H10:O10" si="2">H6-H7</f>
        <v>27.290000000000003</v>
      </c>
      <c r="I10" s="3">
        <f t="shared" si="2"/>
        <v>39.339999999999996</v>
      </c>
      <c r="J10" s="3">
        <f t="shared" si="2"/>
        <v>48.31</v>
      </c>
      <c r="K10" s="3">
        <f t="shared" si="2"/>
        <v>80.599999999999994</v>
      </c>
      <c r="L10" s="3">
        <f t="shared" si="2"/>
        <v>70.290000000000006</v>
      </c>
      <c r="M10" s="3">
        <f t="shared" si="2"/>
        <v>113.87</v>
      </c>
      <c r="N10" s="3">
        <f t="shared" si="2"/>
        <v>317.31</v>
      </c>
      <c r="O10" s="3">
        <f t="shared" si="2"/>
        <v>450.44</v>
      </c>
    </row>
    <row r="11" spans="1:24" x14ac:dyDescent="0.25">
      <c r="F11" s="3" t="s">
        <v>17</v>
      </c>
      <c r="G11" s="3">
        <f>AVERAGE(G8:G10)</f>
        <v>12.883333333333335</v>
      </c>
      <c r="H11" s="3">
        <f t="shared" ref="H11:O11" si="3">AVERAGE(H8:H10)</f>
        <v>27.3</v>
      </c>
      <c r="I11" s="3">
        <f t="shared" si="3"/>
        <v>39.756666666666668</v>
      </c>
      <c r="J11" s="3">
        <f t="shared" si="3"/>
        <v>47.79666666666666</v>
      </c>
      <c r="K11" s="3">
        <f t="shared" si="3"/>
        <v>80.45</v>
      </c>
      <c r="L11" s="3">
        <f t="shared" si="3"/>
        <v>70.323333333333338</v>
      </c>
      <c r="M11" s="3">
        <f t="shared" si="3"/>
        <v>114.41666666666667</v>
      </c>
      <c r="N11" s="3">
        <f t="shared" si="3"/>
        <v>314.81333333333333</v>
      </c>
      <c r="O11" s="3">
        <f t="shared" si="3"/>
        <v>447.33333333333331</v>
      </c>
    </row>
    <row r="12" spans="1:24" x14ac:dyDescent="0.25">
      <c r="F12" s="3" t="s">
        <v>18</v>
      </c>
      <c r="G12" s="3">
        <v>2.15</v>
      </c>
      <c r="H12" s="3">
        <v>11.4</v>
      </c>
      <c r="I12" s="3">
        <v>18.2</v>
      </c>
      <c r="J12" s="3">
        <v>22.6</v>
      </c>
      <c r="K12" s="3">
        <v>40.799999999999997</v>
      </c>
      <c r="L12" s="3">
        <v>34.200000000000003</v>
      </c>
      <c r="M12" s="3">
        <v>65.2</v>
      </c>
      <c r="N12" s="3">
        <v>194</v>
      </c>
      <c r="O12" s="3">
        <v>251</v>
      </c>
    </row>
    <row r="13" spans="1:24" x14ac:dyDescent="0.25">
      <c r="F13" s="3" t="s">
        <v>19</v>
      </c>
      <c r="G13" s="3">
        <v>2.17</v>
      </c>
      <c r="H13" s="3">
        <v>12</v>
      </c>
      <c r="I13" s="3">
        <v>17.3</v>
      </c>
      <c r="J13" s="3">
        <v>22.4</v>
      </c>
      <c r="K13" s="3">
        <v>41.1</v>
      </c>
      <c r="L13" s="3">
        <v>34.1</v>
      </c>
      <c r="M13" s="3">
        <v>64.900000000000006</v>
      </c>
      <c r="N13" s="3">
        <v>194</v>
      </c>
      <c r="O13" s="3">
        <v>250</v>
      </c>
    </row>
    <row r="14" spans="1:24" x14ac:dyDescent="0.25">
      <c r="F14" s="3" t="s">
        <v>25</v>
      </c>
      <c r="G14" s="3">
        <v>2.15</v>
      </c>
      <c r="H14" s="3">
        <v>12.6</v>
      </c>
      <c r="I14" s="3">
        <v>17.5</v>
      </c>
      <c r="J14" s="3">
        <v>22.4</v>
      </c>
      <c r="K14" s="3">
        <v>40.5</v>
      </c>
      <c r="L14" s="3">
        <v>34</v>
      </c>
      <c r="M14" s="3">
        <v>65.900000000000006</v>
      </c>
      <c r="N14" s="3">
        <v>195</v>
      </c>
      <c r="O14" s="3">
        <v>251</v>
      </c>
    </row>
    <row r="15" spans="1:24" x14ac:dyDescent="0.25">
      <c r="F15" s="3" t="s">
        <v>20</v>
      </c>
      <c r="G15" s="3">
        <f>AVERAGE(G12:G14)</f>
        <v>2.1566666666666667</v>
      </c>
      <c r="H15" s="3">
        <f t="shared" ref="H15:O15" si="4">AVERAGE(H12:H14)</f>
        <v>12</v>
      </c>
      <c r="I15" s="3">
        <f t="shared" si="4"/>
        <v>17.666666666666668</v>
      </c>
      <c r="J15" s="3">
        <f t="shared" si="4"/>
        <v>22.466666666666669</v>
      </c>
      <c r="K15" s="3">
        <f t="shared" si="4"/>
        <v>40.800000000000004</v>
      </c>
      <c r="L15" s="3">
        <f t="shared" si="4"/>
        <v>34.1</v>
      </c>
      <c r="M15" s="3">
        <f t="shared" si="4"/>
        <v>65.333333333333343</v>
      </c>
      <c r="N15" s="3">
        <f t="shared" si="4"/>
        <v>194.33333333333334</v>
      </c>
      <c r="O15" s="3">
        <f t="shared" si="4"/>
        <v>250.66666666666666</v>
      </c>
    </row>
    <row r="17" spans="1:20" x14ac:dyDescent="0.25">
      <c r="A17" t="s">
        <v>21</v>
      </c>
      <c r="B17" s="1">
        <v>44044</v>
      </c>
      <c r="F17" s="3" t="s">
        <v>27</v>
      </c>
      <c r="G17" s="3">
        <v>15.919999999999998</v>
      </c>
      <c r="H17" s="3">
        <v>32.089999999999996</v>
      </c>
      <c r="I17" s="3">
        <v>41.699999999999996</v>
      </c>
      <c r="J17" s="3">
        <v>55.53</v>
      </c>
      <c r="K17" s="3">
        <v>77.430000000000007</v>
      </c>
      <c r="L17" s="3">
        <v>97.11</v>
      </c>
      <c r="M17" s="3">
        <v>152.65</v>
      </c>
      <c r="N17" s="3">
        <v>275</v>
      </c>
      <c r="O17" s="3">
        <v>329.70000000000005</v>
      </c>
      <c r="Q17" s="4">
        <f>SLOPE(G30:O30,G26:O26)</f>
        <v>0.6334015417168769</v>
      </c>
      <c r="R17" s="4">
        <f>INTERCEPT(G30:O30,G26:O26)</f>
        <v>-11.495345694334176</v>
      </c>
      <c r="S17" s="4">
        <f>RSQ(G30:O30,G26:O26)</f>
        <v>0.997422409077798</v>
      </c>
      <c r="T17" s="5">
        <f>($W$1-R17)/Q17</f>
        <v>412.8429258090116</v>
      </c>
    </row>
    <row r="18" spans="1:20" x14ac:dyDescent="0.25">
      <c r="F18" s="3" t="s">
        <v>28</v>
      </c>
      <c r="G18" s="3">
        <v>0.21</v>
      </c>
      <c r="H18" s="3">
        <v>0.19</v>
      </c>
      <c r="I18" s="3">
        <v>0.19999999999999998</v>
      </c>
      <c r="J18" s="3">
        <v>0.21</v>
      </c>
      <c r="K18" s="3">
        <v>0.22</v>
      </c>
      <c r="L18" s="3">
        <v>0.22</v>
      </c>
      <c r="M18" s="3">
        <v>0.22999999999999998</v>
      </c>
      <c r="N18" s="3">
        <v>0.33</v>
      </c>
      <c r="O18" s="3">
        <v>0.37</v>
      </c>
    </row>
    <row r="19" spans="1:20" x14ac:dyDescent="0.25">
      <c r="F19" s="3" t="s">
        <v>29</v>
      </c>
      <c r="G19" s="3">
        <v>14.95</v>
      </c>
      <c r="H19" s="3">
        <v>31.519999999999996</v>
      </c>
      <c r="I19" s="3">
        <v>42.38</v>
      </c>
      <c r="J19" s="3">
        <v>55.5</v>
      </c>
      <c r="K19" s="3">
        <v>77.710000000000008</v>
      </c>
      <c r="L19" s="3">
        <v>95.740000000000009</v>
      </c>
      <c r="M19" s="3">
        <v>154.23999999999998</v>
      </c>
      <c r="N19" s="3">
        <v>277.28000000000003</v>
      </c>
      <c r="O19" s="3">
        <v>331.62</v>
      </c>
    </row>
    <row r="20" spans="1:20" x14ac:dyDescent="0.25">
      <c r="F20" s="3" t="s">
        <v>30</v>
      </c>
      <c r="G20" s="3">
        <v>0.21</v>
      </c>
      <c r="H20" s="3">
        <v>0.19999999999999998</v>
      </c>
      <c r="I20" s="3">
        <v>0.19999999999999998</v>
      </c>
      <c r="J20" s="3">
        <v>0.21</v>
      </c>
      <c r="K20" s="3">
        <v>0.21</v>
      </c>
      <c r="L20" s="3">
        <v>0.22</v>
      </c>
      <c r="M20" s="3">
        <v>0.24</v>
      </c>
      <c r="N20" s="3">
        <v>0.33</v>
      </c>
      <c r="O20" s="3">
        <v>0.38</v>
      </c>
    </row>
    <row r="21" spans="1:20" x14ac:dyDescent="0.25">
      <c r="F21" s="3" t="s">
        <v>31</v>
      </c>
      <c r="G21" s="3">
        <v>15.829999999999998</v>
      </c>
      <c r="H21" s="3">
        <v>31.199999999999996</v>
      </c>
      <c r="I21" s="3">
        <v>41.66</v>
      </c>
      <c r="J21" s="3">
        <v>55.949999999999996</v>
      </c>
      <c r="K21" s="3">
        <v>77.710000000000008</v>
      </c>
      <c r="L21" s="3">
        <v>95.29</v>
      </c>
      <c r="M21" s="3">
        <v>155.22</v>
      </c>
      <c r="N21" s="3">
        <v>277.77000000000004</v>
      </c>
      <c r="O21" s="3">
        <v>333.08000000000004</v>
      </c>
    </row>
    <row r="22" spans="1:20" x14ac:dyDescent="0.25">
      <c r="F22" s="3" t="s">
        <v>32</v>
      </c>
      <c r="G22" s="3">
        <v>0.19999999999999998</v>
      </c>
      <c r="H22" s="3">
        <v>0.21</v>
      </c>
      <c r="I22" s="3">
        <v>0.19999999999999998</v>
      </c>
      <c r="J22" s="3">
        <v>0.21</v>
      </c>
      <c r="K22" s="3">
        <v>0.22999999999999998</v>
      </c>
      <c r="L22" s="3">
        <v>0.22</v>
      </c>
      <c r="M22" s="3">
        <v>0.24</v>
      </c>
      <c r="N22" s="3">
        <v>0.33</v>
      </c>
      <c r="O22" s="3">
        <v>0.37</v>
      </c>
    </row>
    <row r="23" spans="1:20" x14ac:dyDescent="0.25">
      <c r="F23" s="3" t="s">
        <v>33</v>
      </c>
      <c r="G23" s="3">
        <f>G17-G18</f>
        <v>15.709999999999997</v>
      </c>
      <c r="H23" s="3">
        <f t="shared" ref="H23:O23" si="5">H17-H18</f>
        <v>31.899999999999995</v>
      </c>
      <c r="I23" s="3">
        <f t="shared" si="5"/>
        <v>41.499999999999993</v>
      </c>
      <c r="J23" s="3">
        <f t="shared" si="5"/>
        <v>55.32</v>
      </c>
      <c r="K23" s="3">
        <f t="shared" si="5"/>
        <v>77.210000000000008</v>
      </c>
      <c r="L23" s="3">
        <f t="shared" si="5"/>
        <v>96.89</v>
      </c>
      <c r="M23" s="3">
        <f t="shared" si="5"/>
        <v>152.42000000000002</v>
      </c>
      <c r="N23" s="3">
        <f t="shared" si="5"/>
        <v>274.67</v>
      </c>
      <c r="O23" s="3">
        <f t="shared" si="5"/>
        <v>329.33000000000004</v>
      </c>
    </row>
    <row r="24" spans="1:20" x14ac:dyDescent="0.25">
      <c r="F24" s="3" t="s">
        <v>34</v>
      </c>
      <c r="G24" s="3">
        <f>G19-G20</f>
        <v>14.739999999999998</v>
      </c>
      <c r="H24" s="3">
        <f t="shared" ref="H24:O24" si="6">H19-H20</f>
        <v>31.319999999999997</v>
      </c>
      <c r="I24" s="3">
        <f t="shared" si="6"/>
        <v>42.18</v>
      </c>
      <c r="J24" s="3">
        <f t="shared" si="6"/>
        <v>55.29</v>
      </c>
      <c r="K24" s="3">
        <f t="shared" si="6"/>
        <v>77.500000000000014</v>
      </c>
      <c r="L24" s="3">
        <f t="shared" si="6"/>
        <v>95.52000000000001</v>
      </c>
      <c r="M24" s="3">
        <f t="shared" si="6"/>
        <v>153.99999999999997</v>
      </c>
      <c r="N24" s="3">
        <f t="shared" si="6"/>
        <v>276.95000000000005</v>
      </c>
      <c r="O24" s="3">
        <f t="shared" si="6"/>
        <v>331.24</v>
      </c>
    </row>
    <row r="25" spans="1:20" x14ac:dyDescent="0.25">
      <c r="F25" s="3" t="s">
        <v>35</v>
      </c>
      <c r="G25" s="3">
        <f>G21-G22</f>
        <v>15.629999999999999</v>
      </c>
      <c r="H25" s="3">
        <f t="shared" ref="H25:O25" si="7">H21-H22</f>
        <v>30.989999999999995</v>
      </c>
      <c r="I25" s="3">
        <f t="shared" si="7"/>
        <v>41.459999999999994</v>
      </c>
      <c r="J25" s="3">
        <f t="shared" si="7"/>
        <v>55.739999999999995</v>
      </c>
      <c r="K25" s="3">
        <f t="shared" si="7"/>
        <v>77.48</v>
      </c>
      <c r="L25" s="3">
        <f t="shared" si="7"/>
        <v>95.070000000000007</v>
      </c>
      <c r="M25" s="3">
        <f t="shared" si="7"/>
        <v>154.97999999999999</v>
      </c>
      <c r="N25" s="3">
        <f t="shared" si="7"/>
        <v>277.44000000000005</v>
      </c>
      <c r="O25" s="3">
        <f t="shared" si="7"/>
        <v>332.71000000000004</v>
      </c>
    </row>
    <row r="26" spans="1:20" x14ac:dyDescent="0.25">
      <c r="F26" s="3" t="s">
        <v>36</v>
      </c>
      <c r="G26" s="3">
        <f>AVERAGE(G23:G25)</f>
        <v>15.36</v>
      </c>
      <c r="H26" s="3">
        <f t="shared" ref="H26:O26" si="8">AVERAGE(H23:H25)</f>
        <v>31.403333333333325</v>
      </c>
      <c r="I26" s="3">
        <f t="shared" si="8"/>
        <v>41.713333333333331</v>
      </c>
      <c r="J26" s="3">
        <f t="shared" si="8"/>
        <v>55.449999999999996</v>
      </c>
      <c r="K26" s="3">
        <f t="shared" si="8"/>
        <v>77.39666666666669</v>
      </c>
      <c r="L26" s="3">
        <f t="shared" si="8"/>
        <v>95.826666666666668</v>
      </c>
      <c r="M26" s="3">
        <f t="shared" si="8"/>
        <v>153.79999999999998</v>
      </c>
      <c r="N26" s="3">
        <f t="shared" si="8"/>
        <v>276.35333333333341</v>
      </c>
      <c r="O26" s="3">
        <f t="shared" si="8"/>
        <v>331.09333333333336</v>
      </c>
    </row>
    <row r="27" spans="1:20" x14ac:dyDescent="0.25">
      <c r="F27" s="3" t="s">
        <v>37</v>
      </c>
      <c r="G27" s="3">
        <v>1.3199999999999998</v>
      </c>
      <c r="H27" s="3">
        <v>11.190000000000001</v>
      </c>
      <c r="I27" s="3">
        <v>15.690000000000001</v>
      </c>
      <c r="J27" s="3">
        <v>24.490000000000002</v>
      </c>
      <c r="K27" s="3">
        <v>35.99</v>
      </c>
      <c r="L27" s="3">
        <v>45.99</v>
      </c>
      <c r="M27" s="3">
        <v>78.39</v>
      </c>
      <c r="N27" s="3">
        <v>162.88999999999999</v>
      </c>
      <c r="O27" s="3">
        <v>202.89</v>
      </c>
    </row>
    <row r="28" spans="1:20" x14ac:dyDescent="0.25">
      <c r="F28" s="3" t="s">
        <v>38</v>
      </c>
      <c r="G28" s="3">
        <v>1.3099999999999998</v>
      </c>
      <c r="H28" s="3">
        <v>10.49</v>
      </c>
      <c r="I28" s="3">
        <v>16.29</v>
      </c>
      <c r="J28" s="3">
        <v>24.990000000000002</v>
      </c>
      <c r="K28" s="3">
        <v>36.090000000000003</v>
      </c>
      <c r="L28" s="3">
        <v>45.99</v>
      </c>
      <c r="M28" s="3">
        <v>78.39</v>
      </c>
      <c r="N28" s="3">
        <v>162.88999999999999</v>
      </c>
      <c r="O28" s="3">
        <v>202.89</v>
      </c>
    </row>
    <row r="29" spans="1:20" x14ac:dyDescent="0.25">
      <c r="F29" s="3" t="s">
        <v>39</v>
      </c>
      <c r="G29" s="3">
        <v>1.3099999999999998</v>
      </c>
      <c r="H29" s="3">
        <v>10.89</v>
      </c>
      <c r="I29" s="3">
        <v>17.29</v>
      </c>
      <c r="J29" s="3">
        <v>24.69</v>
      </c>
      <c r="K29" s="3">
        <v>36.090000000000003</v>
      </c>
      <c r="L29" s="3">
        <v>46.09</v>
      </c>
      <c r="M29" s="3">
        <v>79.489999999999995</v>
      </c>
      <c r="N29" s="3">
        <v>161.88999999999999</v>
      </c>
      <c r="O29" s="3">
        <v>202.89</v>
      </c>
    </row>
    <row r="30" spans="1:20" x14ac:dyDescent="0.25">
      <c r="F30" s="3" t="s">
        <v>40</v>
      </c>
      <c r="G30" s="3">
        <f>AVERAGE(G27:G29)</f>
        <v>1.3133333333333332</v>
      </c>
      <c r="H30" s="3">
        <f t="shared" ref="H30:O30" si="9">AVERAGE(H27:H29)</f>
        <v>10.856666666666667</v>
      </c>
      <c r="I30" s="3">
        <f t="shared" si="9"/>
        <v>16.423333333333332</v>
      </c>
      <c r="J30" s="3">
        <f t="shared" si="9"/>
        <v>24.723333333333333</v>
      </c>
      <c r="K30" s="3">
        <f t="shared" si="9"/>
        <v>36.056666666666672</v>
      </c>
      <c r="L30" s="3">
        <f t="shared" si="9"/>
        <v>46.023333333333333</v>
      </c>
      <c r="M30" s="3">
        <f t="shared" si="9"/>
        <v>78.756666666666661</v>
      </c>
      <c r="N30" s="3">
        <f t="shared" si="9"/>
        <v>162.55666666666664</v>
      </c>
      <c r="O30" s="3">
        <f t="shared" si="9"/>
        <v>202.89</v>
      </c>
    </row>
    <row r="32" spans="1:20" x14ac:dyDescent="0.25">
      <c r="A32" t="s">
        <v>10</v>
      </c>
      <c r="B32" s="1">
        <v>44092</v>
      </c>
      <c r="F32" s="3" t="s">
        <v>27</v>
      </c>
      <c r="G32" s="3">
        <v>15.74</v>
      </c>
      <c r="H32" s="3">
        <v>27.94</v>
      </c>
      <c r="I32" s="3">
        <v>45.5</v>
      </c>
      <c r="J32" s="3">
        <v>63.42</v>
      </c>
      <c r="K32" s="3">
        <v>78.2</v>
      </c>
      <c r="L32" s="3">
        <v>95.11</v>
      </c>
      <c r="M32" s="3">
        <v>144.94999999999999</v>
      </c>
      <c r="N32" s="3">
        <v>258.81</v>
      </c>
      <c r="O32" s="3">
        <v>338.76</v>
      </c>
      <c r="Q32" s="4">
        <f>SLOPE(G45:O45,G41:O41)</f>
        <v>0.68240245717805748</v>
      </c>
      <c r="R32" s="4">
        <f>INTERCEPT(G45:O45,G41:O41)</f>
        <v>-13.684783188918544</v>
      </c>
      <c r="S32" s="4">
        <f>RSQ(G45:O45,G41:O41)</f>
        <v>0.99752539818353692</v>
      </c>
      <c r="T32" s="5">
        <f>($W$1-R32)/Q32</f>
        <v>386.40655586050445</v>
      </c>
    </row>
    <row r="33" spans="1:20" x14ac:dyDescent="0.25">
      <c r="F33" s="3" t="s">
        <v>28</v>
      </c>
      <c r="G33" s="3">
        <v>0.19</v>
      </c>
      <c r="H33" s="3">
        <v>0.19</v>
      </c>
      <c r="I33" s="3">
        <v>0.21</v>
      </c>
      <c r="J33" s="3">
        <v>0.22</v>
      </c>
      <c r="K33" s="3">
        <v>0.22</v>
      </c>
      <c r="L33" s="3">
        <v>0.22</v>
      </c>
      <c r="M33" s="3">
        <v>0.24</v>
      </c>
      <c r="N33" s="3">
        <v>0.32</v>
      </c>
      <c r="O33" s="3">
        <v>0.39</v>
      </c>
    </row>
    <row r="34" spans="1:20" x14ac:dyDescent="0.25">
      <c r="F34" s="3" t="s">
        <v>29</v>
      </c>
      <c r="G34" s="3">
        <v>15.05</v>
      </c>
      <c r="H34" s="3">
        <v>28</v>
      </c>
      <c r="I34" s="3">
        <v>45.6</v>
      </c>
      <c r="J34" s="3">
        <v>63.58</v>
      </c>
      <c r="K34" s="3">
        <v>78.28</v>
      </c>
      <c r="L34" s="3">
        <v>94.99</v>
      </c>
      <c r="M34" s="3">
        <v>146.84</v>
      </c>
      <c r="N34" s="3">
        <v>260.74</v>
      </c>
      <c r="O34" s="3">
        <v>339.58</v>
      </c>
    </row>
    <row r="35" spans="1:20" x14ac:dyDescent="0.25">
      <c r="F35" s="3" t="s">
        <v>30</v>
      </c>
      <c r="G35" s="3">
        <v>0.19</v>
      </c>
      <c r="H35" s="3">
        <v>0.21</v>
      </c>
      <c r="I35" s="3">
        <v>0.2</v>
      </c>
      <c r="J35" s="3">
        <v>0.22</v>
      </c>
      <c r="K35" s="3">
        <v>0.21</v>
      </c>
      <c r="L35" s="3">
        <v>0.22</v>
      </c>
      <c r="M35" s="3">
        <v>0.24</v>
      </c>
      <c r="N35" s="3">
        <v>0.33</v>
      </c>
      <c r="O35" s="3">
        <v>0.39</v>
      </c>
    </row>
    <row r="36" spans="1:20" x14ac:dyDescent="0.25">
      <c r="F36" s="3" t="s">
        <v>31</v>
      </c>
      <c r="G36" s="3">
        <v>15.05</v>
      </c>
      <c r="H36" s="3">
        <v>27.18</v>
      </c>
      <c r="I36" s="3">
        <v>45.32</v>
      </c>
      <c r="J36" s="3">
        <v>63.02</v>
      </c>
      <c r="K36" s="3">
        <v>78.03</v>
      </c>
      <c r="L36" s="3">
        <v>94.99</v>
      </c>
      <c r="M36" s="3">
        <v>145.66999999999999</v>
      </c>
      <c r="N36" s="3">
        <v>260.45</v>
      </c>
      <c r="O36" s="3">
        <v>340.3</v>
      </c>
    </row>
    <row r="37" spans="1:20" x14ac:dyDescent="0.25">
      <c r="F37" s="3" t="s">
        <v>32</v>
      </c>
      <c r="G37" s="3">
        <v>0.2</v>
      </c>
      <c r="H37" s="3">
        <v>0.2</v>
      </c>
      <c r="I37" s="3">
        <v>0.2</v>
      </c>
      <c r="J37" s="3">
        <v>0.2</v>
      </c>
      <c r="K37" s="3">
        <v>0.2</v>
      </c>
      <c r="L37" s="3">
        <v>0.22</v>
      </c>
      <c r="M37" s="3">
        <v>0.23</v>
      </c>
      <c r="N37" s="3">
        <v>0.32</v>
      </c>
      <c r="O37" s="3">
        <v>0.39</v>
      </c>
    </row>
    <row r="38" spans="1:20" x14ac:dyDescent="0.25">
      <c r="F38" s="3" t="s">
        <v>33</v>
      </c>
      <c r="G38" s="3">
        <f>G32-G33</f>
        <v>15.55</v>
      </c>
      <c r="H38" s="3">
        <f t="shared" ref="H38:O38" si="10">H32-H33</f>
        <v>27.75</v>
      </c>
      <c r="I38" s="3">
        <f t="shared" si="10"/>
        <v>45.29</v>
      </c>
      <c r="J38" s="3">
        <f t="shared" si="10"/>
        <v>63.2</v>
      </c>
      <c r="K38" s="3">
        <f t="shared" si="10"/>
        <v>77.98</v>
      </c>
      <c r="L38" s="3">
        <f t="shared" si="10"/>
        <v>94.89</v>
      </c>
      <c r="M38" s="3">
        <f t="shared" si="10"/>
        <v>144.70999999999998</v>
      </c>
      <c r="N38" s="3">
        <f t="shared" si="10"/>
        <v>258.49</v>
      </c>
      <c r="O38" s="3">
        <f t="shared" si="10"/>
        <v>338.37</v>
      </c>
    </row>
    <row r="39" spans="1:20" x14ac:dyDescent="0.25">
      <c r="F39" s="3" t="s">
        <v>34</v>
      </c>
      <c r="G39" s="3">
        <f>G34-G35</f>
        <v>14.860000000000001</v>
      </c>
      <c r="H39" s="3">
        <f t="shared" ref="H39:O39" si="11">H34-H35</f>
        <v>27.79</v>
      </c>
      <c r="I39" s="3">
        <f t="shared" si="11"/>
        <v>45.4</v>
      </c>
      <c r="J39" s="3">
        <f t="shared" si="11"/>
        <v>63.36</v>
      </c>
      <c r="K39" s="3">
        <f t="shared" si="11"/>
        <v>78.070000000000007</v>
      </c>
      <c r="L39" s="3">
        <f t="shared" si="11"/>
        <v>94.77</v>
      </c>
      <c r="M39" s="3">
        <f t="shared" si="11"/>
        <v>146.6</v>
      </c>
      <c r="N39" s="3">
        <f t="shared" si="11"/>
        <v>260.41000000000003</v>
      </c>
      <c r="O39" s="3">
        <f t="shared" si="11"/>
        <v>339.19</v>
      </c>
    </row>
    <row r="40" spans="1:20" x14ac:dyDescent="0.25">
      <c r="F40" s="3" t="s">
        <v>35</v>
      </c>
      <c r="G40" s="3">
        <f>G36-G37</f>
        <v>14.850000000000001</v>
      </c>
      <c r="H40" s="3">
        <f t="shared" ref="H40:O40" si="12">H36-H37</f>
        <v>26.98</v>
      </c>
      <c r="I40" s="3">
        <f t="shared" si="12"/>
        <v>45.12</v>
      </c>
      <c r="J40" s="3">
        <f t="shared" si="12"/>
        <v>62.82</v>
      </c>
      <c r="K40" s="3">
        <f t="shared" si="12"/>
        <v>77.83</v>
      </c>
      <c r="L40" s="3">
        <f t="shared" si="12"/>
        <v>94.77</v>
      </c>
      <c r="M40" s="3">
        <f t="shared" si="12"/>
        <v>145.44</v>
      </c>
      <c r="N40" s="3">
        <f t="shared" si="12"/>
        <v>260.13</v>
      </c>
      <c r="O40" s="3">
        <f t="shared" si="12"/>
        <v>339.91</v>
      </c>
    </row>
    <row r="41" spans="1:20" x14ac:dyDescent="0.25">
      <c r="F41" s="3" t="s">
        <v>36</v>
      </c>
      <c r="G41" s="3">
        <f>AVERAGE(G38:G40)</f>
        <v>15.086666666666668</v>
      </c>
      <c r="H41" s="3">
        <f t="shared" ref="H41:O41" si="13">AVERAGE(H38:H40)</f>
        <v>27.506666666666664</v>
      </c>
      <c r="I41" s="3">
        <f t="shared" si="13"/>
        <v>45.27</v>
      </c>
      <c r="J41" s="3">
        <f t="shared" si="13"/>
        <v>63.126666666666665</v>
      </c>
      <c r="K41" s="3">
        <f t="shared" si="13"/>
        <v>77.959999999999994</v>
      </c>
      <c r="L41" s="3">
        <f t="shared" si="13"/>
        <v>94.81</v>
      </c>
      <c r="M41" s="3">
        <f t="shared" si="13"/>
        <v>145.58333333333331</v>
      </c>
      <c r="N41" s="3">
        <f t="shared" si="13"/>
        <v>259.67666666666668</v>
      </c>
      <c r="O41" s="3">
        <f t="shared" si="13"/>
        <v>339.15666666666669</v>
      </c>
    </row>
    <row r="42" spans="1:20" x14ac:dyDescent="0.25">
      <c r="F42" s="3" t="s">
        <v>37</v>
      </c>
      <c r="G42" s="3">
        <v>1.7</v>
      </c>
      <c r="H42" s="3">
        <v>8.17</v>
      </c>
      <c r="I42" s="3">
        <v>18.100000000000001</v>
      </c>
      <c r="J42" s="3">
        <v>28.2</v>
      </c>
      <c r="K42" s="3">
        <v>37.9</v>
      </c>
      <c r="L42" s="3">
        <v>47.7</v>
      </c>
      <c r="M42" s="3">
        <v>78.5</v>
      </c>
      <c r="N42" s="3">
        <v>164</v>
      </c>
      <c r="O42" s="3">
        <v>222</v>
      </c>
    </row>
    <row r="43" spans="1:20" x14ac:dyDescent="0.25">
      <c r="F43" s="3" t="s">
        <v>38</v>
      </c>
      <c r="G43" s="3">
        <v>1.71</v>
      </c>
      <c r="H43" s="3">
        <v>8.15</v>
      </c>
      <c r="I43" s="3">
        <v>18.100000000000001</v>
      </c>
      <c r="J43" s="3">
        <v>28.1</v>
      </c>
      <c r="K43" s="3">
        <v>37.6</v>
      </c>
      <c r="L43" s="3">
        <v>48</v>
      </c>
      <c r="M43" s="3">
        <v>78.7</v>
      </c>
      <c r="N43" s="3">
        <v>164</v>
      </c>
      <c r="O43" s="3">
        <v>221</v>
      </c>
    </row>
    <row r="44" spans="1:20" x14ac:dyDescent="0.25">
      <c r="F44" s="3" t="s">
        <v>39</v>
      </c>
      <c r="G44" s="3">
        <v>1.9</v>
      </c>
      <c r="H44" s="3">
        <v>8.16</v>
      </c>
      <c r="I44" s="3">
        <v>18.100000000000001</v>
      </c>
      <c r="J44" s="3">
        <v>28.2</v>
      </c>
      <c r="K44" s="3">
        <v>37.9</v>
      </c>
      <c r="L44" s="3">
        <v>47.8</v>
      </c>
      <c r="M44" s="3">
        <v>78.599999999999994</v>
      </c>
      <c r="N44" s="3">
        <v>164</v>
      </c>
      <c r="O44" s="3">
        <v>221</v>
      </c>
    </row>
    <row r="45" spans="1:20" x14ac:dyDescent="0.25">
      <c r="F45" s="3" t="s">
        <v>40</v>
      </c>
      <c r="G45" s="3">
        <f>AVERAGE(G42:G44)</f>
        <v>1.7700000000000002</v>
      </c>
      <c r="H45" s="3">
        <f t="shared" ref="H45:O45" si="14">AVERAGE(H42:H44)</f>
        <v>8.16</v>
      </c>
      <c r="I45" s="3">
        <f t="shared" si="14"/>
        <v>18.100000000000001</v>
      </c>
      <c r="J45" s="3">
        <f t="shared" si="14"/>
        <v>28.166666666666668</v>
      </c>
      <c r="K45" s="3">
        <f t="shared" si="14"/>
        <v>37.800000000000004</v>
      </c>
      <c r="L45" s="3">
        <f t="shared" si="14"/>
        <v>47.833333333333336</v>
      </c>
      <c r="M45" s="3">
        <f t="shared" si="14"/>
        <v>78.599999999999994</v>
      </c>
      <c r="N45" s="3">
        <f t="shared" si="14"/>
        <v>164</v>
      </c>
      <c r="O45" s="3">
        <f t="shared" si="14"/>
        <v>221.33333333333334</v>
      </c>
    </row>
    <row r="47" spans="1:20" x14ac:dyDescent="0.25">
      <c r="A47" t="s">
        <v>21</v>
      </c>
      <c r="B47" s="1">
        <v>44092</v>
      </c>
      <c r="F47" s="3" t="s">
        <v>27</v>
      </c>
      <c r="G47" s="3">
        <v>18.13</v>
      </c>
      <c r="H47" s="3">
        <v>34.299999999999997</v>
      </c>
      <c r="I47" s="3">
        <v>43.91</v>
      </c>
      <c r="J47" s="3">
        <v>57.74</v>
      </c>
      <c r="K47" s="3">
        <v>79.64</v>
      </c>
      <c r="L47" s="3">
        <v>99.32</v>
      </c>
      <c r="M47" s="3">
        <v>154.86000000000001</v>
      </c>
      <c r="N47" s="3">
        <v>277.20999999999998</v>
      </c>
      <c r="O47" s="3">
        <v>331.91</v>
      </c>
      <c r="Q47" s="4">
        <f>SLOPE(G60:O60,G56:O56)</f>
        <v>0.63340154171687701</v>
      </c>
      <c r="R47" s="4">
        <f>INTERCEPT(G60:O60,G56:O56)</f>
        <v>-12.77882908611133</v>
      </c>
      <c r="S47" s="4">
        <f>RSQ(G60:O60,G56:O56)</f>
        <v>0.997422409077798</v>
      </c>
      <c r="T47" s="5">
        <f>($W$1-R47)/Q47</f>
        <v>414.86926030181712</v>
      </c>
    </row>
    <row r="48" spans="1:20" x14ac:dyDescent="0.25">
      <c r="F48" s="3" t="s">
        <v>28</v>
      </c>
      <c r="G48" s="3">
        <v>0.22</v>
      </c>
      <c r="H48" s="3">
        <v>0.2</v>
      </c>
      <c r="I48" s="3">
        <v>0.21</v>
      </c>
      <c r="J48" s="3">
        <v>0.22</v>
      </c>
      <c r="K48" s="3">
        <v>0.23</v>
      </c>
      <c r="L48" s="3">
        <v>0.23</v>
      </c>
      <c r="M48" s="3">
        <v>0.24</v>
      </c>
      <c r="N48" s="3">
        <v>0.34</v>
      </c>
      <c r="O48" s="3">
        <v>0.38</v>
      </c>
    </row>
    <row r="49" spans="1:20" x14ac:dyDescent="0.25">
      <c r="F49" s="3" t="s">
        <v>29</v>
      </c>
      <c r="G49" s="3">
        <v>17.16</v>
      </c>
      <c r="H49" s="3">
        <v>33.729999999999997</v>
      </c>
      <c r="I49" s="3">
        <v>44.59</v>
      </c>
      <c r="J49" s="3">
        <v>57.71</v>
      </c>
      <c r="K49" s="3">
        <v>79.92</v>
      </c>
      <c r="L49" s="3">
        <v>97.95</v>
      </c>
      <c r="M49" s="3">
        <v>156.44999999999999</v>
      </c>
      <c r="N49" s="3">
        <v>279.49</v>
      </c>
      <c r="O49" s="3">
        <v>333.83</v>
      </c>
    </row>
    <row r="50" spans="1:20" x14ac:dyDescent="0.25">
      <c r="F50" s="3" t="s">
        <v>30</v>
      </c>
      <c r="G50" s="3">
        <v>0.22</v>
      </c>
      <c r="H50" s="3">
        <v>0.21</v>
      </c>
      <c r="I50" s="3">
        <v>0.21</v>
      </c>
      <c r="J50" s="3">
        <v>0.22</v>
      </c>
      <c r="K50" s="3">
        <v>0.22</v>
      </c>
      <c r="L50" s="3">
        <v>0.23</v>
      </c>
      <c r="M50" s="3">
        <v>0.25</v>
      </c>
      <c r="N50" s="3">
        <v>0.34</v>
      </c>
      <c r="O50" s="3">
        <v>0.39</v>
      </c>
    </row>
    <row r="51" spans="1:20" x14ac:dyDescent="0.25">
      <c r="F51" s="3" t="s">
        <v>31</v>
      </c>
      <c r="G51" s="3">
        <v>18.04</v>
      </c>
      <c r="H51" s="3">
        <v>33.409999999999997</v>
      </c>
      <c r="I51" s="3">
        <v>43.87</v>
      </c>
      <c r="J51" s="3">
        <v>58.16</v>
      </c>
      <c r="K51" s="3">
        <v>79.92</v>
      </c>
      <c r="L51" s="3">
        <v>97.5</v>
      </c>
      <c r="M51" s="3">
        <v>157.43</v>
      </c>
      <c r="N51" s="3">
        <v>279.98</v>
      </c>
      <c r="O51" s="3">
        <v>335.29</v>
      </c>
    </row>
    <row r="52" spans="1:20" x14ac:dyDescent="0.25">
      <c r="F52" s="3" t="s">
        <v>32</v>
      </c>
      <c r="G52" s="3">
        <v>0.21</v>
      </c>
      <c r="H52" s="3">
        <v>0.22</v>
      </c>
      <c r="I52" s="3">
        <v>0.21</v>
      </c>
      <c r="J52" s="3">
        <v>0.22</v>
      </c>
      <c r="K52" s="3">
        <v>0.24</v>
      </c>
      <c r="L52" s="3">
        <v>0.23</v>
      </c>
      <c r="M52" s="3">
        <v>0.25</v>
      </c>
      <c r="N52" s="3">
        <v>0.34</v>
      </c>
      <c r="O52" s="3">
        <v>0.38</v>
      </c>
    </row>
    <row r="53" spans="1:20" x14ac:dyDescent="0.25">
      <c r="F53" s="3" t="s">
        <v>33</v>
      </c>
      <c r="G53" s="3">
        <f>G47-G48</f>
        <v>17.91</v>
      </c>
      <c r="H53" s="3">
        <f t="shared" ref="H53:O53" si="15">H47-H48</f>
        <v>34.099999999999994</v>
      </c>
      <c r="I53" s="3">
        <f t="shared" si="15"/>
        <v>43.699999999999996</v>
      </c>
      <c r="J53" s="3">
        <f t="shared" si="15"/>
        <v>57.52</v>
      </c>
      <c r="K53" s="3">
        <f t="shared" si="15"/>
        <v>79.41</v>
      </c>
      <c r="L53" s="3">
        <f t="shared" si="15"/>
        <v>99.089999999999989</v>
      </c>
      <c r="M53" s="3">
        <f t="shared" si="15"/>
        <v>154.62</v>
      </c>
      <c r="N53" s="3">
        <f t="shared" si="15"/>
        <v>276.87</v>
      </c>
      <c r="O53" s="3">
        <f t="shared" si="15"/>
        <v>331.53000000000003</v>
      </c>
    </row>
    <row r="54" spans="1:20" x14ac:dyDescent="0.25">
      <c r="F54" s="3" t="s">
        <v>34</v>
      </c>
      <c r="G54" s="3">
        <f>G49-G50</f>
        <v>16.940000000000001</v>
      </c>
      <c r="H54" s="3">
        <f t="shared" ref="H54:O54" si="16">H49-H50</f>
        <v>33.519999999999996</v>
      </c>
      <c r="I54" s="3">
        <f t="shared" si="16"/>
        <v>44.38</v>
      </c>
      <c r="J54" s="3">
        <f t="shared" si="16"/>
        <v>57.49</v>
      </c>
      <c r="K54" s="3">
        <f t="shared" si="16"/>
        <v>79.7</v>
      </c>
      <c r="L54" s="3">
        <f t="shared" si="16"/>
        <v>97.72</v>
      </c>
      <c r="M54" s="3">
        <f t="shared" si="16"/>
        <v>156.19999999999999</v>
      </c>
      <c r="N54" s="3">
        <f t="shared" si="16"/>
        <v>279.15000000000003</v>
      </c>
      <c r="O54" s="3">
        <f t="shared" si="16"/>
        <v>333.44</v>
      </c>
    </row>
    <row r="55" spans="1:20" x14ac:dyDescent="0.25">
      <c r="F55" s="3" t="s">
        <v>35</v>
      </c>
      <c r="G55" s="3">
        <f>G51-G52</f>
        <v>17.829999999999998</v>
      </c>
      <c r="H55" s="3">
        <f t="shared" ref="H55:O55" si="17">H51-H52</f>
        <v>33.19</v>
      </c>
      <c r="I55" s="3">
        <f t="shared" si="17"/>
        <v>43.66</v>
      </c>
      <c r="J55" s="3">
        <f t="shared" si="17"/>
        <v>57.94</v>
      </c>
      <c r="K55" s="3">
        <f t="shared" si="17"/>
        <v>79.680000000000007</v>
      </c>
      <c r="L55" s="3">
        <f t="shared" si="17"/>
        <v>97.27</v>
      </c>
      <c r="M55" s="3">
        <f t="shared" si="17"/>
        <v>157.18</v>
      </c>
      <c r="N55" s="3">
        <f t="shared" si="17"/>
        <v>279.64000000000004</v>
      </c>
      <c r="O55" s="3">
        <f t="shared" si="17"/>
        <v>334.91</v>
      </c>
    </row>
    <row r="56" spans="1:20" x14ac:dyDescent="0.25">
      <c r="F56" s="3" t="s">
        <v>36</v>
      </c>
      <c r="G56" s="3">
        <f>AVERAGE(G53:G55)</f>
        <v>17.559999999999999</v>
      </c>
      <c r="H56" s="3">
        <f t="shared" ref="H56:O56" si="18">AVERAGE(H53:H55)</f>
        <v>33.603333333333332</v>
      </c>
      <c r="I56" s="3">
        <f t="shared" si="18"/>
        <v>43.913333333333334</v>
      </c>
      <c r="J56" s="3">
        <f t="shared" si="18"/>
        <v>57.65</v>
      </c>
      <c r="K56" s="3">
        <f t="shared" si="18"/>
        <v>79.596666666666678</v>
      </c>
      <c r="L56" s="3">
        <f t="shared" si="18"/>
        <v>98.026666666666657</v>
      </c>
      <c r="M56" s="3">
        <f t="shared" si="18"/>
        <v>156</v>
      </c>
      <c r="N56" s="3">
        <f t="shared" si="18"/>
        <v>278.55333333333334</v>
      </c>
      <c r="O56" s="3">
        <f t="shared" si="18"/>
        <v>333.29333333333335</v>
      </c>
    </row>
    <row r="57" spans="1:20" x14ac:dyDescent="0.25">
      <c r="F57" s="3" t="s">
        <v>37</v>
      </c>
      <c r="G57" s="3">
        <v>1.43</v>
      </c>
      <c r="H57" s="3">
        <v>11.3</v>
      </c>
      <c r="I57" s="3">
        <v>15.8</v>
      </c>
      <c r="J57" s="3">
        <v>24.6</v>
      </c>
      <c r="K57" s="3">
        <v>36.1</v>
      </c>
      <c r="L57" s="3">
        <v>46.1</v>
      </c>
      <c r="M57" s="3">
        <v>78.5</v>
      </c>
      <c r="N57" s="3">
        <v>163</v>
      </c>
      <c r="O57" s="3">
        <v>203</v>
      </c>
    </row>
    <row r="58" spans="1:20" x14ac:dyDescent="0.25">
      <c r="F58" s="3" t="s">
        <v>38</v>
      </c>
      <c r="G58" s="3">
        <v>1.42</v>
      </c>
      <c r="H58" s="3">
        <v>10.6</v>
      </c>
      <c r="I58" s="3">
        <v>16.399999999999999</v>
      </c>
      <c r="J58" s="3">
        <v>25.1</v>
      </c>
      <c r="K58" s="3">
        <v>36.200000000000003</v>
      </c>
      <c r="L58" s="3">
        <v>46.1</v>
      </c>
      <c r="M58" s="3">
        <v>78.5</v>
      </c>
      <c r="N58" s="3">
        <v>163</v>
      </c>
      <c r="O58" s="3">
        <v>203</v>
      </c>
    </row>
    <row r="59" spans="1:20" x14ac:dyDescent="0.25">
      <c r="F59" s="3" t="s">
        <v>39</v>
      </c>
      <c r="G59" s="3">
        <v>1.42</v>
      </c>
      <c r="H59" s="3">
        <v>11</v>
      </c>
      <c r="I59" s="3">
        <v>17.399999999999999</v>
      </c>
      <c r="J59" s="3">
        <v>24.8</v>
      </c>
      <c r="K59" s="3">
        <v>36.200000000000003</v>
      </c>
      <c r="L59" s="3">
        <v>46.2</v>
      </c>
      <c r="M59" s="3">
        <v>79.599999999999994</v>
      </c>
      <c r="N59" s="3">
        <v>162</v>
      </c>
      <c r="O59" s="3">
        <v>203</v>
      </c>
    </row>
    <row r="60" spans="1:20" x14ac:dyDescent="0.25">
      <c r="F60" s="3" t="s">
        <v>40</v>
      </c>
      <c r="G60" s="3">
        <f>AVERAGE(G57:G59)</f>
        <v>1.4233333333333331</v>
      </c>
      <c r="H60" s="3">
        <f t="shared" ref="H60:O60" si="19">AVERAGE(H57:H59)</f>
        <v>10.966666666666667</v>
      </c>
      <c r="I60" s="3">
        <f t="shared" si="19"/>
        <v>16.533333333333335</v>
      </c>
      <c r="J60" s="3">
        <f t="shared" si="19"/>
        <v>24.833333333333332</v>
      </c>
      <c r="K60" s="3">
        <f t="shared" si="19"/>
        <v>36.166666666666671</v>
      </c>
      <c r="L60" s="3">
        <f t="shared" si="19"/>
        <v>46.133333333333333</v>
      </c>
      <c r="M60" s="3">
        <f t="shared" si="19"/>
        <v>78.86666666666666</v>
      </c>
      <c r="N60" s="3">
        <f t="shared" si="19"/>
        <v>162.66666666666666</v>
      </c>
      <c r="O60" s="3">
        <f t="shared" si="19"/>
        <v>203</v>
      </c>
    </row>
    <row r="62" spans="1:20" x14ac:dyDescent="0.25">
      <c r="A62" t="s">
        <v>10</v>
      </c>
      <c r="B62" s="1">
        <v>44116</v>
      </c>
      <c r="F62" s="3" t="s">
        <v>27</v>
      </c>
      <c r="G62" s="3">
        <v>15.05</v>
      </c>
      <c r="H62" s="3">
        <v>34.17</v>
      </c>
      <c r="I62" s="3">
        <v>43.15</v>
      </c>
      <c r="J62" s="3">
        <v>58.13</v>
      </c>
      <c r="K62" s="3">
        <v>80.819999999999993</v>
      </c>
      <c r="L62" s="3">
        <v>97.94</v>
      </c>
      <c r="M62" s="3">
        <v>163.41999999999999</v>
      </c>
      <c r="N62" s="3">
        <v>283.39999999999998</v>
      </c>
      <c r="O62" s="3">
        <v>345.59</v>
      </c>
      <c r="Q62" s="4">
        <f>SLOPE(G75:O75,G71:O71)</f>
        <v>0.61170254750505648</v>
      </c>
      <c r="R62" s="4">
        <f>INTERCEPT(G75:O75,G71:O71)</f>
        <v>-11.667130692797286</v>
      </c>
      <c r="S62" s="4">
        <f>RSQ(G75:O75,G71:O71)</f>
        <v>0.99715260118132765</v>
      </c>
      <c r="T62" s="5">
        <f>($W$1-R62)/Q62</f>
        <v>427.76858092230566</v>
      </c>
    </row>
    <row r="63" spans="1:20" x14ac:dyDescent="0.25">
      <c r="F63" s="3" t="s">
        <v>28</v>
      </c>
      <c r="G63" s="3">
        <v>0.22</v>
      </c>
      <c r="H63" s="3">
        <v>0.22</v>
      </c>
      <c r="I63" s="3">
        <v>0.23</v>
      </c>
      <c r="J63" s="3">
        <v>0.22</v>
      </c>
      <c r="K63" s="3">
        <v>0.22</v>
      </c>
      <c r="L63" s="3">
        <v>0.22</v>
      </c>
      <c r="M63" s="3">
        <v>0.24</v>
      </c>
      <c r="N63" s="3">
        <v>0.35</v>
      </c>
      <c r="O63" s="3">
        <v>0.39</v>
      </c>
    </row>
    <row r="64" spans="1:20" x14ac:dyDescent="0.25">
      <c r="F64" s="3" t="s">
        <v>29</v>
      </c>
      <c r="G64" s="3">
        <v>15.06</v>
      </c>
      <c r="H64" s="3">
        <v>36.99</v>
      </c>
      <c r="I64" s="3">
        <v>43.83</v>
      </c>
      <c r="J64" s="3">
        <v>58.87</v>
      </c>
      <c r="K64" s="3">
        <v>80.58</v>
      </c>
      <c r="L64" s="3">
        <v>98.72</v>
      </c>
      <c r="M64" s="3">
        <v>162.12</v>
      </c>
      <c r="N64" s="3">
        <v>283.35000000000002</v>
      </c>
      <c r="O64" s="3">
        <v>345.96</v>
      </c>
    </row>
    <row r="65" spans="1:20" x14ac:dyDescent="0.25">
      <c r="F65" s="3" t="s">
        <v>30</v>
      </c>
      <c r="G65" s="3">
        <v>0.22</v>
      </c>
      <c r="H65" s="3">
        <v>0.22</v>
      </c>
      <c r="I65" s="3">
        <v>0.23</v>
      </c>
      <c r="J65" s="3">
        <v>0.23</v>
      </c>
      <c r="K65" s="3">
        <v>0.23</v>
      </c>
      <c r="L65" s="3">
        <v>0.24</v>
      </c>
      <c r="M65" s="3">
        <v>0.23</v>
      </c>
      <c r="N65" s="3">
        <v>0.34</v>
      </c>
      <c r="O65" s="3">
        <v>0.4</v>
      </c>
    </row>
    <row r="66" spans="1:20" x14ac:dyDescent="0.25">
      <c r="F66" s="3" t="s">
        <v>31</v>
      </c>
      <c r="G66" s="3">
        <v>15.05</v>
      </c>
      <c r="H66" s="3">
        <v>35.31</v>
      </c>
      <c r="I66" s="3">
        <v>43.56</v>
      </c>
      <c r="J66" s="3">
        <v>58.6</v>
      </c>
      <c r="K66" s="3">
        <v>80.02</v>
      </c>
      <c r="L66" s="3">
        <v>98.57</v>
      </c>
      <c r="M66" s="3">
        <v>161.79</v>
      </c>
      <c r="N66" s="3">
        <v>283.91000000000003</v>
      </c>
      <c r="O66" s="3">
        <v>345.36</v>
      </c>
    </row>
    <row r="67" spans="1:20" x14ac:dyDescent="0.25">
      <c r="F67" s="3" t="s">
        <v>32</v>
      </c>
      <c r="G67" s="3">
        <v>0.2</v>
      </c>
      <c r="H67" s="3">
        <v>0.23</v>
      </c>
      <c r="I67" s="3">
        <v>0.22</v>
      </c>
      <c r="J67" s="3">
        <v>0.22</v>
      </c>
      <c r="K67" s="3">
        <v>0.22</v>
      </c>
      <c r="L67" s="3">
        <v>0.22</v>
      </c>
      <c r="M67" s="3">
        <v>0.23</v>
      </c>
      <c r="N67" s="3">
        <v>0.34</v>
      </c>
      <c r="O67" s="3">
        <v>0.4</v>
      </c>
    </row>
    <row r="68" spans="1:20" x14ac:dyDescent="0.25">
      <c r="F68" s="3" t="s">
        <v>33</v>
      </c>
      <c r="G68" s="3">
        <f>G62-G63</f>
        <v>14.83</v>
      </c>
      <c r="H68" s="3">
        <f t="shared" ref="H68:O68" si="20">H62-H63</f>
        <v>33.950000000000003</v>
      </c>
      <c r="I68" s="3">
        <f t="shared" si="20"/>
        <v>42.92</v>
      </c>
      <c r="J68" s="3">
        <f t="shared" si="20"/>
        <v>57.910000000000004</v>
      </c>
      <c r="K68" s="3">
        <f t="shared" si="20"/>
        <v>80.599999999999994</v>
      </c>
      <c r="L68" s="3">
        <f t="shared" si="20"/>
        <v>97.72</v>
      </c>
      <c r="M68" s="3">
        <f t="shared" si="20"/>
        <v>163.17999999999998</v>
      </c>
      <c r="N68" s="3">
        <f t="shared" si="20"/>
        <v>283.04999999999995</v>
      </c>
      <c r="O68" s="3">
        <f t="shared" si="20"/>
        <v>345.2</v>
      </c>
    </row>
    <row r="69" spans="1:20" x14ac:dyDescent="0.25">
      <c r="F69" s="3" t="s">
        <v>34</v>
      </c>
      <c r="G69" s="3">
        <f>G64-G65</f>
        <v>14.84</v>
      </c>
      <c r="H69" s="3">
        <f t="shared" ref="H69:O69" si="21">H64-H65</f>
        <v>36.770000000000003</v>
      </c>
      <c r="I69" s="3">
        <f t="shared" si="21"/>
        <v>43.6</v>
      </c>
      <c r="J69" s="3">
        <f t="shared" si="21"/>
        <v>58.64</v>
      </c>
      <c r="K69" s="3">
        <f t="shared" si="21"/>
        <v>80.349999999999994</v>
      </c>
      <c r="L69" s="3">
        <f t="shared" si="21"/>
        <v>98.48</v>
      </c>
      <c r="M69" s="3">
        <f t="shared" si="21"/>
        <v>161.89000000000001</v>
      </c>
      <c r="N69" s="3">
        <f t="shared" si="21"/>
        <v>283.01000000000005</v>
      </c>
      <c r="O69" s="3">
        <f t="shared" si="21"/>
        <v>345.56</v>
      </c>
    </row>
    <row r="70" spans="1:20" x14ac:dyDescent="0.25">
      <c r="F70" s="3" t="s">
        <v>35</v>
      </c>
      <c r="G70" s="3">
        <f>G66-G67</f>
        <v>14.850000000000001</v>
      </c>
      <c r="H70" s="3">
        <f t="shared" ref="H70:O70" si="22">H66-H67</f>
        <v>35.080000000000005</v>
      </c>
      <c r="I70" s="3">
        <f t="shared" si="22"/>
        <v>43.34</v>
      </c>
      <c r="J70" s="3">
        <f t="shared" si="22"/>
        <v>58.38</v>
      </c>
      <c r="K70" s="3">
        <f t="shared" si="22"/>
        <v>79.8</v>
      </c>
      <c r="L70" s="3">
        <f t="shared" si="22"/>
        <v>98.35</v>
      </c>
      <c r="M70" s="3">
        <f t="shared" si="22"/>
        <v>161.56</v>
      </c>
      <c r="N70" s="3">
        <f t="shared" si="22"/>
        <v>283.57000000000005</v>
      </c>
      <c r="O70" s="3">
        <f t="shared" si="22"/>
        <v>344.96000000000004</v>
      </c>
    </row>
    <row r="71" spans="1:20" x14ac:dyDescent="0.25">
      <c r="F71" s="3" t="s">
        <v>36</v>
      </c>
      <c r="G71" s="3">
        <f>AVERAGE(G68:G70)</f>
        <v>14.840000000000002</v>
      </c>
      <c r="H71" s="3">
        <f t="shared" ref="H71:O71" si="23">AVERAGE(H68:H70)</f>
        <v>35.266666666666673</v>
      </c>
      <c r="I71" s="3">
        <f t="shared" si="23"/>
        <v>43.286666666666669</v>
      </c>
      <c r="J71" s="3">
        <f t="shared" si="23"/>
        <v>58.31</v>
      </c>
      <c r="K71" s="3">
        <f t="shared" si="23"/>
        <v>80.25</v>
      </c>
      <c r="L71" s="3">
        <f t="shared" si="23"/>
        <v>98.183333333333323</v>
      </c>
      <c r="M71" s="3">
        <f t="shared" si="23"/>
        <v>162.21</v>
      </c>
      <c r="N71" s="3">
        <f t="shared" si="23"/>
        <v>283.20999999999998</v>
      </c>
      <c r="O71" s="3">
        <f t="shared" si="23"/>
        <v>345.24</v>
      </c>
    </row>
    <row r="72" spans="1:20" x14ac:dyDescent="0.25">
      <c r="F72" s="3" t="s">
        <v>37</v>
      </c>
      <c r="G72" s="3">
        <v>1.43</v>
      </c>
      <c r="H72" s="3">
        <v>11.3</v>
      </c>
      <c r="I72" s="3">
        <v>15.8</v>
      </c>
      <c r="J72" s="3">
        <v>24.6</v>
      </c>
      <c r="K72" s="3">
        <v>36.1</v>
      </c>
      <c r="L72" s="3">
        <v>46.1</v>
      </c>
      <c r="M72" s="3">
        <v>78.5</v>
      </c>
      <c r="N72" s="3">
        <v>163</v>
      </c>
      <c r="O72" s="3">
        <v>203</v>
      </c>
    </row>
    <row r="73" spans="1:20" x14ac:dyDescent="0.25">
      <c r="F73" s="3" t="s">
        <v>38</v>
      </c>
      <c r="G73" s="3">
        <v>1.42</v>
      </c>
      <c r="H73" s="3">
        <v>10.6</v>
      </c>
      <c r="I73" s="3">
        <v>16.399999999999999</v>
      </c>
      <c r="J73" s="3">
        <v>25.1</v>
      </c>
      <c r="K73" s="3">
        <v>36.200000000000003</v>
      </c>
      <c r="L73" s="3">
        <v>46.1</v>
      </c>
      <c r="M73" s="3">
        <v>78.5</v>
      </c>
      <c r="N73" s="3">
        <v>163</v>
      </c>
      <c r="O73" s="3">
        <v>203</v>
      </c>
    </row>
    <row r="74" spans="1:20" x14ac:dyDescent="0.25">
      <c r="F74" s="3" t="s">
        <v>39</v>
      </c>
      <c r="G74" s="3">
        <v>1.42</v>
      </c>
      <c r="H74" s="3">
        <v>11</v>
      </c>
      <c r="I74" s="3">
        <v>17.399999999999999</v>
      </c>
      <c r="J74" s="3">
        <v>24.8</v>
      </c>
      <c r="K74" s="3">
        <v>36.200000000000003</v>
      </c>
      <c r="L74" s="3">
        <v>46.2</v>
      </c>
      <c r="M74" s="3">
        <v>79.599999999999994</v>
      </c>
      <c r="N74" s="3">
        <v>162</v>
      </c>
      <c r="O74" s="3">
        <v>203</v>
      </c>
    </row>
    <row r="75" spans="1:20" x14ac:dyDescent="0.25">
      <c r="F75" s="3" t="s">
        <v>40</v>
      </c>
      <c r="G75" s="3">
        <f>AVERAGE(G72:G74)</f>
        <v>1.4233333333333331</v>
      </c>
      <c r="H75" s="3">
        <f t="shared" ref="H75:O75" si="24">AVERAGE(H72:H74)</f>
        <v>10.966666666666667</v>
      </c>
      <c r="I75" s="3">
        <f t="shared" si="24"/>
        <v>16.533333333333335</v>
      </c>
      <c r="J75" s="3">
        <f t="shared" si="24"/>
        <v>24.833333333333332</v>
      </c>
      <c r="K75" s="3">
        <f t="shared" si="24"/>
        <v>36.166666666666671</v>
      </c>
      <c r="L75" s="3">
        <f t="shared" si="24"/>
        <v>46.133333333333333</v>
      </c>
      <c r="M75" s="3">
        <f t="shared" si="24"/>
        <v>78.86666666666666</v>
      </c>
      <c r="N75" s="3">
        <f t="shared" si="24"/>
        <v>162.66666666666666</v>
      </c>
      <c r="O75" s="3">
        <f t="shared" si="24"/>
        <v>203</v>
      </c>
    </row>
    <row r="77" spans="1:20" x14ac:dyDescent="0.25">
      <c r="A77" t="s">
        <v>21</v>
      </c>
      <c r="B77" s="1">
        <v>44116</v>
      </c>
      <c r="F77" s="3" t="s">
        <v>27</v>
      </c>
      <c r="G77" s="3">
        <v>20.38</v>
      </c>
      <c r="H77" s="3">
        <v>39.68</v>
      </c>
      <c r="I77" s="3">
        <v>55.3</v>
      </c>
      <c r="J77" s="3">
        <v>70.569999999999993</v>
      </c>
      <c r="K77" s="3">
        <v>91.8</v>
      </c>
      <c r="L77" s="3">
        <v>119.24</v>
      </c>
      <c r="M77" s="3">
        <v>175.88</v>
      </c>
      <c r="N77" s="3">
        <v>314.81</v>
      </c>
      <c r="O77" s="3">
        <v>446.76</v>
      </c>
      <c r="Q77" s="4">
        <f>SLOPE(G90:O90,G86:O86)</f>
        <v>0.53138656201221202</v>
      </c>
      <c r="R77" s="4">
        <f>INTERCEPT(G90:O90,G86:O86)</f>
        <v>-8.9097882817069944</v>
      </c>
      <c r="S77" s="4">
        <f>RSQ(G90:O90,G86:O86)</f>
        <v>0.99817948290533931</v>
      </c>
      <c r="T77" s="5">
        <f>($W$1-R77)/Q77</f>
        <v>487.23435402899196</v>
      </c>
    </row>
    <row r="78" spans="1:20" x14ac:dyDescent="0.25">
      <c r="F78" s="3" t="s">
        <v>28</v>
      </c>
      <c r="G78" s="3">
        <v>0.22</v>
      </c>
      <c r="H78" s="3">
        <v>0.23</v>
      </c>
      <c r="I78" s="3">
        <v>0.22</v>
      </c>
      <c r="J78" s="3">
        <v>0.22</v>
      </c>
      <c r="K78" s="3">
        <v>0.24</v>
      </c>
      <c r="L78" s="3">
        <v>0.23</v>
      </c>
      <c r="M78" s="3">
        <v>0.26</v>
      </c>
      <c r="N78" s="3">
        <v>0.37</v>
      </c>
      <c r="O78" s="3">
        <v>0.47</v>
      </c>
    </row>
    <row r="79" spans="1:20" x14ac:dyDescent="0.25">
      <c r="F79" s="3" t="s">
        <v>29</v>
      </c>
      <c r="G79" s="3">
        <v>20.52</v>
      </c>
      <c r="H79" s="3">
        <v>40.79</v>
      </c>
      <c r="I79" s="3">
        <v>54.11</v>
      </c>
      <c r="J79" s="3">
        <v>68.900000000000006</v>
      </c>
      <c r="K79" s="3">
        <v>88.47</v>
      </c>
      <c r="L79" s="3">
        <v>118.19</v>
      </c>
      <c r="M79" s="3">
        <v>178.91</v>
      </c>
      <c r="N79" s="3">
        <v>314.52999999999997</v>
      </c>
      <c r="O79" s="3">
        <v>445.27</v>
      </c>
    </row>
    <row r="80" spans="1:20" x14ac:dyDescent="0.25">
      <c r="F80" s="3" t="s">
        <v>30</v>
      </c>
      <c r="G80" s="3">
        <v>0.22</v>
      </c>
      <c r="H80" s="3">
        <v>0.23</v>
      </c>
      <c r="I80" s="3">
        <v>0.23</v>
      </c>
      <c r="J80" s="3">
        <v>0.22</v>
      </c>
      <c r="K80" s="3">
        <v>0.23</v>
      </c>
      <c r="L80" s="3">
        <v>0.24</v>
      </c>
      <c r="M80" s="3">
        <v>0.26</v>
      </c>
      <c r="N80" s="3">
        <v>0.37</v>
      </c>
      <c r="O80" s="3">
        <v>0.49</v>
      </c>
    </row>
    <row r="81" spans="1:20" x14ac:dyDescent="0.25">
      <c r="F81" s="3" t="s">
        <v>31</v>
      </c>
      <c r="G81" s="3">
        <v>20.07</v>
      </c>
      <c r="H81" s="3">
        <v>38.61</v>
      </c>
      <c r="I81" s="3">
        <v>52.71</v>
      </c>
      <c r="J81" s="3">
        <v>69.92</v>
      </c>
      <c r="K81" s="3">
        <v>89.14</v>
      </c>
      <c r="L81" s="3">
        <v>118.08</v>
      </c>
      <c r="M81" s="3">
        <v>175.84</v>
      </c>
      <c r="N81" s="3">
        <v>312.87</v>
      </c>
      <c r="O81" s="3">
        <v>444.81</v>
      </c>
    </row>
    <row r="82" spans="1:20" x14ac:dyDescent="0.25">
      <c r="F82" s="3" t="s">
        <v>32</v>
      </c>
      <c r="G82" s="3">
        <v>0.2</v>
      </c>
      <c r="H82" s="3">
        <v>0.22</v>
      </c>
      <c r="I82" s="3">
        <v>0.22</v>
      </c>
      <c r="J82" s="3">
        <v>0.23</v>
      </c>
      <c r="K82" s="3">
        <v>0.23</v>
      </c>
      <c r="L82" s="3">
        <v>0.24</v>
      </c>
      <c r="M82" s="3">
        <v>0.26</v>
      </c>
      <c r="N82" s="3">
        <v>0.37</v>
      </c>
      <c r="O82" s="3">
        <v>0.49</v>
      </c>
    </row>
    <row r="83" spans="1:20" x14ac:dyDescent="0.25">
      <c r="F83" s="3" t="s">
        <v>33</v>
      </c>
      <c r="G83" s="3">
        <f>G77-G78</f>
        <v>20.16</v>
      </c>
      <c r="H83" s="3">
        <f t="shared" ref="H83:O83" si="25">H77-H78</f>
        <v>39.450000000000003</v>
      </c>
      <c r="I83" s="3">
        <f t="shared" si="25"/>
        <v>55.08</v>
      </c>
      <c r="J83" s="3">
        <f t="shared" si="25"/>
        <v>70.349999999999994</v>
      </c>
      <c r="K83" s="3">
        <f t="shared" si="25"/>
        <v>91.56</v>
      </c>
      <c r="L83" s="3">
        <f t="shared" si="25"/>
        <v>119.00999999999999</v>
      </c>
      <c r="M83" s="3">
        <f t="shared" si="25"/>
        <v>175.62</v>
      </c>
      <c r="N83" s="3">
        <f t="shared" si="25"/>
        <v>314.44</v>
      </c>
      <c r="O83" s="3">
        <f t="shared" si="25"/>
        <v>446.28999999999996</v>
      </c>
    </row>
    <row r="84" spans="1:20" x14ac:dyDescent="0.25">
      <c r="F84" s="3" t="s">
        <v>34</v>
      </c>
      <c r="G84" s="3">
        <f>G79-G80</f>
        <v>20.3</v>
      </c>
      <c r="H84" s="3">
        <f t="shared" ref="H84:O84" si="26">H79-H80</f>
        <v>40.56</v>
      </c>
      <c r="I84" s="3">
        <f t="shared" si="26"/>
        <v>53.88</v>
      </c>
      <c r="J84" s="3">
        <f t="shared" si="26"/>
        <v>68.680000000000007</v>
      </c>
      <c r="K84" s="3">
        <f t="shared" si="26"/>
        <v>88.24</v>
      </c>
      <c r="L84" s="3">
        <f t="shared" si="26"/>
        <v>117.95</v>
      </c>
      <c r="M84" s="3">
        <f t="shared" si="26"/>
        <v>178.65</v>
      </c>
      <c r="N84" s="3">
        <f t="shared" si="26"/>
        <v>314.15999999999997</v>
      </c>
      <c r="O84" s="3">
        <f t="shared" si="26"/>
        <v>444.78</v>
      </c>
    </row>
    <row r="85" spans="1:20" x14ac:dyDescent="0.25">
      <c r="F85" s="3" t="s">
        <v>35</v>
      </c>
      <c r="G85" s="3">
        <f>G81-G82</f>
        <v>19.87</v>
      </c>
      <c r="H85" s="3">
        <f t="shared" ref="H85:O85" si="27">H81-H82</f>
        <v>38.39</v>
      </c>
      <c r="I85" s="3">
        <f t="shared" si="27"/>
        <v>52.49</v>
      </c>
      <c r="J85" s="3">
        <f t="shared" si="27"/>
        <v>69.69</v>
      </c>
      <c r="K85" s="3">
        <f t="shared" si="27"/>
        <v>88.91</v>
      </c>
      <c r="L85" s="3">
        <f t="shared" si="27"/>
        <v>117.84</v>
      </c>
      <c r="M85" s="3">
        <f t="shared" si="27"/>
        <v>175.58</v>
      </c>
      <c r="N85" s="3">
        <f t="shared" si="27"/>
        <v>312.5</v>
      </c>
      <c r="O85" s="3">
        <f t="shared" si="27"/>
        <v>444.32</v>
      </c>
    </row>
    <row r="86" spans="1:20" x14ac:dyDescent="0.25">
      <c r="F86" s="3" t="s">
        <v>36</v>
      </c>
      <c r="G86" s="3">
        <f>AVERAGE(G83:G85)</f>
        <v>20.11</v>
      </c>
      <c r="H86" s="3">
        <f t="shared" ref="H86:O86" si="28">AVERAGE(H83:H85)</f>
        <v>39.466666666666669</v>
      </c>
      <c r="I86" s="3">
        <f t="shared" si="28"/>
        <v>53.81666666666667</v>
      </c>
      <c r="J86" s="3">
        <f t="shared" si="28"/>
        <v>69.573333333333338</v>
      </c>
      <c r="K86" s="3">
        <f t="shared" si="28"/>
        <v>89.570000000000007</v>
      </c>
      <c r="L86" s="3">
        <f t="shared" si="28"/>
        <v>118.26666666666665</v>
      </c>
      <c r="M86" s="3">
        <f t="shared" si="28"/>
        <v>176.61666666666667</v>
      </c>
      <c r="N86" s="3">
        <f t="shared" si="28"/>
        <v>313.7</v>
      </c>
      <c r="O86" s="3">
        <f t="shared" si="28"/>
        <v>445.12999999999994</v>
      </c>
    </row>
    <row r="87" spans="1:20" x14ac:dyDescent="0.25">
      <c r="F87" s="3" t="s">
        <v>37</v>
      </c>
      <c r="G87" s="3">
        <v>1.44</v>
      </c>
      <c r="H87" s="3">
        <v>11.5</v>
      </c>
      <c r="I87" s="3">
        <v>21.6</v>
      </c>
      <c r="J87" s="3">
        <v>28.3</v>
      </c>
      <c r="K87" s="3">
        <v>41.1</v>
      </c>
      <c r="L87" s="3">
        <v>51.5</v>
      </c>
      <c r="M87" s="3">
        <v>85.6</v>
      </c>
      <c r="N87" s="3">
        <v>150</v>
      </c>
      <c r="O87" s="3">
        <v>231</v>
      </c>
    </row>
    <row r="88" spans="1:20" x14ac:dyDescent="0.25">
      <c r="F88" s="3" t="s">
        <v>38</v>
      </c>
      <c r="G88" s="3">
        <v>1.42</v>
      </c>
      <c r="H88" s="3">
        <v>11.2</v>
      </c>
      <c r="I88" s="3">
        <v>21.3</v>
      </c>
      <c r="J88" s="3">
        <v>28.7</v>
      </c>
      <c r="K88" s="3">
        <v>40.9</v>
      </c>
      <c r="L88" s="3">
        <v>51.1</v>
      </c>
      <c r="M88" s="3">
        <v>86.3</v>
      </c>
      <c r="N88" s="3">
        <v>151</v>
      </c>
      <c r="O88" s="3">
        <v>232</v>
      </c>
    </row>
    <row r="89" spans="1:20" x14ac:dyDescent="0.25">
      <c r="F89" s="3" t="s">
        <v>39</v>
      </c>
      <c r="G89" s="3">
        <v>1.53</v>
      </c>
      <c r="H89" s="3">
        <v>12.5</v>
      </c>
      <c r="I89" s="3">
        <v>22.2</v>
      </c>
      <c r="J89" s="3">
        <v>29</v>
      </c>
      <c r="K89" s="3">
        <v>40.799999999999997</v>
      </c>
      <c r="L89" s="3">
        <v>50.5</v>
      </c>
      <c r="M89" s="3">
        <v>86.2</v>
      </c>
      <c r="N89" s="3">
        <v>152</v>
      </c>
      <c r="O89" s="3">
        <v>233</v>
      </c>
    </row>
    <row r="90" spans="1:20" x14ac:dyDescent="0.25">
      <c r="F90" s="3" t="s">
        <v>40</v>
      </c>
      <c r="G90" s="3">
        <f>AVERAGE(G87:G89)</f>
        <v>1.4633333333333332</v>
      </c>
      <c r="H90" s="3">
        <f t="shared" ref="H90:O90" si="29">AVERAGE(H87:H89)</f>
        <v>11.733333333333334</v>
      </c>
      <c r="I90" s="3">
        <f t="shared" si="29"/>
        <v>21.700000000000003</v>
      </c>
      <c r="J90" s="3">
        <f t="shared" si="29"/>
        <v>28.666666666666668</v>
      </c>
      <c r="K90" s="3">
        <f t="shared" si="29"/>
        <v>40.93333333333333</v>
      </c>
      <c r="L90" s="3">
        <f t="shared" si="29"/>
        <v>51.033333333333331</v>
      </c>
      <c r="M90" s="3">
        <f t="shared" si="29"/>
        <v>86.033333333333317</v>
      </c>
      <c r="N90" s="3">
        <f t="shared" si="29"/>
        <v>151</v>
      </c>
      <c r="O90" s="3">
        <f t="shared" si="29"/>
        <v>232</v>
      </c>
    </row>
    <row r="92" spans="1:20" x14ac:dyDescent="0.25">
      <c r="A92" t="s">
        <v>10</v>
      </c>
      <c r="B92" s="1">
        <v>44131</v>
      </c>
      <c r="F92" s="3" t="s">
        <v>27</v>
      </c>
      <c r="G92" s="3">
        <v>21.91</v>
      </c>
      <c r="H92" s="3">
        <v>36.270000000000003</v>
      </c>
      <c r="I92" s="3">
        <v>48.11</v>
      </c>
      <c r="J92" s="3">
        <v>69.53</v>
      </c>
      <c r="K92" s="3">
        <v>84.02</v>
      </c>
      <c r="L92" s="3">
        <v>123.28</v>
      </c>
      <c r="M92" s="3">
        <v>168.52</v>
      </c>
      <c r="N92" s="3">
        <v>329.77</v>
      </c>
      <c r="O92" s="3">
        <v>417.8</v>
      </c>
      <c r="Q92" s="4">
        <f>SLOPE(G105:O105,G101:O101)</f>
        <v>0.51297257907217297</v>
      </c>
      <c r="R92" s="4">
        <f>INTERCEPT(G105:O105,G101:O101)</f>
        <v>-6.1993231331873915</v>
      </c>
      <c r="S92" s="4">
        <f>RSQ(G105:O105,G101:O101)</f>
        <v>0.99376428593570953</v>
      </c>
      <c r="T92" s="5">
        <f>($W$1-R92)/Q92</f>
        <v>499.44058139829195</v>
      </c>
    </row>
    <row r="93" spans="1:20" x14ac:dyDescent="0.25">
      <c r="F93" s="3" t="s">
        <v>28</v>
      </c>
      <c r="G93" s="3">
        <v>0.22</v>
      </c>
      <c r="H93" s="3">
        <v>0.24</v>
      </c>
      <c r="I93" s="3">
        <v>0.22</v>
      </c>
      <c r="J93" s="3">
        <v>0.23</v>
      </c>
      <c r="K93" s="3">
        <v>0.24</v>
      </c>
      <c r="L93" s="3">
        <v>0.25</v>
      </c>
      <c r="M93" s="3">
        <v>0.26</v>
      </c>
      <c r="N93" s="3">
        <v>0.39</v>
      </c>
      <c r="O93" s="3">
        <v>0.52</v>
      </c>
    </row>
    <row r="94" spans="1:20" x14ac:dyDescent="0.25">
      <c r="F94" s="3" t="s">
        <v>29</v>
      </c>
      <c r="G94" s="3">
        <v>21.48</v>
      </c>
      <c r="H94" s="3">
        <v>35.520000000000003</v>
      </c>
      <c r="I94" s="3">
        <v>46.97</v>
      </c>
      <c r="J94" s="3">
        <v>69.180000000000007</v>
      </c>
      <c r="K94" s="3">
        <v>83.06</v>
      </c>
      <c r="L94" s="3">
        <v>122.34</v>
      </c>
      <c r="M94" s="3">
        <v>168.09</v>
      </c>
      <c r="N94" s="3">
        <v>329.45</v>
      </c>
      <c r="O94" s="3">
        <v>469.16</v>
      </c>
    </row>
    <row r="95" spans="1:20" x14ac:dyDescent="0.25">
      <c r="F95" s="3" t="s">
        <v>30</v>
      </c>
      <c r="G95" s="3">
        <v>0.22</v>
      </c>
      <c r="H95" s="3">
        <v>0.21</v>
      </c>
      <c r="I95" s="3">
        <v>0.22</v>
      </c>
      <c r="J95" s="3">
        <v>0.24</v>
      </c>
      <c r="K95" s="3">
        <v>0.23</v>
      </c>
      <c r="L95" s="3">
        <v>0.24</v>
      </c>
      <c r="M95" s="3">
        <v>0.28000000000000003</v>
      </c>
      <c r="N95" s="3">
        <v>0.39</v>
      </c>
      <c r="O95" s="3">
        <v>0.51</v>
      </c>
    </row>
    <row r="96" spans="1:20" x14ac:dyDescent="0.25">
      <c r="F96" s="3" t="s">
        <v>31</v>
      </c>
      <c r="G96" s="3">
        <v>20.85</v>
      </c>
      <c r="H96" s="3">
        <v>35.21</v>
      </c>
      <c r="I96" s="3">
        <v>46.69</v>
      </c>
      <c r="J96" s="3">
        <v>67.72</v>
      </c>
      <c r="K96" s="3">
        <v>83.5</v>
      </c>
      <c r="L96" s="3">
        <v>122.46</v>
      </c>
      <c r="M96" s="3">
        <v>168.38</v>
      </c>
      <c r="N96" s="3">
        <v>328.75</v>
      </c>
      <c r="O96" s="3">
        <v>468.48</v>
      </c>
    </row>
    <row r="97" spans="1:20" x14ac:dyDescent="0.25">
      <c r="F97" s="3" t="s">
        <v>32</v>
      </c>
      <c r="G97" s="3">
        <v>0.22</v>
      </c>
      <c r="H97" s="3">
        <v>0.22</v>
      </c>
      <c r="I97" s="3">
        <v>0.22</v>
      </c>
      <c r="J97" s="3">
        <v>0.23</v>
      </c>
      <c r="K97" s="3">
        <v>0.23</v>
      </c>
      <c r="L97" s="3">
        <v>0.24</v>
      </c>
      <c r="M97" s="3">
        <v>0.24</v>
      </c>
      <c r="N97" s="3">
        <v>0.38</v>
      </c>
      <c r="O97" s="3">
        <v>0.5</v>
      </c>
    </row>
    <row r="98" spans="1:20" x14ac:dyDescent="0.25">
      <c r="F98" s="3" t="s">
        <v>33</v>
      </c>
      <c r="G98" s="3">
        <f>G92-G93</f>
        <v>21.69</v>
      </c>
      <c r="H98" s="3">
        <f t="shared" ref="H98:O98" si="30">H92-H93</f>
        <v>36.03</v>
      </c>
      <c r="I98" s="3">
        <f t="shared" si="30"/>
        <v>47.89</v>
      </c>
      <c r="J98" s="3">
        <f t="shared" si="30"/>
        <v>69.3</v>
      </c>
      <c r="K98" s="3">
        <f t="shared" si="30"/>
        <v>83.78</v>
      </c>
      <c r="L98" s="3">
        <f t="shared" si="30"/>
        <v>123.03</v>
      </c>
      <c r="M98" s="3">
        <f t="shared" si="30"/>
        <v>168.26000000000002</v>
      </c>
      <c r="N98" s="3">
        <f t="shared" si="30"/>
        <v>329.38</v>
      </c>
      <c r="O98" s="3">
        <f t="shared" si="30"/>
        <v>417.28000000000003</v>
      </c>
    </row>
    <row r="99" spans="1:20" x14ac:dyDescent="0.25">
      <c r="F99" s="3" t="s">
        <v>34</v>
      </c>
      <c r="G99" s="3">
        <f>G94-G95</f>
        <v>21.26</v>
      </c>
      <c r="H99" s="3">
        <f t="shared" ref="H99:O99" si="31">H94-H95</f>
        <v>35.31</v>
      </c>
      <c r="I99" s="3">
        <f t="shared" si="31"/>
        <v>46.75</v>
      </c>
      <c r="J99" s="3">
        <f t="shared" si="31"/>
        <v>68.940000000000012</v>
      </c>
      <c r="K99" s="3">
        <f t="shared" si="31"/>
        <v>82.83</v>
      </c>
      <c r="L99" s="3">
        <f t="shared" si="31"/>
        <v>122.10000000000001</v>
      </c>
      <c r="M99" s="3">
        <f t="shared" si="31"/>
        <v>167.81</v>
      </c>
      <c r="N99" s="3">
        <f t="shared" si="31"/>
        <v>329.06</v>
      </c>
      <c r="O99" s="3">
        <f t="shared" si="31"/>
        <v>468.65000000000003</v>
      </c>
    </row>
    <row r="100" spans="1:20" x14ac:dyDescent="0.25">
      <c r="F100" s="3" t="s">
        <v>35</v>
      </c>
      <c r="G100" s="3">
        <f>G96-G97</f>
        <v>20.630000000000003</v>
      </c>
      <c r="H100" s="3">
        <f t="shared" ref="H100:O100" si="32">H96-H97</f>
        <v>34.99</v>
      </c>
      <c r="I100" s="3">
        <f t="shared" si="32"/>
        <v>46.47</v>
      </c>
      <c r="J100" s="3">
        <f t="shared" si="32"/>
        <v>67.489999999999995</v>
      </c>
      <c r="K100" s="3">
        <f t="shared" si="32"/>
        <v>83.27</v>
      </c>
      <c r="L100" s="3">
        <f t="shared" si="32"/>
        <v>122.22</v>
      </c>
      <c r="M100" s="3">
        <f t="shared" si="32"/>
        <v>168.14</v>
      </c>
      <c r="N100" s="3">
        <f t="shared" si="32"/>
        <v>328.37</v>
      </c>
      <c r="O100" s="3">
        <f t="shared" si="32"/>
        <v>467.98</v>
      </c>
    </row>
    <row r="101" spans="1:20" x14ac:dyDescent="0.25">
      <c r="F101" s="3" t="s">
        <v>36</v>
      </c>
      <c r="G101" s="3">
        <f>AVERAGE(G98:G100)</f>
        <v>21.193333333333335</v>
      </c>
      <c r="H101" s="3">
        <f t="shared" ref="H101:O101" si="33">AVERAGE(H98:H100)</f>
        <v>35.443333333333335</v>
      </c>
      <c r="I101" s="3">
        <f t="shared" si="33"/>
        <v>47.036666666666669</v>
      </c>
      <c r="J101" s="3">
        <f t="shared" si="33"/>
        <v>68.576666666666668</v>
      </c>
      <c r="K101" s="3">
        <f t="shared" si="33"/>
        <v>83.293333333333337</v>
      </c>
      <c r="L101" s="3">
        <f t="shared" si="33"/>
        <v>122.45</v>
      </c>
      <c r="M101" s="3">
        <f t="shared" si="33"/>
        <v>168.07000000000002</v>
      </c>
      <c r="N101" s="3">
        <f t="shared" si="33"/>
        <v>328.93666666666667</v>
      </c>
      <c r="O101" s="3">
        <f t="shared" si="33"/>
        <v>451.30333333333334</v>
      </c>
    </row>
    <row r="102" spans="1:20" x14ac:dyDescent="0.25">
      <c r="F102" s="3" t="s">
        <v>37</v>
      </c>
      <c r="G102" s="3">
        <v>1.44</v>
      </c>
      <c r="H102" s="3">
        <v>11.5</v>
      </c>
      <c r="I102" s="3">
        <v>21.6</v>
      </c>
      <c r="J102" s="3">
        <v>28.3</v>
      </c>
      <c r="K102" s="3">
        <v>41.1</v>
      </c>
      <c r="L102" s="3">
        <v>51.5</v>
      </c>
      <c r="M102" s="3">
        <v>85.6</v>
      </c>
      <c r="N102" s="3">
        <v>150</v>
      </c>
      <c r="O102" s="3">
        <v>231</v>
      </c>
    </row>
    <row r="103" spans="1:20" x14ac:dyDescent="0.25">
      <c r="F103" s="3" t="s">
        <v>38</v>
      </c>
      <c r="G103" s="3">
        <v>1.42</v>
      </c>
      <c r="H103" s="3">
        <v>11.2</v>
      </c>
      <c r="I103" s="3">
        <v>21.3</v>
      </c>
      <c r="J103" s="3">
        <v>28.7</v>
      </c>
      <c r="K103" s="3">
        <v>40.9</v>
      </c>
      <c r="L103" s="3">
        <v>51.1</v>
      </c>
      <c r="M103" s="3">
        <v>86.3</v>
      </c>
      <c r="N103" s="3">
        <v>151</v>
      </c>
      <c r="O103" s="3">
        <v>232</v>
      </c>
    </row>
    <row r="104" spans="1:20" x14ac:dyDescent="0.25">
      <c r="F104" s="3" t="s">
        <v>39</v>
      </c>
      <c r="G104" s="3">
        <v>1.53</v>
      </c>
      <c r="H104" s="3">
        <v>12.5</v>
      </c>
      <c r="I104" s="3">
        <v>22.2</v>
      </c>
      <c r="J104" s="3">
        <v>29</v>
      </c>
      <c r="K104" s="3">
        <v>40.799999999999997</v>
      </c>
      <c r="L104" s="3">
        <v>50.5</v>
      </c>
      <c r="M104" s="3">
        <v>86.2</v>
      </c>
      <c r="N104" s="3">
        <v>152</v>
      </c>
      <c r="O104" s="3">
        <v>233</v>
      </c>
    </row>
    <row r="105" spans="1:20" x14ac:dyDescent="0.25">
      <c r="F105" s="3" t="s">
        <v>40</v>
      </c>
      <c r="G105" s="3">
        <f>AVERAGE(G102:G104)</f>
        <v>1.4633333333333332</v>
      </c>
      <c r="H105" s="3">
        <f t="shared" ref="H105:O105" si="34">AVERAGE(H102:H104)</f>
        <v>11.733333333333334</v>
      </c>
      <c r="I105" s="3">
        <f t="shared" si="34"/>
        <v>21.700000000000003</v>
      </c>
      <c r="J105" s="3">
        <f t="shared" si="34"/>
        <v>28.666666666666668</v>
      </c>
      <c r="K105" s="3">
        <f t="shared" si="34"/>
        <v>40.93333333333333</v>
      </c>
      <c r="L105" s="3">
        <f t="shared" si="34"/>
        <v>51.033333333333331</v>
      </c>
      <c r="M105" s="3">
        <f t="shared" si="34"/>
        <v>86.033333333333317</v>
      </c>
      <c r="N105" s="3">
        <f t="shared" si="34"/>
        <v>151</v>
      </c>
      <c r="O105" s="3">
        <f t="shared" si="34"/>
        <v>232</v>
      </c>
    </row>
    <row r="107" spans="1:20" x14ac:dyDescent="0.25">
      <c r="A107" t="s">
        <v>21</v>
      </c>
      <c r="B107" s="1">
        <v>44131</v>
      </c>
      <c r="F107" s="3" t="s">
        <v>27</v>
      </c>
      <c r="G107" s="3">
        <v>17.96</v>
      </c>
      <c r="H107" s="3">
        <v>35.909999999999997</v>
      </c>
      <c r="I107" s="3">
        <v>59.87</v>
      </c>
      <c r="J107" s="3">
        <v>76.87</v>
      </c>
      <c r="K107" s="3">
        <v>97.75</v>
      </c>
      <c r="L107" s="3">
        <v>117</v>
      </c>
      <c r="M107" s="3">
        <v>157.58000000000001</v>
      </c>
      <c r="N107" s="3">
        <v>303.76</v>
      </c>
      <c r="O107" s="3">
        <v>434.63</v>
      </c>
      <c r="Q107" s="4">
        <f>SLOPE(G120:O120,G116:O116)</f>
        <v>0.60201945716321903</v>
      </c>
      <c r="R107" s="4">
        <f>INTERCEPT(G120:O120,G116:O116)</f>
        <v>-11.542902831673118</v>
      </c>
      <c r="S107" s="4">
        <f>RSQ(G120:O120,G116:O116)</f>
        <v>0.99784704685148695</v>
      </c>
      <c r="T107" s="5">
        <f>($W$1-R107)/Q107</f>
        <v>434.44260765937975</v>
      </c>
    </row>
    <row r="108" spans="1:20" x14ac:dyDescent="0.25">
      <c r="F108" s="3" t="s">
        <v>28</v>
      </c>
      <c r="G108" s="3">
        <v>0.22</v>
      </c>
      <c r="H108" s="3">
        <v>0.22</v>
      </c>
      <c r="I108" s="3">
        <v>0.23</v>
      </c>
      <c r="J108" s="3">
        <v>0.22</v>
      </c>
      <c r="K108" s="3">
        <v>0.22</v>
      </c>
      <c r="L108" s="3">
        <v>0.24</v>
      </c>
      <c r="M108" s="3">
        <v>0.26</v>
      </c>
      <c r="N108" s="3">
        <v>0.36</v>
      </c>
      <c r="O108" s="3">
        <v>0.48</v>
      </c>
    </row>
    <row r="109" spans="1:20" x14ac:dyDescent="0.25">
      <c r="F109" s="3" t="s">
        <v>29</v>
      </c>
      <c r="G109" s="3">
        <v>17.670000000000002</v>
      </c>
      <c r="H109" s="3">
        <v>35.799999999999997</v>
      </c>
      <c r="I109" s="3">
        <v>59.55</v>
      </c>
      <c r="J109" s="3">
        <v>75.92</v>
      </c>
      <c r="K109" s="3">
        <v>97.84</v>
      </c>
      <c r="L109" s="3">
        <v>116.47</v>
      </c>
      <c r="M109" s="3">
        <v>157.15</v>
      </c>
      <c r="N109" s="3">
        <v>302.69</v>
      </c>
      <c r="O109" s="3">
        <v>434.26</v>
      </c>
    </row>
    <row r="110" spans="1:20" x14ac:dyDescent="0.25">
      <c r="F110" s="3" t="s">
        <v>30</v>
      </c>
      <c r="G110" s="3">
        <v>0.22</v>
      </c>
      <c r="H110" s="3">
        <v>0.22</v>
      </c>
      <c r="I110" s="3">
        <v>0.23</v>
      </c>
      <c r="J110" s="3">
        <v>0.23</v>
      </c>
      <c r="K110" s="3">
        <v>0.23</v>
      </c>
      <c r="L110" s="3">
        <v>0.23</v>
      </c>
      <c r="M110" s="3">
        <v>0.26</v>
      </c>
      <c r="N110" s="3">
        <v>0.36</v>
      </c>
      <c r="O110" s="3">
        <v>0.48</v>
      </c>
    </row>
    <row r="111" spans="1:20" x14ac:dyDescent="0.25">
      <c r="F111" s="3" t="s">
        <v>31</v>
      </c>
      <c r="G111" s="3">
        <v>18.13</v>
      </c>
      <c r="H111" s="3">
        <v>34.92</v>
      </c>
      <c r="I111" s="3">
        <v>58.94</v>
      </c>
      <c r="J111" s="3">
        <v>76.459999999999994</v>
      </c>
      <c r="K111" s="3">
        <v>97.11</v>
      </c>
      <c r="L111" s="3">
        <v>116.14</v>
      </c>
      <c r="M111" s="3">
        <v>158.35</v>
      </c>
      <c r="N111" s="3">
        <v>302.99</v>
      </c>
      <c r="O111" s="3">
        <v>433.99</v>
      </c>
    </row>
    <row r="112" spans="1:20" x14ac:dyDescent="0.25">
      <c r="F112" s="3" t="s">
        <v>32</v>
      </c>
      <c r="G112" s="3">
        <v>0.21</v>
      </c>
      <c r="H112" s="3">
        <v>0.23</v>
      </c>
      <c r="I112" s="3">
        <v>0.23</v>
      </c>
      <c r="J112" s="3">
        <v>0.23</v>
      </c>
      <c r="K112" s="3">
        <v>0.22</v>
      </c>
      <c r="L112" s="3">
        <v>0.23</v>
      </c>
      <c r="M112" s="3">
        <v>0.26</v>
      </c>
      <c r="N112" s="3">
        <v>0.36</v>
      </c>
      <c r="O112" s="3">
        <v>0.47</v>
      </c>
    </row>
    <row r="113" spans="1:20" x14ac:dyDescent="0.25">
      <c r="F113" s="3" t="s">
        <v>33</v>
      </c>
      <c r="G113" s="3">
        <f>G107-G108</f>
        <v>17.740000000000002</v>
      </c>
      <c r="H113" s="3">
        <f t="shared" ref="H113:O113" si="35">H107-H108</f>
        <v>35.69</v>
      </c>
      <c r="I113" s="3">
        <f t="shared" si="35"/>
        <v>59.64</v>
      </c>
      <c r="J113" s="3">
        <f t="shared" si="35"/>
        <v>76.650000000000006</v>
      </c>
      <c r="K113" s="3">
        <f t="shared" si="35"/>
        <v>97.53</v>
      </c>
      <c r="L113" s="3">
        <f t="shared" si="35"/>
        <v>116.76</v>
      </c>
      <c r="M113" s="3">
        <f t="shared" si="35"/>
        <v>157.32000000000002</v>
      </c>
      <c r="N113" s="3">
        <f t="shared" si="35"/>
        <v>303.39999999999998</v>
      </c>
      <c r="O113" s="3">
        <f t="shared" si="35"/>
        <v>434.15</v>
      </c>
    </row>
    <row r="114" spans="1:20" x14ac:dyDescent="0.25">
      <c r="F114" s="3" t="s">
        <v>34</v>
      </c>
      <c r="G114" s="3">
        <f>G109-G110</f>
        <v>17.450000000000003</v>
      </c>
      <c r="H114" s="3">
        <f t="shared" ref="H114:O114" si="36">H109-H110</f>
        <v>35.58</v>
      </c>
      <c r="I114" s="3">
        <f t="shared" si="36"/>
        <v>59.32</v>
      </c>
      <c r="J114" s="3">
        <f t="shared" si="36"/>
        <v>75.69</v>
      </c>
      <c r="K114" s="3">
        <f t="shared" si="36"/>
        <v>97.61</v>
      </c>
      <c r="L114" s="3">
        <f t="shared" si="36"/>
        <v>116.24</v>
      </c>
      <c r="M114" s="3">
        <f t="shared" si="36"/>
        <v>156.89000000000001</v>
      </c>
      <c r="N114" s="3">
        <f t="shared" si="36"/>
        <v>302.33</v>
      </c>
      <c r="O114" s="3">
        <f t="shared" si="36"/>
        <v>433.78</v>
      </c>
    </row>
    <row r="115" spans="1:20" x14ac:dyDescent="0.25">
      <c r="F115" s="3" t="s">
        <v>35</v>
      </c>
      <c r="G115" s="3">
        <f>G111-G112</f>
        <v>17.919999999999998</v>
      </c>
      <c r="H115" s="3">
        <f t="shared" ref="H115:O115" si="37">H111-H112</f>
        <v>34.690000000000005</v>
      </c>
      <c r="I115" s="3">
        <f t="shared" si="37"/>
        <v>58.71</v>
      </c>
      <c r="J115" s="3">
        <f t="shared" si="37"/>
        <v>76.22999999999999</v>
      </c>
      <c r="K115" s="3">
        <f t="shared" si="37"/>
        <v>96.89</v>
      </c>
      <c r="L115" s="3">
        <f t="shared" si="37"/>
        <v>115.91</v>
      </c>
      <c r="M115" s="3">
        <f t="shared" si="37"/>
        <v>158.09</v>
      </c>
      <c r="N115" s="3">
        <f t="shared" si="37"/>
        <v>302.63</v>
      </c>
      <c r="O115" s="3">
        <f t="shared" si="37"/>
        <v>433.52</v>
      </c>
    </row>
    <row r="116" spans="1:20" x14ac:dyDescent="0.25">
      <c r="F116" s="3" t="s">
        <v>36</v>
      </c>
      <c r="G116" s="3">
        <f>AVERAGE(G113:G115)</f>
        <v>17.703333333333333</v>
      </c>
      <c r="H116" s="3">
        <f t="shared" ref="H116:O116" si="38">AVERAGE(H113:H115)</f>
        <v>35.32</v>
      </c>
      <c r="I116" s="3">
        <f t="shared" si="38"/>
        <v>59.223333333333336</v>
      </c>
      <c r="J116" s="3">
        <f t="shared" si="38"/>
        <v>76.19</v>
      </c>
      <c r="K116" s="3">
        <f t="shared" si="38"/>
        <v>97.34333333333332</v>
      </c>
      <c r="L116" s="3">
        <f t="shared" si="38"/>
        <v>116.30333333333333</v>
      </c>
      <c r="M116" s="3">
        <f t="shared" si="38"/>
        <v>157.43333333333337</v>
      </c>
      <c r="N116" s="3">
        <f t="shared" si="38"/>
        <v>302.78666666666669</v>
      </c>
      <c r="O116" s="3">
        <f t="shared" si="38"/>
        <v>433.81666666666661</v>
      </c>
    </row>
    <row r="117" spans="1:20" x14ac:dyDescent="0.25">
      <c r="F117" s="3" t="s">
        <v>37</v>
      </c>
      <c r="G117" s="3">
        <v>1.85</v>
      </c>
      <c r="H117" s="3">
        <v>11.8</v>
      </c>
      <c r="I117" s="3">
        <v>23.8</v>
      </c>
      <c r="J117" s="3">
        <v>33.4</v>
      </c>
      <c r="K117" s="3">
        <v>45</v>
      </c>
      <c r="L117" s="3">
        <v>55.2</v>
      </c>
      <c r="M117" s="3">
        <v>79.900000000000006</v>
      </c>
      <c r="N117" s="3">
        <v>179</v>
      </c>
      <c r="O117" s="3">
        <v>247</v>
      </c>
    </row>
    <row r="118" spans="1:20" x14ac:dyDescent="0.25">
      <c r="F118" s="3" t="s">
        <v>38</v>
      </c>
      <c r="G118" s="3">
        <v>1.81</v>
      </c>
      <c r="H118" s="3">
        <v>11.9</v>
      </c>
      <c r="I118" s="3">
        <v>24</v>
      </c>
      <c r="J118" s="3">
        <v>33.5</v>
      </c>
      <c r="K118" s="3">
        <v>45</v>
      </c>
      <c r="L118" s="3">
        <v>55.4</v>
      </c>
      <c r="M118" s="3">
        <v>79.599999999999994</v>
      </c>
      <c r="N118" s="3">
        <v>179</v>
      </c>
      <c r="O118" s="3">
        <v>246</v>
      </c>
    </row>
    <row r="119" spans="1:20" x14ac:dyDescent="0.25">
      <c r="F119" s="3" t="s">
        <v>39</v>
      </c>
      <c r="G119" s="3">
        <v>1.75</v>
      </c>
      <c r="H119" s="3">
        <v>12.4</v>
      </c>
      <c r="I119" s="3">
        <v>23.8</v>
      </c>
      <c r="J119" s="3">
        <v>33</v>
      </c>
      <c r="K119" s="3">
        <v>44.6</v>
      </c>
      <c r="L119" s="3">
        <v>55.5</v>
      </c>
      <c r="M119" s="3">
        <v>80</v>
      </c>
      <c r="N119" s="3">
        <v>179</v>
      </c>
      <c r="O119" s="3">
        <v>246</v>
      </c>
    </row>
    <row r="120" spans="1:20" x14ac:dyDescent="0.25">
      <c r="F120" s="3" t="s">
        <v>40</v>
      </c>
      <c r="G120" s="3">
        <f>AVERAGE(G117:G119)</f>
        <v>1.8033333333333335</v>
      </c>
      <c r="H120" s="3">
        <f t="shared" ref="H120:O120" si="39">AVERAGE(H117:H119)</f>
        <v>12.033333333333333</v>
      </c>
      <c r="I120" s="3">
        <f t="shared" si="39"/>
        <v>23.866666666666664</v>
      </c>
      <c r="J120" s="3">
        <f t="shared" si="39"/>
        <v>33.300000000000004</v>
      </c>
      <c r="K120" s="3">
        <f t="shared" si="39"/>
        <v>44.866666666666667</v>
      </c>
      <c r="L120" s="3">
        <f t="shared" si="39"/>
        <v>55.366666666666667</v>
      </c>
      <c r="M120" s="3">
        <f t="shared" si="39"/>
        <v>79.833333333333329</v>
      </c>
      <c r="N120" s="3">
        <f t="shared" si="39"/>
        <v>179</v>
      </c>
      <c r="O120" s="3">
        <f t="shared" si="39"/>
        <v>246.33333333333334</v>
      </c>
    </row>
    <row r="122" spans="1:20" x14ac:dyDescent="0.25">
      <c r="A122" t="s">
        <v>10</v>
      </c>
      <c r="B122" s="1">
        <v>44155</v>
      </c>
      <c r="F122" s="3" t="s">
        <v>27</v>
      </c>
      <c r="G122" s="3">
        <v>15.15</v>
      </c>
      <c r="H122" s="3">
        <v>46.85</v>
      </c>
      <c r="I122" s="3">
        <v>60.63</v>
      </c>
      <c r="J122" s="3">
        <v>84.84</v>
      </c>
      <c r="K122" s="3">
        <v>97.83</v>
      </c>
      <c r="L122" s="3">
        <v>117.9</v>
      </c>
      <c r="M122" s="3">
        <v>160.1</v>
      </c>
      <c r="N122" s="3">
        <v>306.13</v>
      </c>
      <c r="O122" s="3">
        <v>462.52</v>
      </c>
      <c r="Q122" s="4">
        <f>SLOPE(G135:O135,G131:O131)</f>
        <v>0.57393949616816586</v>
      </c>
      <c r="R122" s="4">
        <f>INTERCEPT(G135:O135,G131:O131)</f>
        <v>-10.8253122844757</v>
      </c>
      <c r="S122" s="4">
        <f>RSQ(G135:O135,G131:O131)</f>
        <v>0.99406228761205861</v>
      </c>
      <c r="T122" s="5">
        <f>($W$1-R122)/Q122</f>
        <v>454.44740085992117</v>
      </c>
    </row>
    <row r="123" spans="1:20" x14ac:dyDescent="0.25">
      <c r="F123" s="3" t="s">
        <v>28</v>
      </c>
      <c r="G123" s="3">
        <v>0.2</v>
      </c>
      <c r="H123" s="3">
        <v>0.21</v>
      </c>
      <c r="I123" s="3">
        <v>0.23</v>
      </c>
      <c r="J123" s="3">
        <v>0.23</v>
      </c>
      <c r="K123" s="3">
        <v>0.23</v>
      </c>
      <c r="L123" s="3">
        <v>0.24</v>
      </c>
      <c r="M123" s="3">
        <v>0.26</v>
      </c>
      <c r="N123" s="3">
        <v>0.37</v>
      </c>
      <c r="O123" s="3">
        <v>0.5</v>
      </c>
    </row>
    <row r="124" spans="1:20" x14ac:dyDescent="0.25">
      <c r="F124" s="3" t="s">
        <v>29</v>
      </c>
      <c r="G124" s="3">
        <v>14.94</v>
      </c>
      <c r="H124" s="3">
        <v>46.07</v>
      </c>
      <c r="I124" s="3">
        <v>60.64</v>
      </c>
      <c r="J124" s="3">
        <v>83.9</v>
      </c>
      <c r="K124" s="3">
        <v>97.8</v>
      </c>
      <c r="L124" s="3">
        <v>118.72</v>
      </c>
      <c r="M124" s="3">
        <v>160.19</v>
      </c>
      <c r="N124" s="3">
        <v>305.32</v>
      </c>
      <c r="O124" s="3">
        <v>463.36</v>
      </c>
    </row>
    <row r="125" spans="1:20" x14ac:dyDescent="0.25">
      <c r="F125" s="3" t="s">
        <v>30</v>
      </c>
      <c r="G125" s="3">
        <v>0.22</v>
      </c>
      <c r="H125" s="3">
        <v>0.22</v>
      </c>
      <c r="I125" s="3">
        <v>0.22</v>
      </c>
      <c r="J125" s="3">
        <v>0.22</v>
      </c>
      <c r="K125" s="3">
        <v>0.22</v>
      </c>
      <c r="L125" s="3">
        <v>0.23</v>
      </c>
      <c r="M125" s="3">
        <v>0.25</v>
      </c>
      <c r="N125" s="3">
        <v>0.37</v>
      </c>
      <c r="O125" s="3">
        <v>0.5</v>
      </c>
    </row>
    <row r="126" spans="1:20" x14ac:dyDescent="0.25">
      <c r="F126" s="3" t="s">
        <v>31</v>
      </c>
      <c r="G126" s="3">
        <v>15.03</v>
      </c>
      <c r="H126" s="3">
        <v>46.01</v>
      </c>
      <c r="I126" s="3">
        <v>62.61</v>
      </c>
      <c r="J126" s="3">
        <v>83.76</v>
      </c>
      <c r="K126" s="3">
        <v>97.63</v>
      </c>
      <c r="L126" s="3">
        <v>118.28</v>
      </c>
      <c r="M126" s="3">
        <v>160.07</v>
      </c>
      <c r="N126" s="3">
        <v>305.11</v>
      </c>
      <c r="O126" s="3">
        <v>460.86</v>
      </c>
    </row>
    <row r="127" spans="1:20" x14ac:dyDescent="0.25">
      <c r="F127" s="3" t="s">
        <v>32</v>
      </c>
      <c r="G127" s="3">
        <v>0.21</v>
      </c>
      <c r="H127" s="3">
        <v>0.22</v>
      </c>
      <c r="I127" s="3">
        <v>0.23</v>
      </c>
      <c r="J127" s="3">
        <v>0.23</v>
      </c>
      <c r="K127" s="3">
        <v>0.24</v>
      </c>
      <c r="L127" s="3">
        <v>0.24</v>
      </c>
      <c r="M127" s="3">
        <v>0.26</v>
      </c>
      <c r="N127" s="3">
        <v>0.36</v>
      </c>
      <c r="O127" s="3">
        <v>0.5</v>
      </c>
    </row>
    <row r="128" spans="1:20" x14ac:dyDescent="0.25">
      <c r="F128" s="3" t="s">
        <v>33</v>
      </c>
      <c r="G128" s="3">
        <f>G122-G123</f>
        <v>14.950000000000001</v>
      </c>
      <c r="H128" s="3">
        <f t="shared" ref="H128:O128" si="40">H122-H123</f>
        <v>46.64</v>
      </c>
      <c r="I128" s="3">
        <f t="shared" si="40"/>
        <v>60.400000000000006</v>
      </c>
      <c r="J128" s="3">
        <f t="shared" si="40"/>
        <v>84.61</v>
      </c>
      <c r="K128" s="3">
        <f t="shared" si="40"/>
        <v>97.6</v>
      </c>
      <c r="L128" s="3">
        <f t="shared" si="40"/>
        <v>117.66000000000001</v>
      </c>
      <c r="M128" s="3">
        <f t="shared" si="40"/>
        <v>159.84</v>
      </c>
      <c r="N128" s="3">
        <f t="shared" si="40"/>
        <v>305.76</v>
      </c>
      <c r="O128" s="3">
        <f t="shared" si="40"/>
        <v>462.02</v>
      </c>
    </row>
    <row r="129" spans="1:20" x14ac:dyDescent="0.25">
      <c r="F129" s="3" t="s">
        <v>34</v>
      </c>
      <c r="G129" s="3">
        <f>G124-G125</f>
        <v>14.719999999999999</v>
      </c>
      <c r="H129" s="3">
        <f t="shared" ref="H129:O129" si="41">H124-H125</f>
        <v>45.85</v>
      </c>
      <c r="I129" s="3">
        <f t="shared" si="41"/>
        <v>60.42</v>
      </c>
      <c r="J129" s="3">
        <f t="shared" si="41"/>
        <v>83.68</v>
      </c>
      <c r="K129" s="3">
        <f t="shared" si="41"/>
        <v>97.58</v>
      </c>
      <c r="L129" s="3">
        <f t="shared" si="41"/>
        <v>118.49</v>
      </c>
      <c r="M129" s="3">
        <f t="shared" si="41"/>
        <v>159.94</v>
      </c>
      <c r="N129" s="3">
        <f t="shared" si="41"/>
        <v>304.95</v>
      </c>
      <c r="O129" s="3">
        <f t="shared" si="41"/>
        <v>462.86</v>
      </c>
    </row>
    <row r="130" spans="1:20" x14ac:dyDescent="0.25">
      <c r="F130" s="3" t="s">
        <v>35</v>
      </c>
      <c r="G130" s="3">
        <f>G126-G127</f>
        <v>14.819999999999999</v>
      </c>
      <c r="H130" s="3">
        <f t="shared" ref="H130:O130" si="42">H126-H127</f>
        <v>45.79</v>
      </c>
      <c r="I130" s="3">
        <f t="shared" si="42"/>
        <v>62.38</v>
      </c>
      <c r="J130" s="3">
        <f t="shared" si="42"/>
        <v>83.53</v>
      </c>
      <c r="K130" s="3">
        <f t="shared" si="42"/>
        <v>97.39</v>
      </c>
      <c r="L130" s="3">
        <f t="shared" si="42"/>
        <v>118.04</v>
      </c>
      <c r="M130" s="3">
        <f t="shared" si="42"/>
        <v>159.81</v>
      </c>
      <c r="N130" s="3">
        <f t="shared" si="42"/>
        <v>304.75</v>
      </c>
      <c r="O130" s="3">
        <f t="shared" si="42"/>
        <v>460.36</v>
      </c>
    </row>
    <row r="131" spans="1:20" x14ac:dyDescent="0.25">
      <c r="F131" s="3" t="s">
        <v>36</v>
      </c>
      <c r="G131" s="3">
        <f>AVERAGE(G128:G130)</f>
        <v>14.83</v>
      </c>
      <c r="H131" s="3">
        <f t="shared" ref="H131:O131" si="43">AVERAGE(H128:H130)</f>
        <v>46.093333333333334</v>
      </c>
      <c r="I131" s="3">
        <f t="shared" si="43"/>
        <v>61.06666666666667</v>
      </c>
      <c r="J131" s="3">
        <f t="shared" si="43"/>
        <v>83.940000000000012</v>
      </c>
      <c r="K131" s="3">
        <f t="shared" si="43"/>
        <v>97.523333333333326</v>
      </c>
      <c r="L131" s="3">
        <f t="shared" si="43"/>
        <v>118.06333333333333</v>
      </c>
      <c r="M131" s="3">
        <f t="shared" si="43"/>
        <v>159.86333333333332</v>
      </c>
      <c r="N131" s="3">
        <f t="shared" si="43"/>
        <v>305.15333333333336</v>
      </c>
      <c r="O131" s="3">
        <f t="shared" si="43"/>
        <v>461.74666666666667</v>
      </c>
    </row>
    <row r="132" spans="1:20" x14ac:dyDescent="0.25">
      <c r="F132" s="3" t="s">
        <v>37</v>
      </c>
      <c r="G132" s="3">
        <v>1.85</v>
      </c>
      <c r="H132" s="3">
        <v>11.8</v>
      </c>
      <c r="I132" s="3">
        <v>23.8</v>
      </c>
      <c r="J132" s="3">
        <v>33.4</v>
      </c>
      <c r="K132" s="3">
        <v>45</v>
      </c>
      <c r="L132" s="3">
        <v>55.2</v>
      </c>
      <c r="M132" s="3">
        <v>79.900000000000006</v>
      </c>
      <c r="N132" s="3">
        <v>179</v>
      </c>
      <c r="O132" s="3">
        <v>247</v>
      </c>
    </row>
    <row r="133" spans="1:20" x14ac:dyDescent="0.25">
      <c r="F133" s="3" t="s">
        <v>38</v>
      </c>
      <c r="G133" s="3">
        <v>1.81</v>
      </c>
      <c r="H133" s="3">
        <v>11.9</v>
      </c>
      <c r="I133" s="3">
        <v>24</v>
      </c>
      <c r="J133" s="3">
        <v>33.5</v>
      </c>
      <c r="K133" s="3">
        <v>45</v>
      </c>
      <c r="L133" s="3">
        <v>55.4</v>
      </c>
      <c r="M133" s="3">
        <v>79.599999999999994</v>
      </c>
      <c r="N133" s="3">
        <v>179</v>
      </c>
      <c r="O133" s="3">
        <v>246</v>
      </c>
    </row>
    <row r="134" spans="1:20" x14ac:dyDescent="0.25">
      <c r="F134" s="3" t="s">
        <v>39</v>
      </c>
      <c r="G134" s="3">
        <v>1.75</v>
      </c>
      <c r="H134" s="3">
        <v>12.4</v>
      </c>
      <c r="I134" s="3">
        <v>23.8</v>
      </c>
      <c r="J134" s="3">
        <v>33</v>
      </c>
      <c r="K134" s="3">
        <v>44.6</v>
      </c>
      <c r="L134" s="3">
        <v>55.5</v>
      </c>
      <c r="M134" s="3">
        <v>80</v>
      </c>
      <c r="N134" s="3">
        <v>179</v>
      </c>
      <c r="O134" s="3">
        <v>246</v>
      </c>
    </row>
    <row r="135" spans="1:20" x14ac:dyDescent="0.25">
      <c r="F135" s="3" t="s">
        <v>40</v>
      </c>
      <c r="G135" s="3">
        <f>AVERAGE(G132:G134)</f>
        <v>1.8033333333333335</v>
      </c>
      <c r="H135" s="3">
        <f t="shared" ref="H135:O135" si="44">AVERAGE(H132:H134)</f>
        <v>12.033333333333333</v>
      </c>
      <c r="I135" s="3">
        <f t="shared" si="44"/>
        <v>23.866666666666664</v>
      </c>
      <c r="J135" s="3">
        <f t="shared" si="44"/>
        <v>33.300000000000004</v>
      </c>
      <c r="K135" s="3">
        <f t="shared" si="44"/>
        <v>44.866666666666667</v>
      </c>
      <c r="L135" s="3">
        <f t="shared" si="44"/>
        <v>55.366666666666667</v>
      </c>
      <c r="M135" s="3">
        <f t="shared" si="44"/>
        <v>79.833333333333329</v>
      </c>
      <c r="N135" s="3">
        <f t="shared" si="44"/>
        <v>179</v>
      </c>
      <c r="O135" s="3">
        <f t="shared" si="44"/>
        <v>246.33333333333334</v>
      </c>
    </row>
    <row r="137" spans="1:20" x14ac:dyDescent="0.25">
      <c r="A137" t="s">
        <v>21</v>
      </c>
      <c r="B137" s="1">
        <v>44155</v>
      </c>
      <c r="F137" s="3" t="s">
        <v>27</v>
      </c>
      <c r="G137" s="3">
        <v>20.12</v>
      </c>
      <c r="H137" s="3">
        <v>36.840000000000003</v>
      </c>
      <c r="I137" s="3">
        <v>44.26</v>
      </c>
      <c r="J137" s="3">
        <v>60.12</v>
      </c>
      <c r="K137" s="3">
        <v>82.1</v>
      </c>
      <c r="L137" s="3">
        <v>101.23</v>
      </c>
      <c r="M137" s="3">
        <v>157.22999999999999</v>
      </c>
      <c r="N137" s="3">
        <v>280.12</v>
      </c>
      <c r="O137" s="3">
        <v>334.56</v>
      </c>
      <c r="Q137" s="4">
        <f>SLOPE(G150:O150,G146:O146)</f>
        <v>0.63839103935057129</v>
      </c>
      <c r="R137" s="4">
        <f>INTERCEPT(G150:O150,G146:O146)</f>
        <v>-13.715871696377008</v>
      </c>
      <c r="S137" s="4">
        <f>RSQ(G150:O150,G146:O146)</f>
        <v>0.99803152622166635</v>
      </c>
      <c r="T137" s="5">
        <f>($W$1-R137)/Q137</f>
        <v>413.09456969297764</v>
      </c>
    </row>
    <row r="138" spans="1:20" x14ac:dyDescent="0.25">
      <c r="F138" s="3" t="s">
        <v>28</v>
      </c>
      <c r="G138" s="3">
        <v>0.21</v>
      </c>
      <c r="H138" s="3">
        <v>0.2</v>
      </c>
      <c r="I138" s="3">
        <v>0.21</v>
      </c>
      <c r="J138" s="3">
        <v>0.22</v>
      </c>
      <c r="K138" s="3">
        <v>0.23</v>
      </c>
      <c r="L138" s="3">
        <v>0.23</v>
      </c>
      <c r="M138" s="3">
        <v>0.24</v>
      </c>
      <c r="N138" s="3">
        <v>0.34</v>
      </c>
      <c r="O138" s="3">
        <v>0.38</v>
      </c>
    </row>
    <row r="139" spans="1:20" x14ac:dyDescent="0.25">
      <c r="F139" s="3" t="s">
        <v>29</v>
      </c>
      <c r="G139" s="3">
        <v>19.96</v>
      </c>
      <c r="H139" s="3">
        <v>35.94</v>
      </c>
      <c r="I139" s="3">
        <v>48.75</v>
      </c>
      <c r="J139" s="3">
        <v>59.88</v>
      </c>
      <c r="K139" s="3">
        <v>81.69</v>
      </c>
      <c r="L139" s="3">
        <v>100.23</v>
      </c>
      <c r="M139" s="3">
        <v>158.44</v>
      </c>
      <c r="N139" s="3">
        <v>281.74</v>
      </c>
      <c r="O139" s="3">
        <v>336.48</v>
      </c>
    </row>
    <row r="140" spans="1:20" x14ac:dyDescent="0.25">
      <c r="F140" s="3" t="s">
        <v>30</v>
      </c>
      <c r="G140" s="3">
        <v>0.22</v>
      </c>
      <c r="H140" s="3">
        <v>0.21</v>
      </c>
      <c r="I140" s="3">
        <v>0.21</v>
      </c>
      <c r="J140" s="3">
        <v>0.22</v>
      </c>
      <c r="K140" s="3">
        <v>0.22</v>
      </c>
      <c r="L140" s="3">
        <v>0.23</v>
      </c>
      <c r="M140" s="3">
        <v>0.25</v>
      </c>
      <c r="N140" s="3">
        <v>0.34</v>
      </c>
      <c r="O140" s="3">
        <v>0.39</v>
      </c>
    </row>
    <row r="141" spans="1:20" x14ac:dyDescent="0.25">
      <c r="F141" s="3" t="s">
        <v>31</v>
      </c>
      <c r="G141" s="3">
        <v>19.86</v>
      </c>
      <c r="H141" s="3">
        <v>36.119999999999997</v>
      </c>
      <c r="I141" s="3">
        <v>46.85</v>
      </c>
      <c r="J141" s="3">
        <v>60.23</v>
      </c>
      <c r="K141" s="3">
        <v>81.84</v>
      </c>
      <c r="L141" s="3">
        <v>100.45</v>
      </c>
      <c r="M141" s="3">
        <v>158.63</v>
      </c>
      <c r="N141" s="3">
        <v>286.32</v>
      </c>
      <c r="O141" s="3">
        <v>336.45</v>
      </c>
    </row>
    <row r="142" spans="1:20" x14ac:dyDescent="0.25">
      <c r="F142" s="3" t="s">
        <v>32</v>
      </c>
      <c r="G142" s="3">
        <v>0.21</v>
      </c>
      <c r="H142" s="3">
        <v>0.22</v>
      </c>
      <c r="I142" s="3">
        <v>0.21</v>
      </c>
      <c r="J142" s="3">
        <v>0.22</v>
      </c>
      <c r="K142" s="3">
        <v>0.24</v>
      </c>
      <c r="L142" s="3">
        <v>0.23</v>
      </c>
      <c r="M142" s="3">
        <v>0.24</v>
      </c>
      <c r="N142" s="3">
        <v>0.34</v>
      </c>
      <c r="O142" s="3">
        <v>0.38</v>
      </c>
    </row>
    <row r="143" spans="1:20" x14ac:dyDescent="0.25">
      <c r="F143" s="3" t="s">
        <v>33</v>
      </c>
      <c r="G143" s="3">
        <f>G137-G138</f>
        <v>19.91</v>
      </c>
      <c r="H143" s="3">
        <f t="shared" ref="H143:O143" si="45">H137-H138</f>
        <v>36.64</v>
      </c>
      <c r="I143" s="3">
        <f t="shared" si="45"/>
        <v>44.05</v>
      </c>
      <c r="J143" s="3">
        <f t="shared" si="45"/>
        <v>59.9</v>
      </c>
      <c r="K143" s="3">
        <f t="shared" si="45"/>
        <v>81.86999999999999</v>
      </c>
      <c r="L143" s="3">
        <f t="shared" si="45"/>
        <v>101</v>
      </c>
      <c r="M143" s="3">
        <f t="shared" si="45"/>
        <v>156.98999999999998</v>
      </c>
      <c r="N143" s="3">
        <f t="shared" si="45"/>
        <v>279.78000000000003</v>
      </c>
      <c r="O143" s="3">
        <f t="shared" si="45"/>
        <v>334.18</v>
      </c>
    </row>
    <row r="144" spans="1:20" x14ac:dyDescent="0.25">
      <c r="F144" s="3" t="s">
        <v>34</v>
      </c>
      <c r="G144" s="3">
        <f>G139-G140</f>
        <v>19.740000000000002</v>
      </c>
      <c r="H144" s="3">
        <f t="shared" ref="H144:O144" si="46">H139-H140</f>
        <v>35.729999999999997</v>
      </c>
      <c r="I144" s="3">
        <f t="shared" si="46"/>
        <v>48.54</v>
      </c>
      <c r="J144" s="3">
        <f t="shared" si="46"/>
        <v>59.660000000000004</v>
      </c>
      <c r="K144" s="3">
        <f t="shared" si="46"/>
        <v>81.47</v>
      </c>
      <c r="L144" s="3">
        <f t="shared" si="46"/>
        <v>100</v>
      </c>
      <c r="M144" s="3">
        <f t="shared" si="46"/>
        <v>158.19</v>
      </c>
      <c r="N144" s="3">
        <f t="shared" si="46"/>
        <v>281.40000000000003</v>
      </c>
      <c r="O144" s="3">
        <f t="shared" si="46"/>
        <v>336.09000000000003</v>
      </c>
    </row>
    <row r="145" spans="6:15" x14ac:dyDescent="0.25">
      <c r="F145" s="3" t="s">
        <v>35</v>
      </c>
      <c r="G145" s="3">
        <f>G141-G142</f>
        <v>19.649999999999999</v>
      </c>
      <c r="H145" s="3">
        <f t="shared" ref="H145:O145" si="47">H141-H142</f>
        <v>35.9</v>
      </c>
      <c r="I145" s="3">
        <f t="shared" si="47"/>
        <v>46.64</v>
      </c>
      <c r="J145" s="3">
        <f t="shared" si="47"/>
        <v>60.01</v>
      </c>
      <c r="K145" s="3">
        <f t="shared" si="47"/>
        <v>81.600000000000009</v>
      </c>
      <c r="L145" s="3">
        <f t="shared" si="47"/>
        <v>100.22</v>
      </c>
      <c r="M145" s="3">
        <f t="shared" si="47"/>
        <v>158.38999999999999</v>
      </c>
      <c r="N145" s="3">
        <f t="shared" si="47"/>
        <v>285.98</v>
      </c>
      <c r="O145" s="3">
        <f t="shared" si="47"/>
        <v>336.07</v>
      </c>
    </row>
    <row r="146" spans="6:15" x14ac:dyDescent="0.25">
      <c r="F146" s="3" t="s">
        <v>36</v>
      </c>
      <c r="G146" s="3">
        <f>AVERAGE(G143:G145)</f>
        <v>19.766666666666669</v>
      </c>
      <c r="H146" s="3">
        <f t="shared" ref="H146:O146" si="48">AVERAGE(H143:H145)</f>
        <v>36.090000000000003</v>
      </c>
      <c r="I146" s="3">
        <f t="shared" si="48"/>
        <v>46.410000000000004</v>
      </c>
      <c r="J146" s="3">
        <f t="shared" si="48"/>
        <v>59.856666666666662</v>
      </c>
      <c r="K146" s="3">
        <f t="shared" si="48"/>
        <v>81.646666666666661</v>
      </c>
      <c r="L146" s="3">
        <f t="shared" si="48"/>
        <v>100.40666666666668</v>
      </c>
      <c r="M146" s="3">
        <f t="shared" si="48"/>
        <v>157.85666666666665</v>
      </c>
      <c r="N146" s="3">
        <f t="shared" si="48"/>
        <v>282.38666666666671</v>
      </c>
      <c r="O146" s="3">
        <f t="shared" si="48"/>
        <v>335.44666666666666</v>
      </c>
    </row>
    <row r="147" spans="6:15" x14ac:dyDescent="0.25">
      <c r="F147" s="3" t="s">
        <v>37</v>
      </c>
      <c r="G147" s="3">
        <v>1.52</v>
      </c>
      <c r="H147" s="3">
        <v>12.34</v>
      </c>
      <c r="I147" s="3">
        <v>15.86</v>
      </c>
      <c r="J147" s="3">
        <v>25.46</v>
      </c>
      <c r="K147" s="3">
        <v>36.56</v>
      </c>
      <c r="L147" s="3">
        <v>47.2</v>
      </c>
      <c r="M147" s="3">
        <v>80.099999999999994</v>
      </c>
      <c r="N147" s="3">
        <v>165</v>
      </c>
      <c r="O147" s="3">
        <v>206</v>
      </c>
    </row>
    <row r="148" spans="6:15" x14ac:dyDescent="0.25">
      <c r="F148" s="3" t="s">
        <v>38</v>
      </c>
      <c r="G148" s="3">
        <v>1.62</v>
      </c>
      <c r="H148" s="3">
        <v>11.89</v>
      </c>
      <c r="I148" s="3">
        <v>16.12</v>
      </c>
      <c r="J148" s="3">
        <v>25.56</v>
      </c>
      <c r="K148" s="3">
        <v>36.42</v>
      </c>
      <c r="L148" s="3">
        <v>47.6</v>
      </c>
      <c r="M148" s="3">
        <v>81.400000000000006</v>
      </c>
      <c r="N148" s="3">
        <v>165</v>
      </c>
      <c r="O148" s="3">
        <v>204.5</v>
      </c>
    </row>
    <row r="149" spans="6:15" x14ac:dyDescent="0.25">
      <c r="F149" s="3" t="s">
        <v>39</v>
      </c>
      <c r="G149" s="3">
        <v>1.53</v>
      </c>
      <c r="H149" s="3">
        <v>12.34</v>
      </c>
      <c r="I149" s="3">
        <v>16.45</v>
      </c>
      <c r="J149" s="3">
        <v>26.12</v>
      </c>
      <c r="K149" s="3">
        <v>38.119999999999997</v>
      </c>
      <c r="L149" s="3">
        <v>48.2</v>
      </c>
      <c r="M149" s="3">
        <v>82.3</v>
      </c>
      <c r="N149" s="3">
        <v>165</v>
      </c>
      <c r="O149" s="3">
        <v>204.2</v>
      </c>
    </row>
    <row r="150" spans="6:15" x14ac:dyDescent="0.25">
      <c r="F150" s="3" t="s">
        <v>40</v>
      </c>
      <c r="G150" s="3">
        <f>AVERAGE(G147:G149)</f>
        <v>1.5566666666666666</v>
      </c>
      <c r="H150" s="3">
        <f t="shared" ref="H150:O150" si="49">AVERAGE(H147:H149)</f>
        <v>12.19</v>
      </c>
      <c r="I150" s="3">
        <f t="shared" si="49"/>
        <v>16.143333333333334</v>
      </c>
      <c r="J150" s="3">
        <f t="shared" si="49"/>
        <v>25.713333333333335</v>
      </c>
      <c r="K150" s="3">
        <f t="shared" si="49"/>
        <v>37.033333333333331</v>
      </c>
      <c r="L150" s="3">
        <f t="shared" si="49"/>
        <v>47.666666666666664</v>
      </c>
      <c r="M150" s="3">
        <f t="shared" si="49"/>
        <v>81.266666666666666</v>
      </c>
      <c r="N150" s="3">
        <f t="shared" si="49"/>
        <v>165</v>
      </c>
      <c r="O150" s="3">
        <f t="shared" si="49"/>
        <v>204.9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AC72A-B83E-49F7-98AA-6C4C38978132}">
  <dimension ref="A1:S290"/>
  <sheetViews>
    <sheetView tabSelected="1" workbookViewId="0">
      <selection sqref="A1:XFD1048576"/>
    </sheetView>
  </sheetViews>
  <sheetFormatPr defaultRowHeight="15" x14ac:dyDescent="0.25"/>
  <cols>
    <col min="1" max="1" width="16.5703125" bestFit="1" customWidth="1"/>
    <col min="2" max="2" width="17.42578125" bestFit="1" customWidth="1"/>
    <col min="3" max="3" width="10" bestFit="1" customWidth="1"/>
    <col min="4" max="4" width="11.140625" bestFit="1" customWidth="1"/>
    <col min="6" max="6" width="20.5703125" bestFit="1" customWidth="1"/>
  </cols>
  <sheetData>
    <row r="1" spans="1:19" x14ac:dyDescent="0.25">
      <c r="A1" t="s">
        <v>0</v>
      </c>
      <c r="B1" t="s">
        <v>26</v>
      </c>
      <c r="C1" t="s">
        <v>2</v>
      </c>
      <c r="D1" t="s">
        <v>3</v>
      </c>
      <c r="Q1" t="s">
        <v>4</v>
      </c>
      <c r="R1" t="s">
        <v>5</v>
      </c>
      <c r="S1" t="s">
        <v>6</v>
      </c>
    </row>
    <row r="2" spans="1:19" x14ac:dyDescent="0.25">
      <c r="A2" t="s">
        <v>10</v>
      </c>
      <c r="B2" s="1">
        <v>43994</v>
      </c>
      <c r="F2" s="7" t="s">
        <v>42</v>
      </c>
      <c r="G2" s="3">
        <v>50.16</v>
      </c>
      <c r="H2" s="3">
        <v>90.85</v>
      </c>
      <c r="I2" s="3">
        <v>212.8</v>
      </c>
      <c r="J2" s="3">
        <v>272.5</v>
      </c>
      <c r="Q2" s="4">
        <f>SLOPE(G5:J5,G4:J4)</f>
        <v>0.81618416958606865</v>
      </c>
      <c r="R2" s="4">
        <f>INTERCEPT(G5:J5,G4:J4)</f>
        <v>-9.9686352329933499</v>
      </c>
      <c r="S2" s="4">
        <f>RSQ(G4:J4,G5:J5)</f>
        <v>0.96148586141546777</v>
      </c>
    </row>
    <row r="3" spans="1:19" x14ac:dyDescent="0.25">
      <c r="F3" s="7"/>
      <c r="G3" s="3">
        <v>46.85</v>
      </c>
      <c r="H3" s="3">
        <v>93.91</v>
      </c>
      <c r="I3" s="3">
        <v>218.6</v>
      </c>
      <c r="J3" s="3">
        <v>260.8</v>
      </c>
    </row>
    <row r="4" spans="1:19" x14ac:dyDescent="0.25">
      <c r="F4" s="3" t="s">
        <v>43</v>
      </c>
      <c r="G4" s="3">
        <f>AVERAGE(G2:G3)</f>
        <v>48.504999999999995</v>
      </c>
      <c r="H4" s="3">
        <f>AVERAGE(H2:H3)</f>
        <v>92.38</v>
      </c>
      <c r="I4" s="3">
        <f>AVERAGE(I2:I3)</f>
        <v>215.7</v>
      </c>
      <c r="J4" s="3">
        <f>AVERAGE(J2:J3)</f>
        <v>266.64999999999998</v>
      </c>
    </row>
    <row r="5" spans="1:19" x14ac:dyDescent="0.25">
      <c r="F5" s="3" t="s">
        <v>44</v>
      </c>
      <c r="G5" s="3">
        <v>36.4</v>
      </c>
      <c r="H5" s="3">
        <v>63.4</v>
      </c>
      <c r="I5" s="3">
        <v>144</v>
      </c>
      <c r="J5" s="3">
        <v>225</v>
      </c>
    </row>
    <row r="7" spans="1:19" x14ac:dyDescent="0.25">
      <c r="A7" t="s">
        <v>21</v>
      </c>
      <c r="B7" s="1">
        <v>43994</v>
      </c>
      <c r="F7" s="7" t="s">
        <v>42</v>
      </c>
      <c r="G7" s="3">
        <v>50.16</v>
      </c>
      <c r="H7" s="3">
        <v>90.85</v>
      </c>
      <c r="I7" s="3">
        <v>212.8</v>
      </c>
      <c r="J7" s="3">
        <v>272.5</v>
      </c>
      <c r="Q7" s="4">
        <f>SLOPE(G10:J10,G9:J9)</f>
        <v>0.81618416958606865</v>
      </c>
      <c r="R7" s="4">
        <f>INTERCEPT(G10:J10,G9:J9)</f>
        <v>-9.9686352329933499</v>
      </c>
      <c r="S7" s="4">
        <f>RSQ(G9:J9,G10:J10)</f>
        <v>0.96148586141546777</v>
      </c>
    </row>
    <row r="8" spans="1:19" x14ac:dyDescent="0.25">
      <c r="F8" s="7"/>
      <c r="G8" s="3">
        <v>46.85</v>
      </c>
      <c r="H8" s="3">
        <v>93.91</v>
      </c>
      <c r="I8" s="3">
        <v>218.6</v>
      </c>
      <c r="J8" s="3">
        <v>260.8</v>
      </c>
    </row>
    <row r="9" spans="1:19" x14ac:dyDescent="0.25">
      <c r="F9" s="3" t="s">
        <v>43</v>
      </c>
      <c r="G9" s="3">
        <f>AVERAGE(G7:G8)</f>
        <v>48.504999999999995</v>
      </c>
      <c r="H9" s="3">
        <f>AVERAGE(H7:H8)</f>
        <v>92.38</v>
      </c>
      <c r="I9" s="3">
        <f>AVERAGE(I7:I8)</f>
        <v>215.7</v>
      </c>
      <c r="J9" s="3">
        <f>AVERAGE(J7:J8)</f>
        <v>266.64999999999998</v>
      </c>
    </row>
    <row r="10" spans="1:19" x14ac:dyDescent="0.25">
      <c r="F10" s="3" t="s">
        <v>44</v>
      </c>
      <c r="G10" s="3">
        <v>36.4</v>
      </c>
      <c r="H10" s="3">
        <v>63.4</v>
      </c>
      <c r="I10" s="3">
        <v>144</v>
      </c>
      <c r="J10" s="3">
        <v>225</v>
      </c>
    </row>
    <row r="12" spans="1:19" x14ac:dyDescent="0.25">
      <c r="A12" t="s">
        <v>10</v>
      </c>
      <c r="B12" s="1">
        <v>43999</v>
      </c>
      <c r="F12" s="7" t="s">
        <v>42</v>
      </c>
      <c r="G12" s="3">
        <v>50.16</v>
      </c>
      <c r="H12" s="3">
        <v>90.85</v>
      </c>
      <c r="I12" s="3">
        <v>212.8</v>
      </c>
      <c r="J12" s="3">
        <v>272.5</v>
      </c>
      <c r="Q12" s="4">
        <f>SLOPE(G15:J15,G14:J14)</f>
        <v>0.81618416958606865</v>
      </c>
      <c r="R12" s="4">
        <f>INTERCEPT(G15:J15,G14:J14)</f>
        <v>-9.9686352329933499</v>
      </c>
      <c r="S12" s="4">
        <f>RSQ(G14:J14,G15:J15)</f>
        <v>0.96148586141546777</v>
      </c>
    </row>
    <row r="13" spans="1:19" x14ac:dyDescent="0.25">
      <c r="F13" s="7"/>
      <c r="G13" s="3">
        <v>46.85</v>
      </c>
      <c r="H13" s="3">
        <v>93.91</v>
      </c>
      <c r="I13" s="3">
        <v>218.6</v>
      </c>
      <c r="J13" s="3">
        <v>260.8</v>
      </c>
    </row>
    <row r="14" spans="1:19" x14ac:dyDescent="0.25">
      <c r="F14" s="3" t="s">
        <v>43</v>
      </c>
      <c r="G14" s="3">
        <f>AVERAGE(G12:G13)</f>
        <v>48.504999999999995</v>
      </c>
      <c r="H14" s="3">
        <f>AVERAGE(H12:H13)</f>
        <v>92.38</v>
      </c>
      <c r="I14" s="3">
        <f>AVERAGE(I12:I13)</f>
        <v>215.7</v>
      </c>
      <c r="J14" s="3">
        <f>AVERAGE(J12:J13)</f>
        <v>266.64999999999998</v>
      </c>
    </row>
    <row r="15" spans="1:19" x14ac:dyDescent="0.25">
      <c r="F15" s="3" t="s">
        <v>44</v>
      </c>
      <c r="G15" s="3">
        <v>36.4</v>
      </c>
      <c r="H15" s="3">
        <v>63.4</v>
      </c>
      <c r="I15" s="3">
        <v>144</v>
      </c>
      <c r="J15" s="3">
        <v>225</v>
      </c>
    </row>
    <row r="17" spans="1:19" x14ac:dyDescent="0.25">
      <c r="A17" t="s">
        <v>21</v>
      </c>
      <c r="B17" s="1">
        <v>43999</v>
      </c>
      <c r="F17" s="3" t="s">
        <v>42</v>
      </c>
      <c r="G17" s="3">
        <v>48.55</v>
      </c>
      <c r="H17" s="3">
        <v>82.83</v>
      </c>
      <c r="I17" s="3">
        <v>171.42</v>
      </c>
      <c r="J17" s="3">
        <v>259.92</v>
      </c>
      <c r="Q17" s="4">
        <f>SLOPE(G20:J20,G19:J19)</f>
        <v>0.90048625887313072</v>
      </c>
      <c r="R17" s="4">
        <f>INTERCEPT(G20:J20,G19:J19)</f>
        <v>-8.8815325060956098</v>
      </c>
      <c r="S17" s="4">
        <f>RSQ(G19:J19,G20:J20)</f>
        <v>0.99918187882153564</v>
      </c>
    </row>
    <row r="18" spans="1:19" x14ac:dyDescent="0.25">
      <c r="F18" s="3"/>
      <c r="G18" s="3">
        <v>47.89</v>
      </c>
      <c r="H18" s="3">
        <v>84.79</v>
      </c>
      <c r="I18" s="3">
        <v>170.92</v>
      </c>
      <c r="J18" s="3">
        <v>259.13</v>
      </c>
    </row>
    <row r="19" spans="1:19" x14ac:dyDescent="0.25">
      <c r="F19" s="3" t="s">
        <v>43</v>
      </c>
      <c r="G19" s="3">
        <f>AVERAGE(G17:G18)</f>
        <v>48.22</v>
      </c>
      <c r="H19" s="3">
        <f>AVERAGE(H17:H18)</f>
        <v>83.81</v>
      </c>
      <c r="I19" s="3">
        <f>AVERAGE(I17:I18)</f>
        <v>171.17</v>
      </c>
      <c r="J19" s="3">
        <f>AVERAGE(J17:J18)</f>
        <v>259.52499999999998</v>
      </c>
    </row>
    <row r="20" spans="1:19" x14ac:dyDescent="0.25">
      <c r="F20" s="3" t="s">
        <v>44</v>
      </c>
      <c r="G20" s="3">
        <v>37.299999999999997</v>
      </c>
      <c r="H20" s="3">
        <v>63.9</v>
      </c>
      <c r="I20" s="3">
        <v>144</v>
      </c>
      <c r="J20" s="3">
        <v>226</v>
      </c>
    </row>
    <row r="22" spans="1:19" x14ac:dyDescent="0.25">
      <c r="A22" t="s">
        <v>10</v>
      </c>
      <c r="B22" s="1">
        <v>44001</v>
      </c>
      <c r="F22" s="3" t="s">
        <v>45</v>
      </c>
      <c r="G22" s="3">
        <v>3.22</v>
      </c>
      <c r="H22" s="3">
        <v>12.1</v>
      </c>
      <c r="I22" s="3">
        <v>25.6</v>
      </c>
      <c r="J22" s="3">
        <v>33.380000000000003</v>
      </c>
      <c r="K22" s="3">
        <v>41.47</v>
      </c>
      <c r="Q22" s="4">
        <f>SLOPE(G29:K29,G25:K25)</f>
        <v>0.96036717331805432</v>
      </c>
      <c r="R22" s="4">
        <f>INTERCEPT(G29:K29,G25:K25)</f>
        <v>-1.1718107168055667</v>
      </c>
      <c r="S22" s="4">
        <f>RSQ(G29:K29,G25:K25)</f>
        <v>0.99065662716603742</v>
      </c>
    </row>
    <row r="23" spans="1:19" x14ac:dyDescent="0.25">
      <c r="F23" s="3" t="s">
        <v>46</v>
      </c>
      <c r="G23" s="3">
        <v>3.32</v>
      </c>
      <c r="H23" s="3">
        <v>12.67</v>
      </c>
      <c r="I23" s="3">
        <v>23.4</v>
      </c>
      <c r="J23" s="3">
        <v>34.21</v>
      </c>
      <c r="K23" s="3">
        <v>40.42</v>
      </c>
    </row>
    <row r="24" spans="1:19" x14ac:dyDescent="0.25">
      <c r="F24" s="3" t="s">
        <v>47</v>
      </c>
      <c r="G24" s="3"/>
      <c r="H24" s="3">
        <v>15.92</v>
      </c>
      <c r="I24" s="3">
        <v>22.54</v>
      </c>
      <c r="J24" s="3">
        <v>32.1</v>
      </c>
      <c r="K24" s="3">
        <v>39.979999999999997</v>
      </c>
    </row>
    <row r="25" spans="1:19" x14ac:dyDescent="0.25">
      <c r="F25" s="3" t="s">
        <v>43</v>
      </c>
      <c r="G25" s="3">
        <f>AVERAGE(G22:G24)</f>
        <v>3.27</v>
      </c>
      <c r="H25" s="3">
        <f>AVERAGE(H22:H24)</f>
        <v>13.563333333333333</v>
      </c>
      <c r="I25" s="3">
        <f>AVERAGE(I22:I24)</f>
        <v>23.846666666666664</v>
      </c>
      <c r="J25" s="3">
        <f>AVERAGE(J22:J24)</f>
        <v>33.229999999999997</v>
      </c>
      <c r="K25" s="3">
        <f>AVERAGE(K22:K24)</f>
        <v>40.623333333333335</v>
      </c>
    </row>
    <row r="26" spans="1:19" x14ac:dyDescent="0.25">
      <c r="F26" s="3" t="s">
        <v>18</v>
      </c>
      <c r="G26" s="3">
        <v>3.65</v>
      </c>
      <c r="H26" s="3">
        <v>10.6</v>
      </c>
      <c r="I26" s="3">
        <v>20.5</v>
      </c>
      <c r="J26" s="3">
        <v>30.1</v>
      </c>
      <c r="K26" s="3">
        <v>39.299999999999997</v>
      </c>
    </row>
    <row r="27" spans="1:19" x14ac:dyDescent="0.25">
      <c r="F27" s="3" t="s">
        <v>19</v>
      </c>
      <c r="G27" s="3">
        <v>3.32</v>
      </c>
      <c r="H27" s="3">
        <v>10.7</v>
      </c>
      <c r="I27" s="3">
        <v>20.7</v>
      </c>
      <c r="J27" s="3">
        <v>30</v>
      </c>
      <c r="K27" s="3">
        <v>39.4</v>
      </c>
    </row>
    <row r="28" spans="1:19" x14ac:dyDescent="0.25">
      <c r="F28" s="3" t="s">
        <v>25</v>
      </c>
      <c r="G28" s="3"/>
      <c r="H28" s="3"/>
      <c r="I28" s="3"/>
      <c r="J28" s="3"/>
      <c r="K28" s="3"/>
    </row>
    <row r="29" spans="1:19" x14ac:dyDescent="0.25">
      <c r="F29" s="3" t="s">
        <v>48</v>
      </c>
      <c r="G29" s="3">
        <f>AVERAGE(G26:G27)</f>
        <v>3.4849999999999999</v>
      </c>
      <c r="H29" s="3">
        <f>AVERAGE(H26:H27)</f>
        <v>10.649999999999999</v>
      </c>
      <c r="I29" s="3">
        <f>AVERAGE(I26:I27)</f>
        <v>20.6</v>
      </c>
      <c r="J29" s="3">
        <f>AVERAGE(J26:J27)</f>
        <v>30.05</v>
      </c>
      <c r="K29" s="3">
        <f>AVERAGE(K26:K27)</f>
        <v>39.349999999999994</v>
      </c>
    </row>
    <row r="31" spans="1:19" x14ac:dyDescent="0.25">
      <c r="A31" t="s">
        <v>21</v>
      </c>
      <c r="B31" s="1">
        <v>44001</v>
      </c>
      <c r="F31" s="3" t="s">
        <v>45</v>
      </c>
      <c r="G31" s="3">
        <v>3.15</v>
      </c>
      <c r="H31" s="3">
        <v>14.74</v>
      </c>
      <c r="I31" s="3">
        <v>22.87</v>
      </c>
      <c r="J31" s="3">
        <v>31.06</v>
      </c>
      <c r="K31" s="3">
        <v>40.21</v>
      </c>
      <c r="Q31" s="4">
        <f>SLOPE(G38:K38,G34:K34)</f>
        <v>0.99434526849306393</v>
      </c>
      <c r="R31" s="4">
        <f>INTERCEPT(G38:K38,G34:K34)</f>
        <v>-2.1772870014391223</v>
      </c>
      <c r="S31" s="4">
        <f>RSQ(G38:K38,G34:K34)</f>
        <v>0.98678026191198964</v>
      </c>
    </row>
    <row r="32" spans="1:19" x14ac:dyDescent="0.25">
      <c r="F32" s="3" t="s">
        <v>46</v>
      </c>
      <c r="G32" s="3">
        <v>4.6500000000000004</v>
      </c>
      <c r="H32" s="3">
        <v>14.75</v>
      </c>
      <c r="I32" s="3">
        <v>21.82</v>
      </c>
      <c r="J32" s="3">
        <v>33.6</v>
      </c>
      <c r="K32" s="3">
        <v>40.770000000000003</v>
      </c>
    </row>
    <row r="33" spans="1:19" x14ac:dyDescent="0.25">
      <c r="F33" s="3" t="s">
        <v>47</v>
      </c>
      <c r="G33" s="3"/>
      <c r="H33" s="3"/>
      <c r="I33" s="3"/>
      <c r="J33" s="3"/>
      <c r="K33" s="3"/>
    </row>
    <row r="34" spans="1:19" x14ac:dyDescent="0.25">
      <c r="F34" s="3" t="s">
        <v>43</v>
      </c>
      <c r="G34" s="3">
        <f>AVERAGE(G31:G33)</f>
        <v>3.9000000000000004</v>
      </c>
      <c r="H34" s="3">
        <f>AVERAGE(H31:H33)</f>
        <v>14.745000000000001</v>
      </c>
      <c r="I34" s="3">
        <f>AVERAGE(I31:I33)</f>
        <v>22.344999999999999</v>
      </c>
      <c r="J34" s="3">
        <f>AVERAGE(J31:J33)</f>
        <v>32.33</v>
      </c>
      <c r="K34" s="3">
        <f>AVERAGE(K31:K33)</f>
        <v>40.49</v>
      </c>
    </row>
    <row r="35" spans="1:19" x14ac:dyDescent="0.25">
      <c r="F35" s="3" t="s">
        <v>18</v>
      </c>
      <c r="G35" s="3">
        <v>3.3</v>
      </c>
      <c r="H35" s="3">
        <v>10</v>
      </c>
      <c r="I35" s="3">
        <v>20.100000000000001</v>
      </c>
      <c r="J35" s="3">
        <v>29.3</v>
      </c>
      <c r="K35" s="3">
        <v>39</v>
      </c>
    </row>
    <row r="36" spans="1:19" x14ac:dyDescent="0.25">
      <c r="F36" s="3" t="s">
        <v>19</v>
      </c>
      <c r="G36" s="3">
        <v>3.7</v>
      </c>
      <c r="H36" s="3">
        <v>9.9600000000000009</v>
      </c>
      <c r="I36" s="3">
        <v>20.3</v>
      </c>
      <c r="J36" s="3">
        <v>29.6</v>
      </c>
      <c r="K36" s="3">
        <v>39.299999999999997</v>
      </c>
    </row>
    <row r="37" spans="1:19" x14ac:dyDescent="0.25">
      <c r="F37" s="3" t="s">
        <v>25</v>
      </c>
      <c r="G37" s="3"/>
      <c r="H37" s="3"/>
      <c r="I37" s="3"/>
      <c r="J37" s="3"/>
      <c r="K37" s="3"/>
    </row>
    <row r="38" spans="1:19" x14ac:dyDescent="0.25">
      <c r="F38" s="3" t="s">
        <v>48</v>
      </c>
      <c r="G38" s="3">
        <f>AVERAGE(G35:G37)</f>
        <v>3.5</v>
      </c>
      <c r="H38" s="3">
        <f>AVERAGE(H35:H37)</f>
        <v>9.98</v>
      </c>
      <c r="I38" s="3">
        <f>AVERAGE(I35:I37)</f>
        <v>20.200000000000003</v>
      </c>
      <c r="J38" s="3">
        <f>AVERAGE(J35:J37)</f>
        <v>29.450000000000003</v>
      </c>
      <c r="K38" s="3">
        <f>AVERAGE(K35:K37)</f>
        <v>39.15</v>
      </c>
    </row>
    <row r="40" spans="1:19" x14ac:dyDescent="0.25">
      <c r="A40" t="s">
        <v>10</v>
      </c>
      <c r="B40" s="1">
        <v>44008</v>
      </c>
      <c r="F40" s="3" t="s">
        <v>45</v>
      </c>
      <c r="G40" s="3">
        <v>3</v>
      </c>
      <c r="H40" s="3">
        <v>14.45</v>
      </c>
      <c r="I40" s="3"/>
      <c r="J40" s="3">
        <v>30.2</v>
      </c>
      <c r="K40" s="3">
        <v>44.3</v>
      </c>
      <c r="L40" s="3">
        <v>80.36</v>
      </c>
      <c r="M40" s="3">
        <v>179.3</v>
      </c>
      <c r="N40" s="3">
        <v>267</v>
      </c>
      <c r="Q40" s="4">
        <f>SLOPE(G47:N47,G43:N43)</f>
        <v>0.93408025802670647</v>
      </c>
      <c r="R40" s="4">
        <f>INTERCEPT(G47:N47,G43:N43)</f>
        <v>0.81929652101648287</v>
      </c>
      <c r="S40" s="4">
        <f>RSQ(G47:N47,G43:N43)</f>
        <v>0.99397519768683162</v>
      </c>
    </row>
    <row r="41" spans="1:19" x14ac:dyDescent="0.25">
      <c r="F41" s="3" t="s">
        <v>46</v>
      </c>
      <c r="G41" s="3">
        <v>5.9</v>
      </c>
      <c r="H41" s="3">
        <v>15.16</v>
      </c>
      <c r="I41" s="3">
        <v>23.7</v>
      </c>
      <c r="J41" s="3">
        <v>32.1</v>
      </c>
      <c r="K41" s="3">
        <v>45.5</v>
      </c>
      <c r="L41" s="3">
        <v>95.7</v>
      </c>
      <c r="M41" s="3">
        <v>168.5</v>
      </c>
      <c r="N41" s="3">
        <v>265</v>
      </c>
    </row>
    <row r="42" spans="1:19" x14ac:dyDescent="0.25">
      <c r="F42" s="3" t="s">
        <v>47</v>
      </c>
      <c r="G42" s="3">
        <v>3</v>
      </c>
      <c r="H42" s="3">
        <v>14.91</v>
      </c>
      <c r="I42" s="3">
        <v>18.399999999999999</v>
      </c>
      <c r="J42" s="3">
        <v>32.299999999999997</v>
      </c>
      <c r="K42" s="3">
        <v>44.3</v>
      </c>
      <c r="L42" s="3">
        <v>90.3</v>
      </c>
      <c r="M42" s="3">
        <v>183.6</v>
      </c>
      <c r="N42" s="3">
        <v>264</v>
      </c>
    </row>
    <row r="43" spans="1:19" x14ac:dyDescent="0.25">
      <c r="F43" s="3" t="s">
        <v>43</v>
      </c>
      <c r="G43" s="3">
        <f>AVERAGE(G40:G42)</f>
        <v>3.9666666666666668</v>
      </c>
      <c r="H43" s="3">
        <f t="shared" ref="H43:N43" si="0">AVERAGE(H40:H42)</f>
        <v>14.839999999999998</v>
      </c>
      <c r="I43" s="3">
        <f t="shared" si="0"/>
        <v>21.049999999999997</v>
      </c>
      <c r="J43" s="3">
        <f t="shared" si="0"/>
        <v>31.533333333333331</v>
      </c>
      <c r="K43" s="3">
        <f t="shared" si="0"/>
        <v>44.699999999999996</v>
      </c>
      <c r="L43" s="3">
        <f t="shared" si="0"/>
        <v>88.786666666666676</v>
      </c>
      <c r="M43" s="3">
        <f t="shared" si="0"/>
        <v>177.13333333333333</v>
      </c>
      <c r="N43" s="3">
        <f t="shared" si="0"/>
        <v>265.33333333333331</v>
      </c>
    </row>
    <row r="44" spans="1:19" x14ac:dyDescent="0.25">
      <c r="F44" s="3" t="s">
        <v>18</v>
      </c>
      <c r="G44" s="3">
        <v>1.25</v>
      </c>
      <c r="H44" s="3">
        <v>11.5</v>
      </c>
      <c r="I44" s="3">
        <v>21.5</v>
      </c>
      <c r="J44" s="3">
        <v>31.1</v>
      </c>
      <c r="K44" s="3">
        <v>42.2</v>
      </c>
      <c r="L44" s="3">
        <v>84.5</v>
      </c>
      <c r="M44" s="3">
        <v>180</v>
      </c>
      <c r="N44" s="3">
        <v>239</v>
      </c>
    </row>
    <row r="45" spans="1:19" x14ac:dyDescent="0.25">
      <c r="F45" s="3" t="s">
        <v>19</v>
      </c>
      <c r="G45" s="3">
        <v>1</v>
      </c>
      <c r="H45" s="3">
        <v>10.9</v>
      </c>
      <c r="I45" s="3">
        <v>21.6</v>
      </c>
      <c r="J45" s="3">
        <v>31.1</v>
      </c>
      <c r="K45" s="3">
        <v>41.9</v>
      </c>
      <c r="L45" s="3">
        <v>84.9</v>
      </c>
      <c r="M45" s="3">
        <v>181</v>
      </c>
      <c r="N45" s="3">
        <v>239</v>
      </c>
    </row>
    <row r="46" spans="1:19" x14ac:dyDescent="0.25">
      <c r="F46" s="3" t="s">
        <v>25</v>
      </c>
      <c r="G46" s="3">
        <v>1</v>
      </c>
      <c r="H46" s="3">
        <v>11.7</v>
      </c>
      <c r="I46" s="3">
        <v>20.9</v>
      </c>
      <c r="J46" s="3">
        <v>31.2</v>
      </c>
      <c r="K46" s="3">
        <v>42</v>
      </c>
      <c r="L46" s="3">
        <v>84.7</v>
      </c>
      <c r="M46" s="3">
        <v>182</v>
      </c>
      <c r="N46" s="3">
        <v>238</v>
      </c>
    </row>
    <row r="47" spans="1:19" x14ac:dyDescent="0.25">
      <c r="F47" s="3" t="s">
        <v>48</v>
      </c>
      <c r="G47" s="3">
        <f>AVERAGE(G44:G45)</f>
        <v>1.125</v>
      </c>
      <c r="H47" s="3">
        <f t="shared" ref="H47:N47" si="1">AVERAGE(H44:H45)</f>
        <v>11.2</v>
      </c>
      <c r="I47" s="3">
        <f t="shared" si="1"/>
        <v>21.55</v>
      </c>
      <c r="J47" s="3">
        <f t="shared" si="1"/>
        <v>31.1</v>
      </c>
      <c r="K47" s="3">
        <f t="shared" si="1"/>
        <v>42.05</v>
      </c>
      <c r="L47" s="3">
        <f t="shared" si="1"/>
        <v>84.7</v>
      </c>
      <c r="M47" s="3">
        <f t="shared" si="1"/>
        <v>180.5</v>
      </c>
      <c r="N47" s="3">
        <f t="shared" si="1"/>
        <v>239</v>
      </c>
    </row>
    <row r="49" spans="1:19" x14ac:dyDescent="0.25">
      <c r="A49" t="s">
        <v>21</v>
      </c>
      <c r="B49" s="1">
        <v>44008</v>
      </c>
      <c r="F49" s="3" t="s">
        <v>45</v>
      </c>
      <c r="G49" s="3">
        <v>3.95</v>
      </c>
      <c r="H49" s="3">
        <v>20.62</v>
      </c>
      <c r="I49" s="3">
        <v>30.7</v>
      </c>
      <c r="J49" s="3">
        <v>33.5</v>
      </c>
      <c r="K49" s="3">
        <v>47.3</v>
      </c>
      <c r="L49" s="3">
        <v>98.56</v>
      </c>
      <c r="M49" s="3">
        <v>178.75</v>
      </c>
      <c r="N49" s="3">
        <v>260.8</v>
      </c>
      <c r="Q49" s="4">
        <f>SLOPE(G56:N56,G52:N52)</f>
        <v>0.94536032453551033</v>
      </c>
      <c r="R49" s="4">
        <f>INTERCEPT(G56:N56,G52:N52)</f>
        <v>-3.4793932937035379</v>
      </c>
      <c r="S49" s="4">
        <f>RSQ(G56:N56,G52:N52)</f>
        <v>0.99556685101327869</v>
      </c>
    </row>
    <row r="50" spans="1:19" x14ac:dyDescent="0.25">
      <c r="F50" s="3" t="s">
        <v>46</v>
      </c>
      <c r="G50" s="3">
        <v>3.95</v>
      </c>
      <c r="H50" s="3">
        <v>19.41</v>
      </c>
      <c r="I50" s="3">
        <v>27.98</v>
      </c>
      <c r="J50" s="3">
        <v>32.549999999999997</v>
      </c>
      <c r="K50" s="3">
        <v>46.6</v>
      </c>
      <c r="L50" s="3">
        <v>94.83</v>
      </c>
      <c r="M50" s="3">
        <v>185.61</v>
      </c>
      <c r="N50" s="3">
        <v>263</v>
      </c>
    </row>
    <row r="51" spans="1:19" x14ac:dyDescent="0.25">
      <c r="F51" s="3" t="s">
        <v>47</v>
      </c>
      <c r="G51" s="3">
        <v>4.09</v>
      </c>
      <c r="H51" s="3">
        <v>20.63</v>
      </c>
      <c r="I51" s="3">
        <v>28</v>
      </c>
      <c r="J51" s="3">
        <v>33.299999999999997</v>
      </c>
      <c r="K51" s="3">
        <v>47.1</v>
      </c>
      <c r="L51" s="3">
        <v>96.55</v>
      </c>
      <c r="M51" s="3">
        <v>183.5</v>
      </c>
      <c r="N51" s="3">
        <v>267</v>
      </c>
    </row>
    <row r="52" spans="1:19" x14ac:dyDescent="0.25">
      <c r="F52" s="3" t="s">
        <v>43</v>
      </c>
      <c r="G52" s="3">
        <f>AVERAGE(G49:G51)</f>
        <v>3.9966666666666666</v>
      </c>
      <c r="H52" s="3">
        <f t="shared" ref="H52:N52" si="2">AVERAGE(H49:H51)</f>
        <v>20.22</v>
      </c>
      <c r="I52" s="3">
        <f t="shared" si="2"/>
        <v>28.893333333333334</v>
      </c>
      <c r="J52" s="3">
        <f t="shared" si="2"/>
        <v>33.116666666666667</v>
      </c>
      <c r="K52" s="3">
        <f t="shared" si="2"/>
        <v>47</v>
      </c>
      <c r="L52" s="3">
        <f t="shared" si="2"/>
        <v>96.646666666666661</v>
      </c>
      <c r="M52" s="3">
        <f t="shared" si="2"/>
        <v>182.62</v>
      </c>
      <c r="N52" s="3">
        <f t="shared" si="2"/>
        <v>263.59999999999997</v>
      </c>
    </row>
    <row r="53" spans="1:19" x14ac:dyDescent="0.25">
      <c r="F53" s="3" t="s">
        <v>18</v>
      </c>
      <c r="G53" s="3">
        <v>1.25</v>
      </c>
      <c r="H53" s="3">
        <v>11.5</v>
      </c>
      <c r="I53" s="3">
        <v>21.5</v>
      </c>
      <c r="J53" s="3">
        <v>31.1</v>
      </c>
      <c r="K53" s="3">
        <v>42.2</v>
      </c>
      <c r="L53" s="3">
        <v>84.5</v>
      </c>
      <c r="M53" s="3">
        <v>180</v>
      </c>
      <c r="N53" s="3">
        <v>239</v>
      </c>
    </row>
    <row r="54" spans="1:19" x14ac:dyDescent="0.25">
      <c r="F54" s="3" t="s">
        <v>19</v>
      </c>
      <c r="G54" s="3">
        <v>1</v>
      </c>
      <c r="H54" s="3">
        <v>10.9</v>
      </c>
      <c r="I54" s="3">
        <v>21.6</v>
      </c>
      <c r="J54" s="3">
        <v>31.1</v>
      </c>
      <c r="K54" s="3">
        <v>41.9</v>
      </c>
      <c r="L54" s="3">
        <v>84.9</v>
      </c>
      <c r="M54" s="3">
        <v>181</v>
      </c>
      <c r="N54" s="3">
        <v>239</v>
      </c>
    </row>
    <row r="55" spans="1:19" x14ac:dyDescent="0.25">
      <c r="F55" s="3" t="s">
        <v>25</v>
      </c>
      <c r="G55" s="3">
        <v>1</v>
      </c>
      <c r="H55" s="3">
        <v>11.7</v>
      </c>
      <c r="I55" s="3">
        <v>20.9</v>
      </c>
      <c r="J55" s="3">
        <v>31.2</v>
      </c>
      <c r="K55" s="3">
        <v>42</v>
      </c>
      <c r="L55" s="3">
        <v>84.7</v>
      </c>
      <c r="M55" s="3">
        <v>182</v>
      </c>
      <c r="N55" s="3">
        <v>238</v>
      </c>
    </row>
    <row r="56" spans="1:19" x14ac:dyDescent="0.25">
      <c r="F56" s="3" t="s">
        <v>48</v>
      </c>
      <c r="G56" s="3">
        <f>AVERAGE(G53:G55)</f>
        <v>1.0833333333333333</v>
      </c>
      <c r="H56" s="3">
        <f t="shared" ref="H56:N56" si="3">AVERAGE(H53:H55)</f>
        <v>11.366666666666665</v>
      </c>
      <c r="I56" s="3">
        <f t="shared" si="3"/>
        <v>21.333333333333332</v>
      </c>
      <c r="J56" s="3">
        <f t="shared" si="3"/>
        <v>31.133333333333336</v>
      </c>
      <c r="K56" s="3">
        <f t="shared" si="3"/>
        <v>42.033333333333331</v>
      </c>
      <c r="L56" s="3">
        <f t="shared" si="3"/>
        <v>84.7</v>
      </c>
      <c r="M56" s="3">
        <f t="shared" si="3"/>
        <v>181</v>
      </c>
      <c r="N56" s="3">
        <f t="shared" si="3"/>
        <v>238.66666666666666</v>
      </c>
    </row>
    <row r="58" spans="1:19" x14ac:dyDescent="0.25">
      <c r="A58" t="s">
        <v>10</v>
      </c>
      <c r="B58" s="1">
        <v>44019</v>
      </c>
      <c r="F58" s="3" t="s">
        <v>45</v>
      </c>
      <c r="G58" s="3">
        <v>6.2</v>
      </c>
      <c r="H58" s="3">
        <v>10.9</v>
      </c>
      <c r="I58" s="3">
        <v>16.7</v>
      </c>
      <c r="J58" s="3">
        <v>16.899999999999999</v>
      </c>
      <c r="K58" s="3">
        <v>36.6</v>
      </c>
      <c r="L58" s="3">
        <v>40.9</v>
      </c>
      <c r="M58" s="3">
        <v>99.6</v>
      </c>
      <c r="N58" s="3">
        <v>195.5</v>
      </c>
      <c r="O58" s="3">
        <v>295</v>
      </c>
      <c r="Q58" s="4">
        <f>SLOPE(G65:O65,G61:O61)</f>
        <v>0.91138672888096606</v>
      </c>
      <c r="R58" s="4">
        <f>INTERCEPT(G65:O65,G61:O61)</f>
        <v>2.678642502846813</v>
      </c>
      <c r="S58" s="4">
        <f>RSQ(G65:O65,G61:O61)</f>
        <v>0.98959832982762841</v>
      </c>
    </row>
    <row r="59" spans="1:19" x14ac:dyDescent="0.25">
      <c r="F59" s="3" t="s">
        <v>46</v>
      </c>
      <c r="G59" s="3">
        <v>6.7</v>
      </c>
      <c r="H59" s="3">
        <v>8.6</v>
      </c>
      <c r="I59" s="3">
        <v>15.3</v>
      </c>
      <c r="J59" s="3">
        <v>16</v>
      </c>
      <c r="K59" s="3">
        <v>36.799999999999997</v>
      </c>
      <c r="L59" s="3">
        <v>40.700000000000003</v>
      </c>
      <c r="M59" s="3">
        <v>97.5</v>
      </c>
      <c r="N59" s="3">
        <v>191.9</v>
      </c>
      <c r="O59" s="3">
        <v>288.5</v>
      </c>
    </row>
    <row r="60" spans="1:19" x14ac:dyDescent="0.25">
      <c r="F60" s="3" t="s">
        <v>47</v>
      </c>
      <c r="G60" s="3">
        <v>4.9000000000000004</v>
      </c>
      <c r="H60" s="3">
        <v>8</v>
      </c>
      <c r="I60" s="3">
        <v>15.3</v>
      </c>
      <c r="J60" s="3">
        <v>17.5</v>
      </c>
      <c r="K60" s="3">
        <v>36.6</v>
      </c>
      <c r="L60" s="3">
        <v>40.9</v>
      </c>
      <c r="M60" s="3">
        <v>100.7</v>
      </c>
      <c r="N60" s="3">
        <v>193.1</v>
      </c>
      <c r="O60" s="3">
        <v>291.2</v>
      </c>
    </row>
    <row r="61" spans="1:19" x14ac:dyDescent="0.25">
      <c r="F61" s="3" t="s">
        <v>43</v>
      </c>
      <c r="G61" s="3">
        <f>AVERAGE(G58:G60)</f>
        <v>5.9333333333333336</v>
      </c>
      <c r="H61" s="3">
        <f t="shared" ref="H61:O61" si="4">AVERAGE(H58:H60)</f>
        <v>9.1666666666666661</v>
      </c>
      <c r="I61" s="3">
        <f t="shared" si="4"/>
        <v>15.766666666666666</v>
      </c>
      <c r="J61" s="3">
        <f t="shared" si="4"/>
        <v>16.8</v>
      </c>
      <c r="K61" s="3">
        <f t="shared" si="4"/>
        <v>36.666666666666664</v>
      </c>
      <c r="L61" s="3">
        <f t="shared" si="4"/>
        <v>40.833333333333336</v>
      </c>
      <c r="M61" s="3">
        <f t="shared" si="4"/>
        <v>99.266666666666666</v>
      </c>
      <c r="N61" s="3">
        <f t="shared" si="4"/>
        <v>193.5</v>
      </c>
      <c r="O61" s="3">
        <f t="shared" si="4"/>
        <v>291.56666666666666</v>
      </c>
    </row>
    <row r="62" spans="1:19" x14ac:dyDescent="0.25">
      <c r="F62" s="3" t="s">
        <v>18</v>
      </c>
      <c r="G62" s="3">
        <v>2.96</v>
      </c>
      <c r="H62" s="3">
        <v>8.25</v>
      </c>
      <c r="I62" s="3">
        <v>15.2</v>
      </c>
      <c r="J62" s="3">
        <v>18.5</v>
      </c>
      <c r="K62" s="3">
        <v>34.799999999999997</v>
      </c>
      <c r="L62" s="3">
        <v>43.7</v>
      </c>
      <c r="M62" s="3">
        <v>95.1</v>
      </c>
      <c r="N62" s="3">
        <v>200</v>
      </c>
      <c r="O62" s="3">
        <v>254</v>
      </c>
    </row>
    <row r="63" spans="1:19" x14ac:dyDescent="0.25">
      <c r="F63" s="3" t="s">
        <v>19</v>
      </c>
      <c r="G63" s="3">
        <v>2.99</v>
      </c>
      <c r="H63" s="3">
        <v>8.35</v>
      </c>
      <c r="I63" s="3">
        <v>14.1</v>
      </c>
      <c r="J63" s="3">
        <v>18.2</v>
      </c>
      <c r="K63" s="3">
        <v>35.5</v>
      </c>
      <c r="L63" s="3">
        <v>41.7</v>
      </c>
      <c r="M63" s="3">
        <v>94.6</v>
      </c>
      <c r="N63" s="3">
        <v>200</v>
      </c>
      <c r="O63" s="3">
        <v>254</v>
      </c>
    </row>
    <row r="64" spans="1:19" x14ac:dyDescent="0.25">
      <c r="F64" s="3" t="s">
        <v>25</v>
      </c>
      <c r="G64" s="3">
        <v>2.95</v>
      </c>
      <c r="H64" s="3">
        <v>8.01</v>
      </c>
      <c r="I64" s="3">
        <v>14.3</v>
      </c>
      <c r="J64" s="3">
        <v>19.600000000000001</v>
      </c>
      <c r="K64" s="3">
        <v>34.799999999999997</v>
      </c>
      <c r="L64" s="3">
        <v>42</v>
      </c>
      <c r="M64" s="3">
        <v>94.6</v>
      </c>
      <c r="N64" s="3">
        <v>200</v>
      </c>
      <c r="O64" s="3">
        <v>254</v>
      </c>
    </row>
    <row r="65" spans="1:19" x14ac:dyDescent="0.25">
      <c r="F65" s="3" t="s">
        <v>48</v>
      </c>
      <c r="G65" s="3">
        <f t="shared" ref="G65:O65" si="5">AVERAGE(G62:G64)</f>
        <v>2.9666666666666668</v>
      </c>
      <c r="H65" s="3">
        <f t="shared" si="5"/>
        <v>8.2033333333333331</v>
      </c>
      <c r="I65" s="3">
        <f t="shared" si="5"/>
        <v>14.533333333333331</v>
      </c>
      <c r="J65" s="3">
        <f t="shared" si="5"/>
        <v>18.766666666666669</v>
      </c>
      <c r="K65" s="3">
        <f t="shared" si="5"/>
        <v>35.033333333333331</v>
      </c>
      <c r="L65" s="3">
        <f t="shared" si="5"/>
        <v>42.466666666666669</v>
      </c>
      <c r="M65" s="3">
        <f t="shared" si="5"/>
        <v>94.766666666666652</v>
      </c>
      <c r="N65" s="3">
        <f t="shared" si="5"/>
        <v>200</v>
      </c>
      <c r="O65" s="3">
        <f t="shared" si="5"/>
        <v>254</v>
      </c>
    </row>
    <row r="67" spans="1:19" x14ac:dyDescent="0.25">
      <c r="A67" t="s">
        <v>21</v>
      </c>
      <c r="B67" s="1">
        <v>44019</v>
      </c>
      <c r="F67" s="3" t="s">
        <v>45</v>
      </c>
      <c r="G67" s="3">
        <v>3.24</v>
      </c>
      <c r="H67" s="3">
        <v>18.399999999999999</v>
      </c>
      <c r="I67" s="3">
        <v>15.4</v>
      </c>
      <c r="J67" s="3">
        <v>24.2</v>
      </c>
      <c r="K67" s="3">
        <v>40.299999999999997</v>
      </c>
      <c r="L67" s="3">
        <v>48.5</v>
      </c>
      <c r="M67" s="3">
        <v>101.4</v>
      </c>
      <c r="N67" s="3">
        <v>195.4</v>
      </c>
      <c r="O67" s="3">
        <v>294.8</v>
      </c>
      <c r="Q67" s="4">
        <f>SLOPE(G74:O74,G70:O70)</f>
        <v>0.92614906779709405</v>
      </c>
      <c r="R67" s="4">
        <f>INTERCEPT(G74:O74,G70:O70)</f>
        <v>1.1757759798730802</v>
      </c>
      <c r="S67" s="4">
        <f>RSQ(G74:O74,G70:O70)</f>
        <v>0.99215748848308649</v>
      </c>
    </row>
    <row r="68" spans="1:19" x14ac:dyDescent="0.25">
      <c r="F68" s="3" t="s">
        <v>46</v>
      </c>
      <c r="G68" s="3">
        <v>3.36</v>
      </c>
      <c r="H68" s="3">
        <v>18</v>
      </c>
      <c r="I68" s="3">
        <v>14.1</v>
      </c>
      <c r="J68" s="3">
        <v>23.1</v>
      </c>
      <c r="K68" s="3">
        <v>41</v>
      </c>
      <c r="L68" s="3">
        <v>49.2</v>
      </c>
      <c r="M68" s="3">
        <v>98.8</v>
      </c>
      <c r="N68" s="3">
        <v>196</v>
      </c>
      <c r="O68" s="3">
        <v>288</v>
      </c>
    </row>
    <row r="69" spans="1:19" x14ac:dyDescent="0.25">
      <c r="F69" s="3" t="s">
        <v>47</v>
      </c>
      <c r="G69" s="3">
        <v>3.3</v>
      </c>
      <c r="H69" s="3">
        <v>12.5</v>
      </c>
      <c r="I69" s="3">
        <v>14.3</v>
      </c>
      <c r="J69" s="3">
        <v>24</v>
      </c>
      <c r="K69" s="3">
        <v>37.6</v>
      </c>
      <c r="L69" s="3">
        <v>46.2</v>
      </c>
      <c r="M69" s="3">
        <v>96.5</v>
      </c>
      <c r="N69" s="3">
        <v>191.7</v>
      </c>
      <c r="O69" s="3">
        <v>279.89999999999998</v>
      </c>
    </row>
    <row r="70" spans="1:19" x14ac:dyDescent="0.25">
      <c r="F70" s="3" t="s">
        <v>43</v>
      </c>
      <c r="G70" s="3">
        <f>AVERAGE(G67:G69)</f>
        <v>3.2999999999999994</v>
      </c>
      <c r="H70" s="3">
        <f t="shared" ref="H70:O70" si="6">AVERAGE(H67:H69)</f>
        <v>16.3</v>
      </c>
      <c r="I70" s="3">
        <f t="shared" si="6"/>
        <v>14.6</v>
      </c>
      <c r="J70" s="3">
        <f t="shared" si="6"/>
        <v>23.766666666666666</v>
      </c>
      <c r="K70" s="3">
        <f t="shared" si="6"/>
        <v>39.633333333333333</v>
      </c>
      <c r="L70" s="3">
        <f t="shared" si="6"/>
        <v>47.966666666666669</v>
      </c>
      <c r="M70" s="3">
        <f t="shared" si="6"/>
        <v>98.899999999999991</v>
      </c>
      <c r="N70" s="3">
        <f t="shared" si="6"/>
        <v>194.36666666666665</v>
      </c>
      <c r="O70" s="3">
        <f t="shared" si="6"/>
        <v>287.56666666666666</v>
      </c>
    </row>
    <row r="71" spans="1:19" x14ac:dyDescent="0.25">
      <c r="F71" s="3" t="s">
        <v>18</v>
      </c>
      <c r="G71" s="3">
        <v>2.96</v>
      </c>
      <c r="H71" s="3">
        <v>12.1</v>
      </c>
      <c r="I71" s="3">
        <v>14.3</v>
      </c>
      <c r="J71" s="3">
        <v>19.399999999999999</v>
      </c>
      <c r="K71" s="3">
        <v>36.4</v>
      </c>
      <c r="L71" s="3">
        <v>44.85</v>
      </c>
      <c r="M71" s="3">
        <v>94.6</v>
      </c>
      <c r="N71" s="3">
        <v>199</v>
      </c>
      <c r="O71" s="3">
        <v>255</v>
      </c>
    </row>
    <row r="72" spans="1:19" x14ac:dyDescent="0.25">
      <c r="F72" s="3" t="s">
        <v>19</v>
      </c>
      <c r="G72" s="3">
        <v>2.89</v>
      </c>
      <c r="H72" s="3">
        <v>11.4</v>
      </c>
      <c r="I72" s="3">
        <v>18.7</v>
      </c>
      <c r="J72" s="3">
        <v>20.6</v>
      </c>
      <c r="K72" s="3">
        <v>36.299999999999997</v>
      </c>
      <c r="L72" s="3">
        <v>44.8</v>
      </c>
      <c r="M72" s="3">
        <v>96.3</v>
      </c>
      <c r="N72" s="3">
        <v>199</v>
      </c>
      <c r="O72" s="3">
        <v>255</v>
      </c>
    </row>
    <row r="73" spans="1:19" x14ac:dyDescent="0.25">
      <c r="F73" s="3" t="s">
        <v>25</v>
      </c>
      <c r="G73" s="3">
        <v>2.91</v>
      </c>
      <c r="H73" s="3">
        <v>11.1</v>
      </c>
      <c r="I73" s="3">
        <v>21.1</v>
      </c>
      <c r="J73" s="3">
        <v>20.7</v>
      </c>
      <c r="K73" s="3">
        <v>35.700000000000003</v>
      </c>
      <c r="L73" s="3">
        <v>45.1</v>
      </c>
      <c r="M73" s="3">
        <v>94.8</v>
      </c>
      <c r="N73" s="3">
        <v>199</v>
      </c>
      <c r="O73" s="3">
        <v>256</v>
      </c>
    </row>
    <row r="74" spans="1:19" x14ac:dyDescent="0.25">
      <c r="F74" s="3" t="s">
        <v>48</v>
      </c>
      <c r="G74" s="3">
        <f>AVERAGE(G71:G73)</f>
        <v>2.92</v>
      </c>
      <c r="H74" s="3">
        <f t="shared" ref="H74:O74" si="7">AVERAGE(H71:H73)</f>
        <v>11.533333333333333</v>
      </c>
      <c r="I74" s="3">
        <f t="shared" si="7"/>
        <v>18.033333333333335</v>
      </c>
      <c r="J74" s="3">
        <f t="shared" si="7"/>
        <v>20.233333333333334</v>
      </c>
      <c r="K74" s="3">
        <f t="shared" si="7"/>
        <v>36.133333333333333</v>
      </c>
      <c r="L74" s="3">
        <f t="shared" si="7"/>
        <v>44.916666666666664</v>
      </c>
      <c r="M74" s="3">
        <f t="shared" si="7"/>
        <v>95.233333333333334</v>
      </c>
      <c r="N74" s="3">
        <f t="shared" si="7"/>
        <v>199</v>
      </c>
      <c r="O74" s="3">
        <f t="shared" si="7"/>
        <v>255.33333333333334</v>
      </c>
    </row>
    <row r="76" spans="1:19" x14ac:dyDescent="0.25">
      <c r="A76" t="s">
        <v>10</v>
      </c>
      <c r="B76" s="1">
        <v>44027</v>
      </c>
      <c r="F76" s="3" t="s">
        <v>45</v>
      </c>
      <c r="G76" s="3">
        <v>6.39</v>
      </c>
      <c r="H76" s="3">
        <v>13.26</v>
      </c>
      <c r="I76" s="3">
        <v>26.64</v>
      </c>
      <c r="J76" s="3">
        <v>29.14</v>
      </c>
      <c r="K76" s="3">
        <v>40.909999999999997</v>
      </c>
      <c r="L76" s="3">
        <v>43.9</v>
      </c>
      <c r="M76" s="3">
        <v>98.2</v>
      </c>
      <c r="N76" s="3">
        <v>194</v>
      </c>
      <c r="O76" s="3">
        <v>299.89999999999998</v>
      </c>
      <c r="Q76" s="4">
        <f>SLOPE(G83:O83,G79:O79)</f>
        <v>0.90019645870228271</v>
      </c>
      <c r="R76" s="4">
        <f>INTERCEPT(G83:O83,G79:O79)</f>
        <v>2.0073389829864112</v>
      </c>
      <c r="S76" s="4">
        <f>RSQ(G83:O83,G79:O79)</f>
        <v>0.98788784717037825</v>
      </c>
    </row>
    <row r="77" spans="1:19" x14ac:dyDescent="0.25">
      <c r="F77" s="3" t="s">
        <v>46</v>
      </c>
      <c r="G77" s="3">
        <v>6.86</v>
      </c>
      <c r="H77" s="3">
        <v>11.3</v>
      </c>
      <c r="I77" s="3">
        <v>22.99</v>
      </c>
      <c r="J77" s="3">
        <v>27.5</v>
      </c>
      <c r="K77" s="3">
        <v>40.840000000000003</v>
      </c>
      <c r="L77" s="3">
        <v>43.7</v>
      </c>
      <c r="M77" s="3">
        <v>99.6</v>
      </c>
      <c r="N77" s="3">
        <v>197</v>
      </c>
      <c r="O77" s="3">
        <v>295.3</v>
      </c>
    </row>
    <row r="78" spans="1:19" x14ac:dyDescent="0.25">
      <c r="F78" s="3" t="s">
        <v>47</v>
      </c>
      <c r="G78" s="3">
        <v>5.23</v>
      </c>
      <c r="H78" s="3">
        <v>11.16</v>
      </c>
      <c r="I78" s="3">
        <v>26.09</v>
      </c>
      <c r="J78" s="3">
        <v>27.61</v>
      </c>
      <c r="K78" s="3">
        <v>40.56</v>
      </c>
      <c r="L78" s="3">
        <v>46.7</v>
      </c>
      <c r="M78" s="3">
        <v>96.8</v>
      </c>
      <c r="N78" s="3">
        <v>193</v>
      </c>
      <c r="O78" s="3">
        <v>294.3</v>
      </c>
    </row>
    <row r="79" spans="1:19" x14ac:dyDescent="0.25">
      <c r="F79" s="3" t="s">
        <v>43</v>
      </c>
      <c r="G79" s="3">
        <f>AVERAGE(G76:G78)</f>
        <v>6.16</v>
      </c>
      <c r="H79" s="3">
        <f t="shared" ref="H79:O79" si="8">AVERAGE(H76:H78)</f>
        <v>11.906666666666666</v>
      </c>
      <c r="I79" s="3">
        <f t="shared" si="8"/>
        <v>25.24</v>
      </c>
      <c r="J79" s="3">
        <f t="shared" si="8"/>
        <v>28.083333333333332</v>
      </c>
      <c r="K79" s="3">
        <f t="shared" si="8"/>
        <v>40.770000000000003</v>
      </c>
      <c r="L79" s="3">
        <f t="shared" si="8"/>
        <v>44.766666666666673</v>
      </c>
      <c r="M79" s="3">
        <f t="shared" si="8"/>
        <v>98.2</v>
      </c>
      <c r="N79" s="3">
        <f t="shared" si="8"/>
        <v>194.66666666666666</v>
      </c>
      <c r="O79" s="3">
        <f t="shared" si="8"/>
        <v>296.5</v>
      </c>
    </row>
    <row r="80" spans="1:19" x14ac:dyDescent="0.25">
      <c r="F80" s="3" t="s">
        <v>18</v>
      </c>
      <c r="G80" s="3">
        <v>4.09</v>
      </c>
      <c r="H80" s="3">
        <v>9.15</v>
      </c>
      <c r="I80" s="3">
        <v>20.8</v>
      </c>
      <c r="J80" s="3">
        <v>27.4</v>
      </c>
      <c r="K80" s="3">
        <v>38.299999999999997</v>
      </c>
      <c r="L80" s="3">
        <v>41.7</v>
      </c>
      <c r="M80" s="3">
        <v>93.4</v>
      </c>
      <c r="N80" s="3">
        <v>197</v>
      </c>
      <c r="O80" s="3">
        <v>253</v>
      </c>
    </row>
    <row r="81" spans="1:19" x14ac:dyDescent="0.25">
      <c r="F81" s="3" t="s">
        <v>19</v>
      </c>
      <c r="G81" s="3">
        <v>4.21</v>
      </c>
      <c r="H81" s="3">
        <v>9.18</v>
      </c>
      <c r="I81" s="3">
        <v>19.2</v>
      </c>
      <c r="J81" s="3">
        <v>27.6</v>
      </c>
      <c r="K81" s="3">
        <v>38.299999999999997</v>
      </c>
      <c r="L81" s="3">
        <v>41.5</v>
      </c>
      <c r="M81" s="3">
        <v>92.9</v>
      </c>
      <c r="N81" s="3">
        <v>201</v>
      </c>
      <c r="O81" s="3">
        <v>255</v>
      </c>
    </row>
    <row r="82" spans="1:19" x14ac:dyDescent="0.25">
      <c r="F82" s="3" t="s">
        <v>25</v>
      </c>
      <c r="G82" s="3">
        <v>4.0999999999999996</v>
      </c>
      <c r="H82" s="3">
        <v>9.1999999999999993</v>
      </c>
      <c r="I82" s="3">
        <v>18.399999999999999</v>
      </c>
      <c r="J82" s="3">
        <v>37.4</v>
      </c>
      <c r="K82" s="3">
        <v>38.200000000000003</v>
      </c>
      <c r="L82" s="3">
        <v>41.3</v>
      </c>
      <c r="M82" s="3">
        <v>93.3</v>
      </c>
      <c r="N82" s="3">
        <v>200</v>
      </c>
      <c r="O82" s="3">
        <v>254</v>
      </c>
    </row>
    <row r="83" spans="1:19" x14ac:dyDescent="0.25">
      <c r="F83" s="3" t="s">
        <v>48</v>
      </c>
      <c r="G83" s="3">
        <f t="shared" ref="G83:O83" si="9">AVERAGE(G80:G82)</f>
        <v>4.1333333333333337</v>
      </c>
      <c r="H83" s="3">
        <f t="shared" si="9"/>
        <v>9.1766666666666659</v>
      </c>
      <c r="I83" s="3">
        <f t="shared" si="9"/>
        <v>19.466666666666665</v>
      </c>
      <c r="J83" s="3">
        <f t="shared" si="9"/>
        <v>30.8</v>
      </c>
      <c r="K83" s="3">
        <f t="shared" si="9"/>
        <v>38.266666666666666</v>
      </c>
      <c r="L83" s="3">
        <f t="shared" si="9"/>
        <v>41.5</v>
      </c>
      <c r="M83" s="3">
        <f t="shared" si="9"/>
        <v>93.2</v>
      </c>
      <c r="N83" s="3">
        <f t="shared" si="9"/>
        <v>199.33333333333334</v>
      </c>
      <c r="O83" s="3">
        <f t="shared" si="9"/>
        <v>254</v>
      </c>
    </row>
    <row r="85" spans="1:19" x14ac:dyDescent="0.25">
      <c r="A85" t="s">
        <v>21</v>
      </c>
      <c r="B85" s="1">
        <v>44027</v>
      </c>
      <c r="F85" s="3" t="s">
        <v>45</v>
      </c>
      <c r="G85" s="3">
        <v>7.4</v>
      </c>
      <c r="H85" s="3">
        <v>12.9</v>
      </c>
      <c r="I85" s="3">
        <v>23.9</v>
      </c>
      <c r="J85" s="3">
        <v>32.5</v>
      </c>
      <c r="K85" s="3">
        <v>41.6</v>
      </c>
      <c r="L85" s="3">
        <v>46.98</v>
      </c>
      <c r="M85" s="3">
        <v>99.5</v>
      </c>
      <c r="N85" s="3">
        <v>194</v>
      </c>
      <c r="O85" s="3">
        <v>298</v>
      </c>
      <c r="Q85" s="4">
        <f>SLOPE(G92:O92,G88:O88)</f>
        <v>0.91143660046937347</v>
      </c>
      <c r="R85" s="4">
        <f>INTERCEPT(G92:O92,G88:O88)</f>
        <v>0.17266592719380469</v>
      </c>
      <c r="S85" s="4">
        <f>RSQ(G92:O92,G88:O88)</f>
        <v>0.98828952151071658</v>
      </c>
    </row>
    <row r="86" spans="1:19" x14ac:dyDescent="0.25">
      <c r="F86" s="3" t="s">
        <v>46</v>
      </c>
      <c r="G86" s="3">
        <v>4.3</v>
      </c>
      <c r="H86" s="3">
        <v>14.8</v>
      </c>
      <c r="I86" s="3">
        <v>23.3</v>
      </c>
      <c r="J86" s="3">
        <v>31.3</v>
      </c>
      <c r="K86" s="3">
        <v>42.3</v>
      </c>
      <c r="L86" s="3">
        <v>44.8</v>
      </c>
      <c r="M86" s="3">
        <v>96.8</v>
      </c>
      <c r="N86" s="3">
        <v>195</v>
      </c>
      <c r="O86" s="3">
        <v>293</v>
      </c>
    </row>
    <row r="87" spans="1:19" x14ac:dyDescent="0.25">
      <c r="F87" s="3" t="s">
        <v>47</v>
      </c>
      <c r="G87" s="3">
        <v>4</v>
      </c>
      <c r="H87" s="3">
        <v>12.94</v>
      </c>
      <c r="I87" s="3">
        <v>24.5</v>
      </c>
      <c r="J87" s="3">
        <v>27.8</v>
      </c>
      <c r="K87" s="3">
        <v>41.7</v>
      </c>
      <c r="L87" s="3">
        <v>44.97</v>
      </c>
      <c r="M87" s="3">
        <v>96.5</v>
      </c>
      <c r="N87" s="3">
        <v>193</v>
      </c>
      <c r="O87" s="3">
        <v>293</v>
      </c>
    </row>
    <row r="88" spans="1:19" x14ac:dyDescent="0.25">
      <c r="F88" s="3" t="s">
        <v>43</v>
      </c>
      <c r="G88" s="3">
        <f>AVERAGE(G85:G87)</f>
        <v>5.2333333333333334</v>
      </c>
      <c r="H88" s="3">
        <f t="shared" ref="H88:O88" si="10">AVERAGE(H85:H87)</f>
        <v>13.546666666666667</v>
      </c>
      <c r="I88" s="3">
        <f t="shared" si="10"/>
        <v>23.900000000000002</v>
      </c>
      <c r="J88" s="3">
        <f t="shared" si="10"/>
        <v>30.533333333333331</v>
      </c>
      <c r="K88" s="3">
        <f t="shared" si="10"/>
        <v>41.866666666666667</v>
      </c>
      <c r="L88" s="3">
        <f t="shared" si="10"/>
        <v>45.583333333333336</v>
      </c>
      <c r="M88" s="3">
        <f t="shared" si="10"/>
        <v>97.600000000000009</v>
      </c>
      <c r="N88" s="3">
        <f t="shared" si="10"/>
        <v>194</v>
      </c>
      <c r="O88" s="3">
        <f t="shared" si="10"/>
        <v>294.66666666666669</v>
      </c>
    </row>
    <row r="89" spans="1:19" x14ac:dyDescent="0.25">
      <c r="F89" s="3" t="s">
        <v>18</v>
      </c>
      <c r="G89" s="3">
        <v>1.8</v>
      </c>
      <c r="H89" s="3">
        <v>10.199999999999999</v>
      </c>
      <c r="I89" s="3">
        <v>19.3</v>
      </c>
      <c r="J89" s="3">
        <v>25.4</v>
      </c>
      <c r="K89" s="3">
        <v>38.5</v>
      </c>
      <c r="L89" s="3">
        <v>42.2</v>
      </c>
      <c r="M89" s="3">
        <v>91.4</v>
      </c>
      <c r="N89" s="3">
        <v>198</v>
      </c>
      <c r="O89" s="3">
        <v>253</v>
      </c>
    </row>
    <row r="90" spans="1:19" x14ac:dyDescent="0.25">
      <c r="F90" s="3" t="s">
        <v>19</v>
      </c>
      <c r="G90" s="3">
        <v>1.74</v>
      </c>
      <c r="H90" s="3">
        <v>10.4</v>
      </c>
      <c r="I90" s="3">
        <v>18.899999999999999</v>
      </c>
      <c r="J90" s="3">
        <v>25.4</v>
      </c>
      <c r="K90" s="3">
        <v>38.4</v>
      </c>
      <c r="L90" s="3">
        <v>42.2</v>
      </c>
      <c r="M90" s="3">
        <v>92.1</v>
      </c>
      <c r="N90" s="3">
        <v>200</v>
      </c>
      <c r="O90" s="3">
        <v>254</v>
      </c>
    </row>
    <row r="91" spans="1:19" x14ac:dyDescent="0.25">
      <c r="F91" s="3" t="s">
        <v>25</v>
      </c>
      <c r="G91" s="3">
        <v>1.66</v>
      </c>
      <c r="H91" s="3">
        <v>10.3</v>
      </c>
      <c r="I91" s="3">
        <v>19.7</v>
      </c>
      <c r="J91" s="3">
        <v>25.4</v>
      </c>
      <c r="K91" s="3">
        <v>38.5</v>
      </c>
      <c r="L91" s="3">
        <v>42.4</v>
      </c>
      <c r="M91" s="3">
        <v>92.1</v>
      </c>
      <c r="N91" s="3">
        <v>200</v>
      </c>
      <c r="O91" s="3">
        <v>254</v>
      </c>
    </row>
    <row r="92" spans="1:19" x14ac:dyDescent="0.25">
      <c r="F92" s="3" t="s">
        <v>48</v>
      </c>
      <c r="G92" s="3">
        <f>AVERAGE(G89:G91)</f>
        <v>1.7333333333333334</v>
      </c>
      <c r="H92" s="3">
        <f t="shared" ref="H92:O92" si="11">AVERAGE(H89:H91)</f>
        <v>10.3</v>
      </c>
      <c r="I92" s="3">
        <f t="shared" si="11"/>
        <v>19.3</v>
      </c>
      <c r="J92" s="3">
        <f t="shared" si="11"/>
        <v>25.399999999999995</v>
      </c>
      <c r="K92" s="3">
        <f t="shared" si="11"/>
        <v>38.466666666666669</v>
      </c>
      <c r="L92" s="3">
        <f t="shared" si="11"/>
        <v>42.266666666666673</v>
      </c>
      <c r="M92" s="3">
        <f t="shared" si="11"/>
        <v>91.866666666666674</v>
      </c>
      <c r="N92" s="3">
        <f t="shared" si="11"/>
        <v>199.33333333333334</v>
      </c>
      <c r="O92" s="3">
        <f t="shared" si="11"/>
        <v>253.66666666666666</v>
      </c>
    </row>
    <row r="94" spans="1:19" x14ac:dyDescent="0.25">
      <c r="A94" t="s">
        <v>10</v>
      </c>
      <c r="B94" s="1">
        <v>44036</v>
      </c>
      <c r="F94" s="3" t="s">
        <v>45</v>
      </c>
      <c r="G94" s="3">
        <v>4.7699999999999996</v>
      </c>
      <c r="H94" s="3">
        <v>19.149999999999999</v>
      </c>
      <c r="I94" s="3">
        <v>23.79</v>
      </c>
      <c r="J94" s="3">
        <v>32.92</v>
      </c>
      <c r="K94" s="3">
        <v>49.37</v>
      </c>
      <c r="L94" s="3">
        <v>45.74</v>
      </c>
      <c r="M94" s="3">
        <v>86.92</v>
      </c>
      <c r="N94" s="3">
        <v>182.74</v>
      </c>
      <c r="O94" s="3">
        <v>291.27</v>
      </c>
      <c r="Q94" s="4">
        <f>SLOPE(G101:O101,G97:O97)</f>
        <v>0.94582940673610172</v>
      </c>
      <c r="R94" s="4">
        <f>INTERCEPT(G101:O101,G97:O97)</f>
        <v>1.0171857201621179</v>
      </c>
      <c r="S94" s="4">
        <f>RSQ(G101:O101,G97:O97)</f>
        <v>0.98463041405458296</v>
      </c>
    </row>
    <row r="95" spans="1:19" x14ac:dyDescent="0.25">
      <c r="F95" s="3" t="s">
        <v>46</v>
      </c>
      <c r="G95" s="3">
        <v>4.8099999999999996</v>
      </c>
      <c r="H95" s="3">
        <v>17.850000000000001</v>
      </c>
      <c r="I95" s="3">
        <v>19.13</v>
      </c>
      <c r="J95" s="3">
        <v>28.4</v>
      </c>
      <c r="K95" s="3">
        <v>42.14</v>
      </c>
      <c r="L95" s="3">
        <v>44.56</v>
      </c>
      <c r="M95" s="3">
        <v>85.64</v>
      </c>
      <c r="N95" s="3" t="s">
        <v>49</v>
      </c>
      <c r="O95" s="3">
        <v>277.8</v>
      </c>
    </row>
    <row r="96" spans="1:19" x14ac:dyDescent="0.25">
      <c r="F96" s="3" t="s">
        <v>47</v>
      </c>
      <c r="G96" s="3">
        <v>6.86</v>
      </c>
      <c r="H96" s="3">
        <v>16.75</v>
      </c>
      <c r="I96" s="3">
        <v>25.3</v>
      </c>
      <c r="J96" s="3">
        <v>26.36</v>
      </c>
      <c r="K96" s="3">
        <v>41.4</v>
      </c>
      <c r="L96" s="3">
        <v>44.24</v>
      </c>
      <c r="M96" s="3">
        <v>82.76</v>
      </c>
      <c r="N96" s="3">
        <v>183.18</v>
      </c>
      <c r="O96" s="3">
        <v>280.37</v>
      </c>
    </row>
    <row r="97" spans="1:19" x14ac:dyDescent="0.25">
      <c r="F97" s="3" t="s">
        <v>43</v>
      </c>
      <c r="G97" s="3">
        <f>AVERAGE(G94:G96)</f>
        <v>5.4799999999999995</v>
      </c>
      <c r="H97" s="3">
        <f t="shared" ref="H97:O97" si="12">AVERAGE(H94:H96)</f>
        <v>17.916666666666668</v>
      </c>
      <c r="I97" s="3">
        <f t="shared" si="12"/>
        <v>22.74</v>
      </c>
      <c r="J97" s="3">
        <f t="shared" si="12"/>
        <v>29.22666666666667</v>
      </c>
      <c r="K97" s="3">
        <f t="shared" si="12"/>
        <v>44.303333333333335</v>
      </c>
      <c r="L97" s="3">
        <f t="shared" si="12"/>
        <v>44.846666666666671</v>
      </c>
      <c r="M97" s="3">
        <f t="shared" si="12"/>
        <v>85.106666666666669</v>
      </c>
      <c r="N97" s="3">
        <f t="shared" si="12"/>
        <v>182.96</v>
      </c>
      <c r="O97" s="3">
        <f t="shared" si="12"/>
        <v>283.14666666666665</v>
      </c>
    </row>
    <row r="98" spans="1:19" x14ac:dyDescent="0.25">
      <c r="F98" s="3" t="s">
        <v>18</v>
      </c>
      <c r="G98" s="3">
        <v>3.14</v>
      </c>
      <c r="H98" s="3">
        <v>15</v>
      </c>
      <c r="I98" s="3">
        <v>19.8</v>
      </c>
      <c r="J98" s="3">
        <v>25.5</v>
      </c>
      <c r="K98" s="3">
        <v>46.6</v>
      </c>
      <c r="L98" s="3">
        <v>44.3</v>
      </c>
      <c r="M98" s="3">
        <v>80.400000000000006</v>
      </c>
      <c r="N98" s="3">
        <v>200</v>
      </c>
      <c r="O98" s="3">
        <v>252</v>
      </c>
    </row>
    <row r="99" spans="1:19" x14ac:dyDescent="0.25">
      <c r="F99" s="3" t="s">
        <v>19</v>
      </c>
      <c r="G99" s="3">
        <v>3.13</v>
      </c>
      <c r="H99" s="3">
        <v>15.7</v>
      </c>
      <c r="I99" s="3">
        <v>19.399999999999999</v>
      </c>
      <c r="J99" s="3">
        <v>25.6</v>
      </c>
      <c r="K99" s="3">
        <v>43.7</v>
      </c>
      <c r="L99" s="3">
        <v>44.3</v>
      </c>
      <c r="M99" s="3">
        <v>80.5</v>
      </c>
      <c r="N99" s="3">
        <v>200</v>
      </c>
      <c r="O99" s="3">
        <v>253</v>
      </c>
    </row>
    <row r="100" spans="1:19" x14ac:dyDescent="0.25">
      <c r="F100" s="3" t="s">
        <v>25</v>
      </c>
      <c r="G100" s="3">
        <v>2.96</v>
      </c>
      <c r="H100" s="3">
        <v>16</v>
      </c>
      <c r="I100" s="3">
        <v>19.600000000000001</v>
      </c>
      <c r="J100" s="3">
        <v>25.2</v>
      </c>
      <c r="K100" s="3">
        <v>43.8</v>
      </c>
      <c r="L100" s="3">
        <v>44.5</v>
      </c>
      <c r="M100" s="3">
        <v>81.2</v>
      </c>
      <c r="N100" s="3">
        <v>200</v>
      </c>
      <c r="O100" s="3">
        <v>253</v>
      </c>
    </row>
    <row r="101" spans="1:19" x14ac:dyDescent="0.25">
      <c r="F101" s="3" t="s">
        <v>48</v>
      </c>
      <c r="G101" s="3">
        <f>AVERAGE(G98:G100)</f>
        <v>3.0766666666666667</v>
      </c>
      <c r="H101" s="3">
        <f t="shared" ref="H101:O101" si="13">AVERAGE(H98:H100)</f>
        <v>15.566666666666668</v>
      </c>
      <c r="I101" s="3">
        <f t="shared" si="13"/>
        <v>19.600000000000001</v>
      </c>
      <c r="J101" s="3">
        <f t="shared" si="13"/>
        <v>25.433333333333334</v>
      </c>
      <c r="K101" s="3">
        <f t="shared" si="13"/>
        <v>44.70000000000001</v>
      </c>
      <c r="L101" s="3">
        <f t="shared" si="13"/>
        <v>44.366666666666667</v>
      </c>
      <c r="M101" s="3">
        <f t="shared" si="13"/>
        <v>80.7</v>
      </c>
      <c r="N101" s="3">
        <f t="shared" si="13"/>
        <v>200</v>
      </c>
      <c r="O101" s="3">
        <f t="shared" si="13"/>
        <v>252.66666666666666</v>
      </c>
    </row>
    <row r="103" spans="1:19" x14ac:dyDescent="0.25">
      <c r="A103" t="s">
        <v>21</v>
      </c>
      <c r="B103" s="1">
        <v>44036</v>
      </c>
      <c r="F103" s="3" t="s">
        <v>45</v>
      </c>
      <c r="G103" s="3">
        <v>4.7699999999999996</v>
      </c>
      <c r="H103" s="3">
        <v>19.149999999999999</v>
      </c>
      <c r="I103" s="3">
        <v>23.79</v>
      </c>
      <c r="J103" s="3">
        <v>32.92</v>
      </c>
      <c r="K103" s="3">
        <v>49.37</v>
      </c>
      <c r="L103" s="3">
        <v>45.74</v>
      </c>
      <c r="M103" s="3">
        <v>86.92</v>
      </c>
      <c r="N103" s="3">
        <v>182.74</v>
      </c>
      <c r="O103" s="3">
        <v>291.27</v>
      </c>
      <c r="Q103" s="4">
        <f>SLOPE(G110:O110,G106:O106)</f>
        <v>0.94582940673610172</v>
      </c>
      <c r="R103" s="4">
        <f>INTERCEPT(G110:O110,G106:O106)</f>
        <v>1.0171857201621179</v>
      </c>
      <c r="S103" s="4">
        <f>RSQ(G110:O110,G106:O106)</f>
        <v>0.98463041405458296</v>
      </c>
    </row>
    <row r="104" spans="1:19" x14ac:dyDescent="0.25">
      <c r="F104" s="3" t="s">
        <v>46</v>
      </c>
      <c r="G104" s="3">
        <v>4.8099999999999996</v>
      </c>
      <c r="H104" s="3">
        <v>17.850000000000001</v>
      </c>
      <c r="I104" s="3">
        <v>19.13</v>
      </c>
      <c r="J104" s="3">
        <v>28.4</v>
      </c>
      <c r="K104" s="3">
        <v>42.14</v>
      </c>
      <c r="L104" s="3">
        <v>44.56</v>
      </c>
      <c r="M104" s="3">
        <v>85.64</v>
      </c>
      <c r="N104" s="3" t="s">
        <v>49</v>
      </c>
      <c r="O104" s="3">
        <v>277.8</v>
      </c>
    </row>
    <row r="105" spans="1:19" x14ac:dyDescent="0.25">
      <c r="F105" s="3" t="s">
        <v>47</v>
      </c>
      <c r="G105" s="3">
        <v>6.86</v>
      </c>
      <c r="H105" s="3">
        <v>16.75</v>
      </c>
      <c r="I105" s="3">
        <v>25.3</v>
      </c>
      <c r="J105" s="3">
        <v>26.36</v>
      </c>
      <c r="K105" s="3">
        <v>41.4</v>
      </c>
      <c r="L105" s="3">
        <v>44.24</v>
      </c>
      <c r="M105" s="3">
        <v>82.76</v>
      </c>
      <c r="N105" s="3">
        <v>183.18</v>
      </c>
      <c r="O105" s="3">
        <v>280.37</v>
      </c>
    </row>
    <row r="106" spans="1:19" x14ac:dyDescent="0.25">
      <c r="F106" s="3" t="s">
        <v>43</v>
      </c>
      <c r="G106" s="3">
        <f>AVERAGE(G103:G105)</f>
        <v>5.4799999999999995</v>
      </c>
      <c r="H106" s="3">
        <f t="shared" ref="H106:O106" si="14">AVERAGE(H103:H105)</f>
        <v>17.916666666666668</v>
      </c>
      <c r="I106" s="3">
        <f t="shared" si="14"/>
        <v>22.74</v>
      </c>
      <c r="J106" s="3">
        <f t="shared" si="14"/>
        <v>29.22666666666667</v>
      </c>
      <c r="K106" s="3">
        <f t="shared" si="14"/>
        <v>44.303333333333335</v>
      </c>
      <c r="L106" s="3">
        <f t="shared" si="14"/>
        <v>44.846666666666671</v>
      </c>
      <c r="M106" s="3">
        <f t="shared" si="14"/>
        <v>85.106666666666669</v>
      </c>
      <c r="N106" s="3">
        <f t="shared" si="14"/>
        <v>182.96</v>
      </c>
      <c r="O106" s="3">
        <f t="shared" si="14"/>
        <v>283.14666666666665</v>
      </c>
    </row>
    <row r="107" spans="1:19" x14ac:dyDescent="0.25">
      <c r="F107" s="3" t="s">
        <v>18</v>
      </c>
      <c r="G107" s="3">
        <v>3.14</v>
      </c>
      <c r="H107" s="3">
        <v>15</v>
      </c>
      <c r="I107" s="3">
        <v>19.8</v>
      </c>
      <c r="J107" s="3">
        <v>25.5</v>
      </c>
      <c r="K107" s="3">
        <v>46.6</v>
      </c>
      <c r="L107" s="3">
        <v>44.3</v>
      </c>
      <c r="M107" s="3">
        <v>80.400000000000006</v>
      </c>
      <c r="N107" s="3">
        <v>200</v>
      </c>
      <c r="O107" s="3">
        <v>252</v>
      </c>
    </row>
    <row r="108" spans="1:19" x14ac:dyDescent="0.25">
      <c r="F108" s="3" t="s">
        <v>19</v>
      </c>
      <c r="G108" s="3">
        <v>3.13</v>
      </c>
      <c r="H108" s="3">
        <v>15.7</v>
      </c>
      <c r="I108" s="3">
        <v>19.399999999999999</v>
      </c>
      <c r="J108" s="3">
        <v>25.6</v>
      </c>
      <c r="K108" s="3">
        <v>43.7</v>
      </c>
      <c r="L108" s="3">
        <v>44.3</v>
      </c>
      <c r="M108" s="3">
        <v>80.5</v>
      </c>
      <c r="N108" s="3">
        <v>200</v>
      </c>
      <c r="O108" s="3">
        <v>253</v>
      </c>
    </row>
    <row r="109" spans="1:19" x14ac:dyDescent="0.25">
      <c r="F109" s="3" t="s">
        <v>25</v>
      </c>
      <c r="G109" s="3">
        <v>2.96</v>
      </c>
      <c r="H109" s="3">
        <v>16</v>
      </c>
      <c r="I109" s="3">
        <v>19.600000000000001</v>
      </c>
      <c r="J109" s="3">
        <v>25.2</v>
      </c>
      <c r="K109" s="3">
        <v>43.8</v>
      </c>
      <c r="L109" s="3">
        <v>44.5</v>
      </c>
      <c r="M109" s="3">
        <v>81.2</v>
      </c>
      <c r="N109" s="3">
        <v>200</v>
      </c>
      <c r="O109" s="3">
        <v>253</v>
      </c>
    </row>
    <row r="110" spans="1:19" x14ac:dyDescent="0.25">
      <c r="F110" s="3" t="s">
        <v>48</v>
      </c>
      <c r="G110" s="3">
        <f>AVERAGE(G107:G109)</f>
        <v>3.0766666666666667</v>
      </c>
      <c r="H110" s="3">
        <f t="shared" ref="H110:O110" si="15">AVERAGE(H107:H109)</f>
        <v>15.566666666666668</v>
      </c>
      <c r="I110" s="3">
        <f t="shared" si="15"/>
        <v>19.600000000000001</v>
      </c>
      <c r="J110" s="3">
        <f t="shared" si="15"/>
        <v>25.433333333333334</v>
      </c>
      <c r="K110" s="3">
        <f t="shared" si="15"/>
        <v>44.70000000000001</v>
      </c>
      <c r="L110" s="3">
        <f t="shared" si="15"/>
        <v>44.366666666666667</v>
      </c>
      <c r="M110" s="3">
        <f t="shared" si="15"/>
        <v>80.7</v>
      </c>
      <c r="N110" s="3">
        <f t="shared" si="15"/>
        <v>200</v>
      </c>
      <c r="O110" s="3">
        <f t="shared" si="15"/>
        <v>252.66666666666666</v>
      </c>
    </row>
    <row r="112" spans="1:19" x14ac:dyDescent="0.25">
      <c r="A112" t="s">
        <v>10</v>
      </c>
      <c r="B112" s="1">
        <v>44044</v>
      </c>
      <c r="F112" s="3" t="s">
        <v>45</v>
      </c>
      <c r="G112" s="3">
        <v>7.04</v>
      </c>
      <c r="H112" s="3">
        <v>19.55</v>
      </c>
      <c r="I112" s="3">
        <v>23.15</v>
      </c>
      <c r="J112" s="3">
        <v>24.78</v>
      </c>
      <c r="K112" s="3">
        <v>43.05</v>
      </c>
      <c r="L112" s="3">
        <v>53.88</v>
      </c>
      <c r="M112" s="3"/>
      <c r="N112" s="3">
        <v>184.12</v>
      </c>
      <c r="O112" s="3">
        <v>280.43</v>
      </c>
      <c r="Q112" s="4">
        <f>SLOPE(G119:O119,G115:O115)</f>
        <v>0.95836990254921273</v>
      </c>
      <c r="R112" s="4">
        <f>INTERCEPT(G119:O119,G115:O115)</f>
        <v>-2.7901177601734304</v>
      </c>
      <c r="S112" s="4">
        <f>RSQ(G119:O119,G115:O115)</f>
        <v>0.99079592910734926</v>
      </c>
    </row>
    <row r="113" spans="1:19" x14ac:dyDescent="0.25">
      <c r="F113" s="3" t="s">
        <v>46</v>
      </c>
      <c r="G113" s="3">
        <v>7.28</v>
      </c>
      <c r="H113" s="3">
        <v>15.74</v>
      </c>
      <c r="I113" s="3">
        <v>22.44</v>
      </c>
      <c r="J113" s="3">
        <v>20.329999999999998</v>
      </c>
      <c r="K113" s="3">
        <v>44.54</v>
      </c>
      <c r="L113" s="3">
        <v>48.73</v>
      </c>
      <c r="M113" s="3"/>
      <c r="N113" s="3">
        <v>180.25</v>
      </c>
      <c r="O113" s="3">
        <v>276.14999999999998</v>
      </c>
    </row>
    <row r="114" spans="1:19" x14ac:dyDescent="0.25">
      <c r="F114" s="3" t="s">
        <v>47</v>
      </c>
      <c r="G114" s="3">
        <v>7.38</v>
      </c>
      <c r="H114" s="3">
        <v>17.39</v>
      </c>
      <c r="I114" s="3">
        <v>23.65</v>
      </c>
      <c r="J114" s="3">
        <v>20.62</v>
      </c>
      <c r="K114" s="3">
        <v>42.29</v>
      </c>
      <c r="L114" s="3">
        <v>47.41</v>
      </c>
      <c r="M114" s="3"/>
      <c r="N114" s="3">
        <v>180.61</v>
      </c>
      <c r="O114" s="3">
        <v>275.32</v>
      </c>
    </row>
    <row r="115" spans="1:19" x14ac:dyDescent="0.25">
      <c r="F115" s="3" t="s">
        <v>43</v>
      </c>
      <c r="G115" s="3">
        <f>AVERAGE(G112:G114)</f>
        <v>7.2333333333333334</v>
      </c>
      <c r="H115" s="3">
        <f t="shared" ref="H115:O115" si="16">AVERAGE(H112:H114)</f>
        <v>17.559999999999999</v>
      </c>
      <c r="I115" s="3">
        <f t="shared" si="16"/>
        <v>23.080000000000002</v>
      </c>
      <c r="J115" s="3">
        <f t="shared" si="16"/>
        <v>21.91</v>
      </c>
      <c r="K115" s="3">
        <f t="shared" si="16"/>
        <v>43.293333333333329</v>
      </c>
      <c r="L115" s="3">
        <f t="shared" si="16"/>
        <v>50.006666666666661</v>
      </c>
      <c r="M115" s="3"/>
      <c r="N115" s="3">
        <f t="shared" si="16"/>
        <v>181.66</v>
      </c>
      <c r="O115" s="3">
        <f t="shared" si="16"/>
        <v>277.29999999999995</v>
      </c>
    </row>
    <row r="116" spans="1:19" x14ac:dyDescent="0.25">
      <c r="F116" s="3" t="s">
        <v>18</v>
      </c>
      <c r="G116" s="3">
        <v>3.55</v>
      </c>
      <c r="H116" s="3">
        <v>12.4</v>
      </c>
      <c r="I116" s="3">
        <v>17.2</v>
      </c>
      <c r="J116" s="3">
        <v>18.8</v>
      </c>
      <c r="K116" s="3">
        <v>39.1</v>
      </c>
      <c r="L116" s="3">
        <v>42.1</v>
      </c>
      <c r="M116" s="3"/>
      <c r="N116" s="3">
        <v>191</v>
      </c>
      <c r="O116" s="3">
        <v>252</v>
      </c>
    </row>
    <row r="117" spans="1:19" x14ac:dyDescent="0.25">
      <c r="F117" s="3" t="s">
        <v>19</v>
      </c>
      <c r="G117" s="3">
        <v>3.42</v>
      </c>
      <c r="H117" s="3">
        <v>10.8</v>
      </c>
      <c r="I117" s="3">
        <v>17.100000000000001</v>
      </c>
      <c r="J117" s="3">
        <v>19</v>
      </c>
      <c r="K117" s="3">
        <v>39</v>
      </c>
      <c r="L117" s="3">
        <v>42.2</v>
      </c>
      <c r="M117" s="3"/>
      <c r="N117" s="3">
        <v>192</v>
      </c>
      <c r="O117" s="3">
        <v>250</v>
      </c>
    </row>
    <row r="118" spans="1:19" x14ac:dyDescent="0.25">
      <c r="F118" s="3" t="s">
        <v>25</v>
      </c>
      <c r="G118" s="3">
        <v>3.21</v>
      </c>
      <c r="H118" s="3">
        <v>11.3</v>
      </c>
      <c r="I118" s="3">
        <v>16.899999999999999</v>
      </c>
      <c r="J118" s="3">
        <v>18.3</v>
      </c>
      <c r="K118" s="3">
        <v>39.1</v>
      </c>
      <c r="L118" s="3">
        <v>42</v>
      </c>
      <c r="M118" s="3"/>
      <c r="N118" s="3">
        <v>191</v>
      </c>
      <c r="O118" s="3">
        <v>250</v>
      </c>
    </row>
    <row r="119" spans="1:19" x14ac:dyDescent="0.25">
      <c r="F119" s="3" t="s">
        <v>48</v>
      </c>
      <c r="G119" s="3">
        <f>AVERAGE(G116:G118)</f>
        <v>3.3933333333333331</v>
      </c>
      <c r="H119" s="3">
        <f t="shared" ref="H119:O119" si="17">AVERAGE(H116:H118)</f>
        <v>11.5</v>
      </c>
      <c r="I119" s="3">
        <f t="shared" si="17"/>
        <v>17.066666666666666</v>
      </c>
      <c r="J119" s="3">
        <f t="shared" si="17"/>
        <v>18.7</v>
      </c>
      <c r="K119" s="3">
        <f t="shared" si="17"/>
        <v>39.066666666666663</v>
      </c>
      <c r="L119" s="3">
        <f t="shared" si="17"/>
        <v>42.1</v>
      </c>
      <c r="M119" s="3"/>
      <c r="N119" s="3">
        <f t="shared" si="17"/>
        <v>191.33333333333334</v>
      </c>
      <c r="O119" s="3">
        <f t="shared" si="17"/>
        <v>250.66666666666666</v>
      </c>
    </row>
    <row r="121" spans="1:19" x14ac:dyDescent="0.25">
      <c r="A121" t="s">
        <v>21</v>
      </c>
      <c r="B121" s="1">
        <v>44044</v>
      </c>
      <c r="F121" s="3" t="s">
        <v>45</v>
      </c>
      <c r="G121" s="3">
        <v>5.04</v>
      </c>
      <c r="H121" s="3">
        <v>17.100000000000001</v>
      </c>
      <c r="I121" s="3">
        <v>21.3</v>
      </c>
      <c r="J121" s="3">
        <v>28.5</v>
      </c>
      <c r="K121" s="3">
        <v>42.5</v>
      </c>
      <c r="L121" s="3">
        <v>49.9</v>
      </c>
      <c r="M121" s="3"/>
      <c r="N121" s="3">
        <v>184.8</v>
      </c>
      <c r="O121" s="3">
        <v>283.39999999999998</v>
      </c>
      <c r="Q121" s="4">
        <f>SLOPE(G128:O128,G124:O124)</f>
        <v>0.92226372849528448</v>
      </c>
      <c r="R121" s="4">
        <f>INTERCEPT(G128:O128,G124:O124)</f>
        <v>-1.0319851702835905</v>
      </c>
      <c r="S121" s="4">
        <f>RSQ(G128:O128,G124:O124)</f>
        <v>0.98874887928880106</v>
      </c>
    </row>
    <row r="122" spans="1:19" x14ac:dyDescent="0.25">
      <c r="F122" s="3" t="s">
        <v>46</v>
      </c>
      <c r="G122" s="3">
        <v>5.78</v>
      </c>
      <c r="H122" s="3">
        <v>17.04</v>
      </c>
      <c r="I122" s="3">
        <v>21.6</v>
      </c>
      <c r="J122" s="3">
        <v>22.8</v>
      </c>
      <c r="K122" s="3">
        <v>42.6</v>
      </c>
      <c r="L122" s="3">
        <v>52.02</v>
      </c>
      <c r="M122" s="3"/>
      <c r="N122" s="3">
        <v>180.3</v>
      </c>
      <c r="O122" s="3">
        <v>280.10000000000002</v>
      </c>
    </row>
    <row r="123" spans="1:19" x14ac:dyDescent="0.25">
      <c r="F123" s="3" t="s">
        <v>47</v>
      </c>
      <c r="G123" s="3">
        <v>6.91</v>
      </c>
      <c r="H123" s="3">
        <v>15.4</v>
      </c>
      <c r="I123" s="3">
        <v>20.5</v>
      </c>
      <c r="J123" s="3">
        <v>23</v>
      </c>
      <c r="K123" s="3">
        <v>45.7</v>
      </c>
      <c r="L123" s="3">
        <v>49.3</v>
      </c>
      <c r="M123" s="3"/>
      <c r="N123" s="3">
        <v>181.1</v>
      </c>
      <c r="O123" s="3">
        <v>282</v>
      </c>
    </row>
    <row r="124" spans="1:19" x14ac:dyDescent="0.25">
      <c r="F124" s="3" t="s">
        <v>43</v>
      </c>
      <c r="G124" s="3">
        <f>AVERAGE(G121:G123)</f>
        <v>5.91</v>
      </c>
      <c r="H124" s="3">
        <f t="shared" ref="H124:O124" si="18">AVERAGE(H121:H123)</f>
        <v>16.513333333333332</v>
      </c>
      <c r="I124" s="3">
        <f t="shared" si="18"/>
        <v>21.133333333333336</v>
      </c>
      <c r="J124" s="3">
        <f t="shared" si="18"/>
        <v>24.766666666666666</v>
      </c>
      <c r="K124" s="3">
        <f t="shared" si="18"/>
        <v>43.6</v>
      </c>
      <c r="L124" s="3">
        <f t="shared" si="18"/>
        <v>50.406666666666666</v>
      </c>
      <c r="M124" s="3"/>
      <c r="N124" s="3">
        <f t="shared" si="18"/>
        <v>182.06666666666669</v>
      </c>
      <c r="O124" s="3">
        <f t="shared" si="18"/>
        <v>281.83333333333331</v>
      </c>
    </row>
    <row r="125" spans="1:19" x14ac:dyDescent="0.25">
      <c r="F125" s="3" t="s">
        <v>18</v>
      </c>
      <c r="G125" s="3">
        <v>2.91</v>
      </c>
      <c r="H125" s="3">
        <v>11.1</v>
      </c>
      <c r="I125" s="3">
        <v>19.100000000000001</v>
      </c>
      <c r="J125" s="3">
        <v>20.100000000000001</v>
      </c>
      <c r="K125" s="3">
        <v>39</v>
      </c>
      <c r="L125" s="3">
        <v>42.4</v>
      </c>
      <c r="M125" s="3"/>
      <c r="N125" s="3">
        <v>188</v>
      </c>
      <c r="O125" s="3">
        <v>245</v>
      </c>
    </row>
    <row r="126" spans="1:19" x14ac:dyDescent="0.25">
      <c r="F126" s="3" t="s">
        <v>19</v>
      </c>
      <c r="G126" s="3">
        <v>2.66</v>
      </c>
      <c r="H126" s="3">
        <v>11.3</v>
      </c>
      <c r="I126" s="3">
        <v>18.2</v>
      </c>
      <c r="J126" s="3">
        <v>20.7</v>
      </c>
      <c r="K126" s="3">
        <v>39.1</v>
      </c>
      <c r="L126" s="3">
        <v>42.5</v>
      </c>
      <c r="M126" s="3"/>
      <c r="N126" s="3">
        <v>189</v>
      </c>
      <c r="O126" s="3">
        <v>246</v>
      </c>
    </row>
    <row r="127" spans="1:19" x14ac:dyDescent="0.25">
      <c r="F127" s="3" t="s">
        <v>25</v>
      </c>
      <c r="G127" s="3">
        <v>2.71</v>
      </c>
      <c r="H127" s="3">
        <v>11.8</v>
      </c>
      <c r="I127" s="3">
        <v>19.2</v>
      </c>
      <c r="J127" s="3">
        <v>20.6</v>
      </c>
      <c r="K127" s="3">
        <v>39.200000000000003</v>
      </c>
      <c r="L127" s="3">
        <v>42.3</v>
      </c>
      <c r="M127" s="3"/>
      <c r="N127" s="3">
        <v>189</v>
      </c>
      <c r="O127" s="3">
        <v>246</v>
      </c>
    </row>
    <row r="128" spans="1:19" x14ac:dyDescent="0.25">
      <c r="F128" s="3" t="s">
        <v>48</v>
      </c>
      <c r="G128" s="3">
        <f>AVERAGE(G125:G127)</f>
        <v>2.7600000000000002</v>
      </c>
      <c r="H128" s="3">
        <f t="shared" ref="H128:O128" si="19">AVERAGE(H125:H127)</f>
        <v>11.4</v>
      </c>
      <c r="I128" s="3">
        <f t="shared" si="19"/>
        <v>18.833333333333332</v>
      </c>
      <c r="J128" s="3">
        <f t="shared" si="19"/>
        <v>20.466666666666665</v>
      </c>
      <c r="K128" s="3">
        <f t="shared" si="19"/>
        <v>39.1</v>
      </c>
      <c r="L128" s="3">
        <f t="shared" si="19"/>
        <v>42.4</v>
      </c>
      <c r="M128" s="3"/>
      <c r="N128" s="3">
        <f t="shared" si="19"/>
        <v>188.66666666666666</v>
      </c>
      <c r="O128" s="3">
        <f t="shared" si="19"/>
        <v>245.66666666666666</v>
      </c>
    </row>
    <row r="130" spans="1:19" x14ac:dyDescent="0.25">
      <c r="A130" t="s">
        <v>10</v>
      </c>
      <c r="B130" s="1">
        <v>44084</v>
      </c>
      <c r="F130" s="3" t="s">
        <v>45</v>
      </c>
      <c r="G130" s="3">
        <v>8.6999999999999993</v>
      </c>
      <c r="H130" s="3">
        <v>9.5</v>
      </c>
      <c r="I130" s="3">
        <v>10.199999999999999</v>
      </c>
      <c r="J130" s="3">
        <v>17.600000000000001</v>
      </c>
      <c r="K130" s="3">
        <v>35</v>
      </c>
      <c r="L130" s="3">
        <v>41.6</v>
      </c>
      <c r="M130" s="3">
        <v>89.6</v>
      </c>
      <c r="N130" s="3">
        <v>133.19999999999999</v>
      </c>
      <c r="O130" s="3">
        <v>249.9</v>
      </c>
      <c r="Q130" s="4">
        <f>SLOPE(G137:O137,G133:O133)</f>
        <v>0.93289697183079223</v>
      </c>
      <c r="R130" s="4">
        <f>INTERCEPT(G137:O137,G133:O133)</f>
        <v>-0.81056734289268206</v>
      </c>
      <c r="S130" s="4">
        <f>RSQ(G137:O137,G133:O133)</f>
        <v>0.99413616649049141</v>
      </c>
    </row>
    <row r="131" spans="1:19" x14ac:dyDescent="0.25">
      <c r="F131" s="3" t="s">
        <v>46</v>
      </c>
      <c r="G131" s="3">
        <v>7.4</v>
      </c>
      <c r="H131" s="3">
        <v>12.7</v>
      </c>
      <c r="I131" s="3">
        <v>8.8000000000000007</v>
      </c>
      <c r="J131" s="3">
        <v>21.8</v>
      </c>
      <c r="K131" s="3">
        <v>36.299999999999997</v>
      </c>
      <c r="L131" s="3">
        <v>38.299999999999997</v>
      </c>
      <c r="M131" s="3">
        <v>86.9</v>
      </c>
      <c r="N131" s="3">
        <v>132.30000000000001</v>
      </c>
      <c r="O131" s="3">
        <v>264.5</v>
      </c>
    </row>
    <row r="132" spans="1:19" x14ac:dyDescent="0.25">
      <c r="F132" s="3" t="s">
        <v>47</v>
      </c>
      <c r="G132" s="3">
        <v>4.01</v>
      </c>
      <c r="H132" s="3">
        <v>9.5</v>
      </c>
      <c r="I132" s="3">
        <v>8.5</v>
      </c>
      <c r="J132" s="3">
        <v>20.100000000000001</v>
      </c>
      <c r="K132" s="3">
        <v>35.4</v>
      </c>
      <c r="L132" s="3">
        <v>40.4</v>
      </c>
      <c r="M132" s="3">
        <v>88.3</v>
      </c>
      <c r="N132" s="3">
        <v>130.69999999999999</v>
      </c>
      <c r="O132" s="3">
        <v>255.5</v>
      </c>
    </row>
    <row r="133" spans="1:19" x14ac:dyDescent="0.25">
      <c r="F133" s="3" t="s">
        <v>43</v>
      </c>
      <c r="G133" s="3">
        <f>AVERAGE(G130:G132)</f>
        <v>6.7033333333333331</v>
      </c>
      <c r="H133" s="3">
        <f t="shared" ref="H133:O133" si="20">AVERAGE(H130:H132)</f>
        <v>10.566666666666666</v>
      </c>
      <c r="I133" s="3">
        <f t="shared" si="20"/>
        <v>9.1666666666666661</v>
      </c>
      <c r="J133" s="3">
        <f t="shared" si="20"/>
        <v>19.833333333333336</v>
      </c>
      <c r="K133" s="3">
        <f t="shared" si="20"/>
        <v>35.566666666666663</v>
      </c>
      <c r="L133" s="3">
        <f t="shared" si="20"/>
        <v>40.1</v>
      </c>
      <c r="M133" s="3">
        <f t="shared" si="20"/>
        <v>88.266666666666666</v>
      </c>
      <c r="N133" s="3">
        <f t="shared" si="20"/>
        <v>132.06666666666666</v>
      </c>
      <c r="O133" s="3">
        <f t="shared" si="20"/>
        <v>256.63333333333333</v>
      </c>
    </row>
    <row r="134" spans="1:19" x14ac:dyDescent="0.25">
      <c r="F134" s="3" t="s">
        <v>18</v>
      </c>
      <c r="G134" s="3">
        <v>2.38</v>
      </c>
      <c r="H134" s="3">
        <v>7.84</v>
      </c>
      <c r="I134" s="3">
        <v>7.17</v>
      </c>
      <c r="J134" s="3">
        <v>18</v>
      </c>
      <c r="K134" s="3">
        <v>29.9</v>
      </c>
      <c r="L134" s="3">
        <v>26.6</v>
      </c>
      <c r="M134" s="3">
        <v>89.6</v>
      </c>
      <c r="N134" s="3">
        <v>136</v>
      </c>
      <c r="O134" s="3">
        <v>231</v>
      </c>
    </row>
    <row r="135" spans="1:19" x14ac:dyDescent="0.25">
      <c r="F135" s="3" t="s">
        <v>19</v>
      </c>
      <c r="G135" s="3">
        <v>2.29</v>
      </c>
      <c r="H135" s="3">
        <v>6.5</v>
      </c>
      <c r="I135" s="3">
        <v>7.1</v>
      </c>
      <c r="J135" s="3">
        <v>16.600000000000001</v>
      </c>
      <c r="K135" s="3">
        <v>29.3</v>
      </c>
      <c r="L135" s="3">
        <v>35.299999999999997</v>
      </c>
      <c r="M135" s="3">
        <v>89.1</v>
      </c>
      <c r="N135" s="3">
        <v>132</v>
      </c>
      <c r="O135" s="3">
        <v>231</v>
      </c>
    </row>
    <row r="136" spans="1:19" x14ac:dyDescent="0.25">
      <c r="F136" s="3" t="s">
        <v>25</v>
      </c>
      <c r="G136" s="3">
        <v>2.34</v>
      </c>
      <c r="H136" s="3">
        <v>6.37</v>
      </c>
      <c r="I136" s="3">
        <v>7.17</v>
      </c>
      <c r="J136" s="3">
        <v>17</v>
      </c>
      <c r="K136" s="3">
        <v>29.7</v>
      </c>
      <c r="L136" s="3">
        <v>40</v>
      </c>
      <c r="M136" s="3">
        <v>89</v>
      </c>
      <c r="N136" s="3">
        <v>134</v>
      </c>
      <c r="O136" s="3">
        <v>231</v>
      </c>
    </row>
    <row r="137" spans="1:19" x14ac:dyDescent="0.25">
      <c r="F137" s="3" t="s">
        <v>48</v>
      </c>
      <c r="G137" s="3">
        <f>AVERAGE(G134:G136)</f>
        <v>2.3366666666666664</v>
      </c>
      <c r="H137" s="3">
        <f t="shared" ref="H137:O137" si="21">AVERAGE(H134:H136)</f>
        <v>6.9033333333333333</v>
      </c>
      <c r="I137" s="3">
        <f t="shared" si="21"/>
        <v>7.1466666666666656</v>
      </c>
      <c r="J137" s="3">
        <f t="shared" si="21"/>
        <v>17.2</v>
      </c>
      <c r="K137" s="3">
        <f t="shared" si="21"/>
        <v>29.633333333333336</v>
      </c>
      <c r="L137" s="3">
        <f t="shared" si="21"/>
        <v>33.966666666666669</v>
      </c>
      <c r="M137" s="3">
        <f t="shared" si="21"/>
        <v>89.233333333333334</v>
      </c>
      <c r="N137" s="3">
        <f t="shared" si="21"/>
        <v>134</v>
      </c>
      <c r="O137" s="3">
        <f t="shared" si="21"/>
        <v>231</v>
      </c>
    </row>
    <row r="139" spans="1:19" x14ac:dyDescent="0.25">
      <c r="A139" t="s">
        <v>21</v>
      </c>
      <c r="B139" s="1">
        <v>44084</v>
      </c>
      <c r="F139" s="3" t="s">
        <v>45</v>
      </c>
      <c r="G139" s="3">
        <v>8.6999999999999993</v>
      </c>
      <c r="H139" s="3">
        <v>9.5</v>
      </c>
      <c r="I139" s="3">
        <v>10.199999999999999</v>
      </c>
      <c r="J139" s="3">
        <v>17.600000000000001</v>
      </c>
      <c r="K139" s="3">
        <v>35</v>
      </c>
      <c r="L139" s="3">
        <v>41.6</v>
      </c>
      <c r="M139" s="3">
        <v>89.6</v>
      </c>
      <c r="N139" s="3">
        <v>133.19999999999999</v>
      </c>
      <c r="O139" s="3">
        <v>249.9</v>
      </c>
      <c r="Q139" s="4">
        <f>SLOPE(G146:O146,G142:O142)</f>
        <v>0.93289697183079223</v>
      </c>
      <c r="R139" s="4">
        <f>INTERCEPT(G146:O146,G142:O142)</f>
        <v>-0.81056734289268206</v>
      </c>
      <c r="S139" s="4">
        <f>RSQ(G146:O146,G142:O142)</f>
        <v>0.99413616649049141</v>
      </c>
    </row>
    <row r="140" spans="1:19" x14ac:dyDescent="0.25">
      <c r="F140" s="3" t="s">
        <v>46</v>
      </c>
      <c r="G140" s="3">
        <v>7.4</v>
      </c>
      <c r="H140" s="3">
        <v>12.7</v>
      </c>
      <c r="I140" s="3">
        <v>8.8000000000000007</v>
      </c>
      <c r="J140" s="3">
        <v>21.8</v>
      </c>
      <c r="K140" s="3">
        <v>36.299999999999997</v>
      </c>
      <c r="L140" s="3">
        <v>38.299999999999997</v>
      </c>
      <c r="M140" s="3">
        <v>86.9</v>
      </c>
      <c r="N140" s="3">
        <v>132.30000000000001</v>
      </c>
      <c r="O140" s="3">
        <v>264.5</v>
      </c>
    </row>
    <row r="141" spans="1:19" x14ac:dyDescent="0.25">
      <c r="F141" s="3" t="s">
        <v>47</v>
      </c>
      <c r="G141" s="3">
        <v>4.01</v>
      </c>
      <c r="H141" s="3">
        <v>9.5</v>
      </c>
      <c r="I141" s="3">
        <v>8.5</v>
      </c>
      <c r="J141" s="3">
        <v>20.100000000000001</v>
      </c>
      <c r="K141" s="3">
        <v>35.4</v>
      </c>
      <c r="L141" s="3">
        <v>40.4</v>
      </c>
      <c r="M141" s="3">
        <v>88.3</v>
      </c>
      <c r="N141" s="3">
        <v>130.69999999999999</v>
      </c>
      <c r="O141" s="3">
        <v>255.5</v>
      </c>
    </row>
    <row r="142" spans="1:19" x14ac:dyDescent="0.25">
      <c r="F142" s="3" t="s">
        <v>43</v>
      </c>
      <c r="G142" s="3">
        <f>AVERAGE(G139:G141)</f>
        <v>6.7033333333333331</v>
      </c>
      <c r="H142" s="3">
        <f t="shared" ref="H142:O142" si="22">AVERAGE(H139:H141)</f>
        <v>10.566666666666666</v>
      </c>
      <c r="I142" s="3">
        <f t="shared" si="22"/>
        <v>9.1666666666666661</v>
      </c>
      <c r="J142" s="3">
        <f t="shared" si="22"/>
        <v>19.833333333333336</v>
      </c>
      <c r="K142" s="3">
        <f t="shared" si="22"/>
        <v>35.566666666666663</v>
      </c>
      <c r="L142" s="3">
        <f t="shared" si="22"/>
        <v>40.1</v>
      </c>
      <c r="M142" s="3">
        <f t="shared" si="22"/>
        <v>88.266666666666666</v>
      </c>
      <c r="N142" s="3">
        <f t="shared" si="22"/>
        <v>132.06666666666666</v>
      </c>
      <c r="O142" s="3">
        <f t="shared" si="22"/>
        <v>256.63333333333333</v>
      </c>
    </row>
    <row r="143" spans="1:19" x14ac:dyDescent="0.25">
      <c r="F143" s="3" t="s">
        <v>18</v>
      </c>
      <c r="G143" s="3">
        <v>2.38</v>
      </c>
      <c r="H143" s="3">
        <v>7.84</v>
      </c>
      <c r="I143" s="3">
        <v>7.17</v>
      </c>
      <c r="J143" s="3">
        <v>18</v>
      </c>
      <c r="K143" s="3">
        <v>29.9</v>
      </c>
      <c r="L143" s="3">
        <v>26.6</v>
      </c>
      <c r="M143" s="3">
        <v>89.6</v>
      </c>
      <c r="N143" s="3">
        <v>136</v>
      </c>
      <c r="O143" s="3">
        <v>231</v>
      </c>
    </row>
    <row r="144" spans="1:19" x14ac:dyDescent="0.25">
      <c r="F144" s="3" t="s">
        <v>19</v>
      </c>
      <c r="G144" s="3">
        <v>2.29</v>
      </c>
      <c r="H144" s="3">
        <v>6.5</v>
      </c>
      <c r="I144" s="3">
        <v>7.1</v>
      </c>
      <c r="J144" s="3">
        <v>16.600000000000001</v>
      </c>
      <c r="K144" s="3">
        <v>29.3</v>
      </c>
      <c r="L144" s="3">
        <v>35.299999999999997</v>
      </c>
      <c r="M144" s="3">
        <v>89.1</v>
      </c>
      <c r="N144" s="3">
        <v>132</v>
      </c>
      <c r="O144" s="3">
        <v>231</v>
      </c>
    </row>
    <row r="145" spans="1:19" x14ac:dyDescent="0.25">
      <c r="F145" s="3" t="s">
        <v>25</v>
      </c>
      <c r="G145" s="3">
        <v>2.34</v>
      </c>
      <c r="H145" s="3">
        <v>6.37</v>
      </c>
      <c r="I145" s="3">
        <v>7.17</v>
      </c>
      <c r="J145" s="3">
        <v>17</v>
      </c>
      <c r="K145" s="3">
        <v>29.7</v>
      </c>
      <c r="L145" s="3">
        <v>40</v>
      </c>
      <c r="M145" s="3">
        <v>89</v>
      </c>
      <c r="N145" s="3">
        <v>134</v>
      </c>
      <c r="O145" s="3">
        <v>231</v>
      </c>
    </row>
    <row r="146" spans="1:19" x14ac:dyDescent="0.25">
      <c r="F146" s="3" t="s">
        <v>48</v>
      </c>
      <c r="G146" s="3">
        <f>AVERAGE(G143:G145)</f>
        <v>2.3366666666666664</v>
      </c>
      <c r="H146" s="3">
        <f t="shared" ref="H146:O146" si="23">AVERAGE(H143:H145)</f>
        <v>6.9033333333333333</v>
      </c>
      <c r="I146" s="3">
        <f t="shared" si="23"/>
        <v>7.1466666666666656</v>
      </c>
      <c r="J146" s="3">
        <f t="shared" si="23"/>
        <v>17.2</v>
      </c>
      <c r="K146" s="3">
        <f t="shared" si="23"/>
        <v>29.633333333333336</v>
      </c>
      <c r="L146" s="3">
        <f t="shared" si="23"/>
        <v>33.966666666666669</v>
      </c>
      <c r="M146" s="3">
        <f t="shared" si="23"/>
        <v>89.233333333333334</v>
      </c>
      <c r="N146" s="3">
        <f t="shared" si="23"/>
        <v>134</v>
      </c>
      <c r="O146" s="3">
        <f t="shared" si="23"/>
        <v>231</v>
      </c>
    </row>
    <row r="148" spans="1:19" x14ac:dyDescent="0.25">
      <c r="A148" t="s">
        <v>10</v>
      </c>
      <c r="B148" s="1">
        <v>44092</v>
      </c>
      <c r="F148" s="3" t="s">
        <v>45</v>
      </c>
      <c r="G148" s="3">
        <v>4.5</v>
      </c>
      <c r="H148" s="3">
        <v>14.3</v>
      </c>
      <c r="I148" s="3">
        <v>24.9</v>
      </c>
      <c r="J148" s="3">
        <v>31.5</v>
      </c>
      <c r="K148" s="3">
        <v>40.5</v>
      </c>
      <c r="L148" s="3">
        <v>49.3</v>
      </c>
      <c r="M148" s="3">
        <v>86.6</v>
      </c>
      <c r="N148" s="3">
        <v>160.69999999999999</v>
      </c>
      <c r="O148" s="3">
        <v>234</v>
      </c>
      <c r="Q148" s="4">
        <f>SLOPE(G155:O155,G151:O151)</f>
        <v>0.97171402578847821</v>
      </c>
      <c r="R148" s="4">
        <f>INTERCEPT(G155:O155,G151:O151)</f>
        <v>-3.0064035759149306</v>
      </c>
      <c r="S148" s="4">
        <f>RSQ(G155:O155,G151:O151)</f>
        <v>0.99604698717713969</v>
      </c>
    </row>
    <row r="149" spans="1:19" x14ac:dyDescent="0.25">
      <c r="F149" s="3" t="s">
        <v>46</v>
      </c>
      <c r="G149" s="3">
        <v>5.6</v>
      </c>
      <c r="H149" s="3">
        <v>16.100000000000001</v>
      </c>
      <c r="I149" s="3">
        <v>23.3</v>
      </c>
      <c r="J149" s="3">
        <v>28.7</v>
      </c>
      <c r="K149" s="3">
        <v>42.6</v>
      </c>
      <c r="L149" s="3">
        <v>48.9</v>
      </c>
      <c r="M149" s="3">
        <v>82.8</v>
      </c>
      <c r="N149" s="3">
        <v>162</v>
      </c>
      <c r="O149" s="3">
        <v>235</v>
      </c>
    </row>
    <row r="150" spans="1:19" x14ac:dyDescent="0.25">
      <c r="F150" s="3" t="s">
        <v>47</v>
      </c>
      <c r="G150" s="3">
        <v>7.4</v>
      </c>
      <c r="H150" s="3">
        <v>12.3</v>
      </c>
      <c r="I150" s="3">
        <v>21.2</v>
      </c>
      <c r="J150" s="3">
        <v>28.9</v>
      </c>
      <c r="K150" s="3">
        <v>45.8</v>
      </c>
      <c r="L150" s="3">
        <v>48.3</v>
      </c>
      <c r="M150" s="3">
        <v>91.7</v>
      </c>
      <c r="N150" s="3">
        <v>158</v>
      </c>
      <c r="O150" s="3">
        <v>232</v>
      </c>
    </row>
    <row r="151" spans="1:19" x14ac:dyDescent="0.25">
      <c r="F151" s="3" t="s">
        <v>43</v>
      </c>
      <c r="G151" s="3">
        <f>AVERAGE(G148:G150)</f>
        <v>5.833333333333333</v>
      </c>
      <c r="H151" s="3">
        <f t="shared" ref="H151:O151" si="24">AVERAGE(H148:H150)</f>
        <v>14.233333333333334</v>
      </c>
      <c r="I151" s="3">
        <f t="shared" si="24"/>
        <v>23.133333333333336</v>
      </c>
      <c r="J151" s="3">
        <f t="shared" si="24"/>
        <v>29.7</v>
      </c>
      <c r="K151" s="3">
        <f t="shared" si="24"/>
        <v>42.966666666666661</v>
      </c>
      <c r="L151" s="3">
        <f t="shared" si="24"/>
        <v>48.833333333333336</v>
      </c>
      <c r="M151" s="3">
        <f t="shared" si="24"/>
        <v>87.033333333333317</v>
      </c>
      <c r="N151" s="3">
        <f t="shared" si="24"/>
        <v>160.23333333333332</v>
      </c>
      <c r="O151" s="3">
        <f t="shared" si="24"/>
        <v>233.66666666666666</v>
      </c>
    </row>
    <row r="152" spans="1:19" x14ac:dyDescent="0.25">
      <c r="F152" s="3" t="s">
        <v>18</v>
      </c>
      <c r="G152" s="3">
        <v>1.3</v>
      </c>
      <c r="H152" s="3">
        <v>8.4600000000000009</v>
      </c>
      <c r="I152" s="3">
        <v>18.399999999999999</v>
      </c>
      <c r="J152" s="3">
        <v>27.5</v>
      </c>
      <c r="K152" s="3">
        <v>35</v>
      </c>
      <c r="L152" s="3">
        <v>45.6</v>
      </c>
      <c r="M152" s="3">
        <v>82.8</v>
      </c>
      <c r="N152" s="3">
        <v>163</v>
      </c>
      <c r="O152" s="3">
        <v>217</v>
      </c>
    </row>
    <row r="153" spans="1:19" x14ac:dyDescent="0.25">
      <c r="F153" s="3" t="s">
        <v>19</v>
      </c>
      <c r="G153" s="3">
        <v>1.55</v>
      </c>
      <c r="H153" s="3">
        <v>8.5</v>
      </c>
      <c r="I153" s="3">
        <v>18.2</v>
      </c>
      <c r="J153" s="3">
        <v>27.7</v>
      </c>
      <c r="K153" s="3">
        <v>36.200000000000003</v>
      </c>
      <c r="L153" s="3">
        <v>48.8</v>
      </c>
      <c r="M153" s="3">
        <v>82.7</v>
      </c>
      <c r="N153" s="3">
        <v>162</v>
      </c>
      <c r="O153" s="3">
        <v>217</v>
      </c>
    </row>
    <row r="154" spans="1:19" x14ac:dyDescent="0.25">
      <c r="F154" s="3" t="s">
        <v>25</v>
      </c>
      <c r="G154" s="3">
        <v>1.43</v>
      </c>
      <c r="H154" s="3">
        <v>8.4</v>
      </c>
      <c r="I154" s="3">
        <v>18.399999999999999</v>
      </c>
      <c r="J154" s="3">
        <v>27.6</v>
      </c>
      <c r="K154" s="3">
        <v>35.200000000000003</v>
      </c>
      <c r="L154" s="3">
        <v>45.7</v>
      </c>
      <c r="M154" s="3">
        <v>82.5</v>
      </c>
      <c r="N154" s="3">
        <v>163</v>
      </c>
      <c r="O154" s="3">
        <v>217</v>
      </c>
    </row>
    <row r="155" spans="1:19" x14ac:dyDescent="0.25">
      <c r="F155" s="3" t="s">
        <v>48</v>
      </c>
      <c r="G155" s="3">
        <f>AVERAGE(G152:G154)</f>
        <v>1.4266666666666667</v>
      </c>
      <c r="H155" s="3">
        <f t="shared" ref="H155:O155" si="25">AVERAGE(H152:H154)</f>
        <v>8.4533333333333331</v>
      </c>
      <c r="I155" s="3">
        <f t="shared" si="25"/>
        <v>18.333333333333332</v>
      </c>
      <c r="J155" s="3">
        <f t="shared" si="25"/>
        <v>27.600000000000005</v>
      </c>
      <c r="K155" s="3">
        <f t="shared" si="25"/>
        <v>35.466666666666669</v>
      </c>
      <c r="L155" s="3">
        <f t="shared" si="25"/>
        <v>46.70000000000001</v>
      </c>
      <c r="M155" s="3">
        <f t="shared" si="25"/>
        <v>82.666666666666671</v>
      </c>
      <c r="N155" s="3">
        <f t="shared" si="25"/>
        <v>162.66666666666666</v>
      </c>
      <c r="O155" s="3">
        <f t="shared" si="25"/>
        <v>217</v>
      </c>
    </row>
    <row r="157" spans="1:19" x14ac:dyDescent="0.25">
      <c r="A157" t="s">
        <v>21</v>
      </c>
      <c r="B157" s="1">
        <v>44092</v>
      </c>
      <c r="F157" s="3" t="s">
        <v>45</v>
      </c>
      <c r="G157" s="3">
        <v>6.5</v>
      </c>
      <c r="H157" s="3">
        <v>16.600000000000001</v>
      </c>
      <c r="I157" s="3">
        <v>20.399999999999999</v>
      </c>
      <c r="J157" s="3">
        <v>30.2</v>
      </c>
      <c r="K157" s="3">
        <v>42.7</v>
      </c>
      <c r="L157" s="3">
        <v>50.7</v>
      </c>
      <c r="M157" s="3">
        <v>93.5</v>
      </c>
      <c r="N157" s="3">
        <v>160</v>
      </c>
      <c r="O157" s="3">
        <v>234</v>
      </c>
      <c r="Q157" s="4">
        <f>SLOPE(G164:O164,G160:O160)</f>
        <v>0.97541400770878606</v>
      </c>
      <c r="R157" s="4">
        <f>INTERCEPT(G164:O164,G160:O160)</f>
        <v>-2.9105648686688852</v>
      </c>
      <c r="S157" s="4">
        <f>RSQ(G164:O164,G160:O160)</f>
        <v>0.99701700740210297</v>
      </c>
    </row>
    <row r="158" spans="1:19" x14ac:dyDescent="0.25">
      <c r="F158" s="3" t="s">
        <v>46</v>
      </c>
      <c r="G158" s="3">
        <v>8.1</v>
      </c>
      <c r="H158" s="3">
        <v>14.9</v>
      </c>
      <c r="I158" s="3">
        <v>19.600000000000001</v>
      </c>
      <c r="J158" s="3">
        <v>30.3</v>
      </c>
      <c r="K158" s="3">
        <v>38.6</v>
      </c>
      <c r="L158" s="3">
        <v>51.8</v>
      </c>
      <c r="M158" s="3">
        <v>84.2</v>
      </c>
      <c r="N158" s="3">
        <v>163</v>
      </c>
      <c r="O158" s="3">
        <v>230.1</v>
      </c>
    </row>
    <row r="159" spans="1:19" x14ac:dyDescent="0.25">
      <c r="F159" s="3" t="s">
        <v>47</v>
      </c>
      <c r="G159" s="3">
        <v>4.5</v>
      </c>
      <c r="H159" s="3">
        <v>12.8</v>
      </c>
      <c r="I159" s="3">
        <v>19.899999999999999</v>
      </c>
      <c r="J159" s="3">
        <v>28.7</v>
      </c>
      <c r="K159" s="3">
        <v>40.799999999999997</v>
      </c>
      <c r="L159" s="3">
        <v>51.6</v>
      </c>
      <c r="M159" s="3">
        <v>82.8</v>
      </c>
      <c r="N159" s="3">
        <v>159.5</v>
      </c>
      <c r="O159" s="3">
        <v>231.1</v>
      </c>
    </row>
    <row r="160" spans="1:19" x14ac:dyDescent="0.25">
      <c r="F160" s="3" t="s">
        <v>43</v>
      </c>
      <c r="G160" s="3">
        <f>AVERAGE(G157:G159)</f>
        <v>6.3666666666666671</v>
      </c>
      <c r="H160" s="3">
        <f t="shared" ref="H160:O160" si="26">AVERAGE(H157:H159)</f>
        <v>14.766666666666666</v>
      </c>
      <c r="I160" s="3">
        <f t="shared" si="26"/>
        <v>19.966666666666665</v>
      </c>
      <c r="J160" s="3">
        <f t="shared" si="26"/>
        <v>29.733333333333334</v>
      </c>
      <c r="K160" s="3">
        <f t="shared" si="26"/>
        <v>40.700000000000003</v>
      </c>
      <c r="L160" s="3">
        <f t="shared" si="26"/>
        <v>51.366666666666667</v>
      </c>
      <c r="M160" s="3">
        <f t="shared" si="26"/>
        <v>86.833333333333329</v>
      </c>
      <c r="N160" s="3">
        <f t="shared" si="26"/>
        <v>160.83333333333334</v>
      </c>
      <c r="O160" s="3">
        <f t="shared" si="26"/>
        <v>231.73333333333335</v>
      </c>
    </row>
    <row r="161" spans="1:19" x14ac:dyDescent="0.25">
      <c r="F161" s="3" t="s">
        <v>18</v>
      </c>
      <c r="G161" s="3">
        <v>1.3</v>
      </c>
      <c r="H161" s="3">
        <v>8.4600000000000009</v>
      </c>
      <c r="I161" s="3">
        <v>18.399999999999999</v>
      </c>
      <c r="J161" s="3">
        <v>27.5</v>
      </c>
      <c r="K161" s="3">
        <v>35</v>
      </c>
      <c r="L161" s="3">
        <v>45.6</v>
      </c>
      <c r="M161" s="3">
        <v>82.8</v>
      </c>
      <c r="N161" s="3">
        <v>163</v>
      </c>
      <c r="O161" s="3">
        <v>217</v>
      </c>
    </row>
    <row r="162" spans="1:19" x14ac:dyDescent="0.25">
      <c r="F162" s="3" t="s">
        <v>19</v>
      </c>
      <c r="G162" s="3">
        <v>1.55</v>
      </c>
      <c r="H162" s="3">
        <v>8.5</v>
      </c>
      <c r="I162" s="3">
        <v>18.2</v>
      </c>
      <c r="J162" s="3">
        <v>27.7</v>
      </c>
      <c r="K162" s="3">
        <v>36.200000000000003</v>
      </c>
      <c r="L162" s="3">
        <v>48.8</v>
      </c>
      <c r="M162" s="3">
        <v>82.7</v>
      </c>
      <c r="N162" s="3">
        <v>162</v>
      </c>
      <c r="O162" s="3">
        <v>217</v>
      </c>
    </row>
    <row r="163" spans="1:19" x14ac:dyDescent="0.25">
      <c r="F163" s="3" t="s">
        <v>25</v>
      </c>
      <c r="G163" s="3">
        <v>1.43</v>
      </c>
      <c r="H163" s="3">
        <v>8.4</v>
      </c>
      <c r="I163" s="3">
        <v>18.399999999999999</v>
      </c>
      <c r="J163" s="3">
        <v>27.6</v>
      </c>
      <c r="K163" s="3">
        <v>35.200000000000003</v>
      </c>
      <c r="L163" s="3">
        <v>45.7</v>
      </c>
      <c r="M163" s="3">
        <v>82.5</v>
      </c>
      <c r="N163" s="3">
        <v>163</v>
      </c>
      <c r="O163" s="3">
        <v>217</v>
      </c>
    </row>
    <row r="164" spans="1:19" x14ac:dyDescent="0.25">
      <c r="F164" s="3" t="s">
        <v>48</v>
      </c>
      <c r="G164" s="3">
        <f>AVERAGE(G161:G163)</f>
        <v>1.4266666666666667</v>
      </c>
      <c r="H164" s="3">
        <f t="shared" ref="H164:O164" si="27">AVERAGE(H161:H163)</f>
        <v>8.4533333333333331</v>
      </c>
      <c r="I164" s="3">
        <f t="shared" si="27"/>
        <v>18.333333333333332</v>
      </c>
      <c r="J164" s="3">
        <f t="shared" si="27"/>
        <v>27.600000000000005</v>
      </c>
      <c r="K164" s="3">
        <f t="shared" si="27"/>
        <v>35.466666666666669</v>
      </c>
      <c r="L164" s="3">
        <f t="shared" si="27"/>
        <v>46.70000000000001</v>
      </c>
      <c r="M164" s="3">
        <f t="shared" si="27"/>
        <v>82.666666666666671</v>
      </c>
      <c r="N164" s="3">
        <f t="shared" si="27"/>
        <v>162.66666666666666</v>
      </c>
      <c r="O164" s="3">
        <f t="shared" si="27"/>
        <v>217</v>
      </c>
    </row>
    <row r="166" spans="1:19" x14ac:dyDescent="0.25">
      <c r="A166" t="s">
        <v>10</v>
      </c>
      <c r="B166" s="1">
        <v>44098</v>
      </c>
      <c r="F166" s="3" t="s">
        <v>45</v>
      </c>
      <c r="G166" s="3">
        <v>7.6</v>
      </c>
      <c r="H166" s="3">
        <v>15.9</v>
      </c>
      <c r="I166" s="3">
        <v>22.2</v>
      </c>
      <c r="J166" s="3">
        <v>29.5</v>
      </c>
      <c r="K166" s="3">
        <v>41.9</v>
      </c>
      <c r="L166" s="3">
        <v>57.2</v>
      </c>
      <c r="M166" s="3">
        <v>86.3</v>
      </c>
      <c r="N166" s="3">
        <v>172.9</v>
      </c>
      <c r="O166" s="3">
        <v>217.2</v>
      </c>
      <c r="Q166" s="4">
        <f>SLOPE(G173:O173,G169:O169)</f>
        <v>0.97308623875074152</v>
      </c>
      <c r="R166" s="4">
        <f>INTERCEPT(G173:O173,G169:O169)</f>
        <v>-5.2029388945119734</v>
      </c>
      <c r="S166" s="4">
        <f>RSQ(G173:O173,G169:O169)</f>
        <v>0.99909475936311676</v>
      </c>
    </row>
    <row r="167" spans="1:19" x14ac:dyDescent="0.25">
      <c r="F167" s="3" t="s">
        <v>46</v>
      </c>
      <c r="G167" s="3">
        <v>4.0999999999999996</v>
      </c>
      <c r="H167" s="3">
        <v>12.7</v>
      </c>
      <c r="I167" s="3">
        <v>21.1</v>
      </c>
      <c r="J167" s="3">
        <v>38.200000000000003</v>
      </c>
      <c r="K167" s="3">
        <v>40.6</v>
      </c>
      <c r="L167" s="3">
        <v>57.4</v>
      </c>
      <c r="M167" s="3">
        <v>88.9</v>
      </c>
      <c r="N167" s="3">
        <v>165</v>
      </c>
      <c r="O167" s="3">
        <v>226.8</v>
      </c>
    </row>
    <row r="168" spans="1:19" x14ac:dyDescent="0.25">
      <c r="F168" s="3" t="s">
        <v>47</v>
      </c>
      <c r="G168" s="3">
        <v>7.1</v>
      </c>
      <c r="H168" s="3">
        <v>16.899999999999999</v>
      </c>
      <c r="I168" s="3">
        <v>21.5</v>
      </c>
      <c r="J168" s="3">
        <v>34.700000000000003</v>
      </c>
      <c r="K168" s="3">
        <v>41.8</v>
      </c>
      <c r="L168" s="3">
        <v>54.1</v>
      </c>
      <c r="M168" s="3">
        <v>88.7</v>
      </c>
      <c r="N168" s="3">
        <v>169.6</v>
      </c>
      <c r="O168" s="3">
        <v>213.4</v>
      </c>
    </row>
    <row r="169" spans="1:19" x14ac:dyDescent="0.25">
      <c r="F169" s="3" t="s">
        <v>43</v>
      </c>
      <c r="G169" s="3">
        <f>AVERAGE(G166:G168)</f>
        <v>6.2666666666666657</v>
      </c>
      <c r="H169" s="3">
        <f t="shared" ref="H169:O169" si="28">AVERAGE(H166:H168)</f>
        <v>15.166666666666666</v>
      </c>
      <c r="I169" s="3">
        <f t="shared" si="28"/>
        <v>21.599999999999998</v>
      </c>
      <c r="J169" s="3">
        <f t="shared" si="28"/>
        <v>34.133333333333333</v>
      </c>
      <c r="K169" s="3">
        <f t="shared" si="28"/>
        <v>41.43333333333333</v>
      </c>
      <c r="L169" s="3">
        <f t="shared" si="28"/>
        <v>56.233333333333327</v>
      </c>
      <c r="M169" s="3">
        <f t="shared" si="28"/>
        <v>87.966666666666654</v>
      </c>
      <c r="N169" s="3">
        <f t="shared" si="28"/>
        <v>169.16666666666666</v>
      </c>
      <c r="O169" s="3">
        <f t="shared" si="28"/>
        <v>219.13333333333333</v>
      </c>
    </row>
    <row r="170" spans="1:19" x14ac:dyDescent="0.25">
      <c r="F170" s="3" t="s">
        <v>18</v>
      </c>
      <c r="G170" s="3">
        <v>1.4</v>
      </c>
      <c r="H170" s="3">
        <v>12</v>
      </c>
      <c r="I170" s="3">
        <v>18.2</v>
      </c>
      <c r="J170" s="3">
        <v>26.2</v>
      </c>
      <c r="K170" s="3">
        <v>36.1</v>
      </c>
      <c r="L170" s="3">
        <v>46.1</v>
      </c>
      <c r="M170" s="3">
        <v>78.3</v>
      </c>
      <c r="N170" s="3">
        <v>163</v>
      </c>
      <c r="O170" s="3">
        <v>207</v>
      </c>
    </row>
    <row r="171" spans="1:19" x14ac:dyDescent="0.25">
      <c r="F171" s="3" t="s">
        <v>19</v>
      </c>
      <c r="G171" s="3">
        <v>1.42</v>
      </c>
      <c r="H171" s="3">
        <v>11.6</v>
      </c>
      <c r="I171" s="3">
        <v>16.2</v>
      </c>
      <c r="J171" s="3">
        <v>28.6</v>
      </c>
      <c r="K171" s="3">
        <v>36.6</v>
      </c>
      <c r="L171" s="3">
        <v>46.3</v>
      </c>
      <c r="M171" s="3">
        <v>78.599999999999994</v>
      </c>
      <c r="N171" s="3">
        <v>162</v>
      </c>
      <c r="O171" s="3">
        <v>207</v>
      </c>
    </row>
    <row r="172" spans="1:19" x14ac:dyDescent="0.25">
      <c r="F172" s="3" t="s">
        <v>25</v>
      </c>
      <c r="G172" s="3">
        <v>1.33</v>
      </c>
      <c r="H172" s="3">
        <v>11.2</v>
      </c>
      <c r="I172" s="3">
        <v>16.899999999999999</v>
      </c>
      <c r="J172" s="3">
        <v>24.5</v>
      </c>
      <c r="K172" s="3">
        <v>35.9</v>
      </c>
      <c r="L172" s="3">
        <v>45.7</v>
      </c>
      <c r="M172" s="3">
        <v>78.099999999999994</v>
      </c>
      <c r="N172" s="3">
        <v>163</v>
      </c>
      <c r="O172" s="3">
        <v>207</v>
      </c>
    </row>
    <row r="173" spans="1:19" x14ac:dyDescent="0.25">
      <c r="F173" s="3" t="s">
        <v>48</v>
      </c>
      <c r="G173" s="3">
        <f>AVERAGE(G170:G172)</f>
        <v>1.3833333333333335</v>
      </c>
      <c r="H173" s="3">
        <f t="shared" ref="H173:O173" si="29">AVERAGE(H170:H172)</f>
        <v>11.6</v>
      </c>
      <c r="I173" s="3">
        <f t="shared" si="29"/>
        <v>17.099999999999998</v>
      </c>
      <c r="J173" s="3">
        <f t="shared" si="29"/>
        <v>26.433333333333334</v>
      </c>
      <c r="K173" s="3">
        <f t="shared" si="29"/>
        <v>36.199999999999996</v>
      </c>
      <c r="L173" s="3">
        <f t="shared" si="29"/>
        <v>46.033333333333339</v>
      </c>
      <c r="M173" s="3">
        <f t="shared" si="29"/>
        <v>78.333333333333329</v>
      </c>
      <c r="N173" s="3">
        <f t="shared" si="29"/>
        <v>162.66666666666666</v>
      </c>
      <c r="O173" s="3">
        <f t="shared" si="29"/>
        <v>207</v>
      </c>
    </row>
    <row r="175" spans="1:19" x14ac:dyDescent="0.25">
      <c r="A175" t="s">
        <v>21</v>
      </c>
      <c r="B175" s="1">
        <v>44098</v>
      </c>
      <c r="F175" s="3" t="s">
        <v>45</v>
      </c>
      <c r="G175" s="3">
        <v>4.08</v>
      </c>
      <c r="H175" s="3">
        <v>15.1</v>
      </c>
      <c r="I175" s="3">
        <v>19.3</v>
      </c>
      <c r="J175" s="3">
        <v>30.6</v>
      </c>
      <c r="K175" s="3">
        <v>46.9</v>
      </c>
      <c r="L175" s="3">
        <v>58.3</v>
      </c>
      <c r="M175" s="3">
        <v>84.2</v>
      </c>
      <c r="N175" s="3">
        <v>164</v>
      </c>
      <c r="O175" s="3">
        <v>226.6</v>
      </c>
      <c r="Q175" s="4">
        <f>SLOPE(G182:O182,G178:O178)</f>
        <v>0.95572134331370562</v>
      </c>
      <c r="R175" s="4">
        <f>INTERCEPT(G182:O182,G178:O178)</f>
        <v>-3.9849140350163026</v>
      </c>
      <c r="S175" s="4">
        <f>RSQ(G182:O182,G178:O178)</f>
        <v>0.99835857435476938</v>
      </c>
    </row>
    <row r="176" spans="1:19" x14ac:dyDescent="0.25">
      <c r="F176" s="3" t="s">
        <v>46</v>
      </c>
      <c r="G176" s="3">
        <v>4.5</v>
      </c>
      <c r="H176" s="3">
        <v>16.2</v>
      </c>
      <c r="I176" s="3">
        <v>22.5</v>
      </c>
      <c r="J176" s="3">
        <v>28.8</v>
      </c>
      <c r="K176" s="3">
        <v>44.2</v>
      </c>
      <c r="L176" s="3">
        <v>57.9</v>
      </c>
      <c r="M176" s="3">
        <v>83.1</v>
      </c>
      <c r="N176" s="3">
        <v>168.3</v>
      </c>
      <c r="O176" s="3">
        <v>226</v>
      </c>
    </row>
    <row r="177" spans="1:19" x14ac:dyDescent="0.25">
      <c r="F177" s="3" t="s">
        <v>47</v>
      </c>
      <c r="G177" s="3">
        <v>6.4</v>
      </c>
      <c r="H177" s="3">
        <v>18.899999999999999</v>
      </c>
      <c r="I177" s="3">
        <v>19.3</v>
      </c>
      <c r="J177" s="3">
        <v>32.6</v>
      </c>
      <c r="K177" s="3">
        <v>41.8</v>
      </c>
      <c r="L177" s="3">
        <v>55.1</v>
      </c>
      <c r="M177" s="3">
        <v>84.7</v>
      </c>
      <c r="N177" s="3">
        <v>175.3</v>
      </c>
      <c r="O177" s="3">
        <v>219.7</v>
      </c>
    </row>
    <row r="178" spans="1:19" x14ac:dyDescent="0.25">
      <c r="F178" s="3" t="s">
        <v>43</v>
      </c>
      <c r="G178" s="3">
        <f t="shared" ref="G178:O178" si="30">AVERAGE(G175:G177)</f>
        <v>4.9933333333333332</v>
      </c>
      <c r="H178" s="3">
        <f t="shared" si="30"/>
        <v>16.733333333333331</v>
      </c>
      <c r="I178" s="3">
        <f t="shared" si="30"/>
        <v>20.366666666666664</v>
      </c>
      <c r="J178" s="3">
        <f t="shared" si="30"/>
        <v>30.666666666666668</v>
      </c>
      <c r="K178" s="3">
        <f t="shared" si="30"/>
        <v>44.29999999999999</v>
      </c>
      <c r="L178" s="3">
        <f t="shared" si="30"/>
        <v>57.099999999999994</v>
      </c>
      <c r="M178" s="3">
        <f t="shared" si="30"/>
        <v>84</v>
      </c>
      <c r="N178" s="3">
        <f t="shared" si="30"/>
        <v>169.20000000000002</v>
      </c>
      <c r="O178" s="3">
        <f t="shared" si="30"/>
        <v>224.1</v>
      </c>
    </row>
    <row r="179" spans="1:19" x14ac:dyDescent="0.25">
      <c r="F179" s="3" t="s">
        <v>18</v>
      </c>
      <c r="G179" s="3">
        <v>1.4</v>
      </c>
      <c r="H179" s="3">
        <v>12</v>
      </c>
      <c r="I179" s="3">
        <v>18.2</v>
      </c>
      <c r="J179" s="3">
        <v>26.2</v>
      </c>
      <c r="K179" s="3">
        <v>36.1</v>
      </c>
      <c r="L179" s="3">
        <v>46.1</v>
      </c>
      <c r="M179" s="3">
        <v>78.3</v>
      </c>
      <c r="N179" s="3">
        <v>163</v>
      </c>
      <c r="O179" s="3">
        <v>207</v>
      </c>
    </row>
    <row r="180" spans="1:19" x14ac:dyDescent="0.25">
      <c r="F180" s="3" t="s">
        <v>19</v>
      </c>
      <c r="G180" s="3">
        <v>1.42</v>
      </c>
      <c r="H180" s="3">
        <v>11.6</v>
      </c>
      <c r="I180" s="3">
        <v>16.2</v>
      </c>
      <c r="J180" s="3">
        <v>28.6</v>
      </c>
      <c r="K180" s="3">
        <v>36.6</v>
      </c>
      <c r="L180" s="3">
        <v>46.3</v>
      </c>
      <c r="M180" s="3">
        <v>78.599999999999994</v>
      </c>
      <c r="N180" s="3">
        <v>162</v>
      </c>
      <c r="O180" s="3">
        <v>207</v>
      </c>
    </row>
    <row r="181" spans="1:19" x14ac:dyDescent="0.25">
      <c r="F181" s="3" t="s">
        <v>25</v>
      </c>
      <c r="G181" s="3">
        <v>1.33</v>
      </c>
      <c r="H181" s="3">
        <v>11.2</v>
      </c>
      <c r="I181" s="3">
        <v>16.899999999999999</v>
      </c>
      <c r="J181" s="3">
        <v>24.5</v>
      </c>
      <c r="K181" s="3">
        <v>35.9</v>
      </c>
      <c r="L181" s="3">
        <v>45.7</v>
      </c>
      <c r="M181" s="3">
        <v>78.099999999999994</v>
      </c>
      <c r="N181" s="3">
        <v>163</v>
      </c>
      <c r="O181" s="3">
        <v>207</v>
      </c>
    </row>
    <row r="182" spans="1:19" x14ac:dyDescent="0.25">
      <c r="F182" s="3" t="s">
        <v>48</v>
      </c>
      <c r="G182" s="3">
        <f>AVERAGE(G179:G181)</f>
        <v>1.3833333333333335</v>
      </c>
      <c r="H182" s="3">
        <f t="shared" ref="H182:O182" si="31">AVERAGE(H179:H181)</f>
        <v>11.6</v>
      </c>
      <c r="I182" s="3">
        <f t="shared" si="31"/>
        <v>17.099999999999998</v>
      </c>
      <c r="J182" s="3">
        <f t="shared" si="31"/>
        <v>26.433333333333334</v>
      </c>
      <c r="K182" s="3">
        <f t="shared" si="31"/>
        <v>36.199999999999996</v>
      </c>
      <c r="L182" s="3">
        <f t="shared" si="31"/>
        <v>46.033333333333339</v>
      </c>
      <c r="M182" s="3">
        <f t="shared" si="31"/>
        <v>78.333333333333329</v>
      </c>
      <c r="N182" s="3">
        <f t="shared" si="31"/>
        <v>162.66666666666666</v>
      </c>
      <c r="O182" s="3">
        <f t="shared" si="31"/>
        <v>207</v>
      </c>
    </row>
    <row r="184" spans="1:19" x14ac:dyDescent="0.25">
      <c r="A184" t="s">
        <v>10</v>
      </c>
      <c r="B184" s="1">
        <v>44116</v>
      </c>
      <c r="F184" s="3" t="s">
        <v>45</v>
      </c>
      <c r="G184" s="3">
        <v>8</v>
      </c>
      <c r="H184" s="3">
        <v>18.5</v>
      </c>
      <c r="I184" s="3">
        <v>23.8</v>
      </c>
      <c r="J184" s="3">
        <v>31.6</v>
      </c>
      <c r="K184" s="3">
        <v>38.200000000000003</v>
      </c>
      <c r="L184" s="3">
        <v>56.1</v>
      </c>
      <c r="M184" s="3">
        <v>80.3</v>
      </c>
      <c r="N184" s="3">
        <v>167</v>
      </c>
      <c r="O184" s="3">
        <v>196</v>
      </c>
      <c r="Q184" s="4">
        <f>SLOPE(G191:O191,G187:O187)</f>
        <v>1.0448112219476675</v>
      </c>
      <c r="R184" s="4">
        <f>INTERCEPT(G191:O191,G187:O187)</f>
        <v>-5.299957812621372</v>
      </c>
      <c r="S184" s="4">
        <f>RSQ(G191:O191,G187:O187)</f>
        <v>0.99900158045208165</v>
      </c>
    </row>
    <row r="185" spans="1:19" x14ac:dyDescent="0.25">
      <c r="F185" s="3" t="s">
        <v>46</v>
      </c>
      <c r="G185" s="3">
        <v>6.1</v>
      </c>
      <c r="H185" s="3">
        <v>18.600000000000001</v>
      </c>
      <c r="I185" s="3">
        <v>27</v>
      </c>
      <c r="J185" s="3">
        <v>33.200000000000003</v>
      </c>
      <c r="K185" s="3">
        <v>31.7</v>
      </c>
      <c r="L185" s="3">
        <v>66.400000000000006</v>
      </c>
      <c r="M185" s="3">
        <v>82.2</v>
      </c>
      <c r="N185" s="3">
        <v>158</v>
      </c>
      <c r="O185" s="3">
        <v>190</v>
      </c>
    </row>
    <row r="186" spans="1:19" x14ac:dyDescent="0.25">
      <c r="F186" s="3" t="s">
        <v>47</v>
      </c>
      <c r="G186" s="3">
        <v>7</v>
      </c>
      <c r="H186" s="3">
        <v>17.399999999999999</v>
      </c>
      <c r="I186" s="3">
        <v>19.100000000000001</v>
      </c>
      <c r="J186" s="3">
        <v>28.1</v>
      </c>
      <c r="K186" s="3">
        <v>33.4</v>
      </c>
      <c r="L186" s="3">
        <v>75.599999999999994</v>
      </c>
      <c r="M186" s="3">
        <v>78.900000000000006</v>
      </c>
      <c r="N186" s="3">
        <v>159</v>
      </c>
      <c r="O186" s="3">
        <v>189</v>
      </c>
    </row>
    <row r="187" spans="1:19" x14ac:dyDescent="0.25">
      <c r="F187" s="3" t="s">
        <v>43</v>
      </c>
      <c r="G187" s="3">
        <f t="shared" ref="G187:O187" si="32">AVERAGE(G184:G186)</f>
        <v>7.0333333333333341</v>
      </c>
      <c r="H187" s="3">
        <f t="shared" si="32"/>
        <v>18.166666666666668</v>
      </c>
      <c r="I187" s="3"/>
      <c r="J187" s="3"/>
      <c r="K187" s="3">
        <f t="shared" si="32"/>
        <v>34.433333333333337</v>
      </c>
      <c r="L187" s="3"/>
      <c r="M187" s="3">
        <f t="shared" si="32"/>
        <v>80.466666666666669</v>
      </c>
      <c r="N187" s="3">
        <f t="shared" si="32"/>
        <v>161.33333333333334</v>
      </c>
      <c r="O187" s="3">
        <f t="shared" si="32"/>
        <v>191.66666666666666</v>
      </c>
    </row>
    <row r="188" spans="1:19" x14ac:dyDescent="0.25">
      <c r="F188" s="3" t="s">
        <v>18</v>
      </c>
      <c r="G188" s="3">
        <v>1.52</v>
      </c>
      <c r="H188" s="3">
        <v>12.8</v>
      </c>
      <c r="I188" s="3">
        <v>7.17</v>
      </c>
      <c r="J188" s="3">
        <v>16.899999999999999</v>
      </c>
      <c r="K188" s="3">
        <v>31.5</v>
      </c>
      <c r="L188" s="3">
        <v>39.5</v>
      </c>
      <c r="M188" s="3">
        <v>77.3</v>
      </c>
      <c r="N188" s="3">
        <v>170</v>
      </c>
      <c r="O188" s="3">
        <v>193</v>
      </c>
    </row>
    <row r="189" spans="1:19" x14ac:dyDescent="0.25">
      <c r="F189" s="3" t="s">
        <v>19</v>
      </c>
      <c r="G189" s="3">
        <v>1.58</v>
      </c>
      <c r="H189" s="3">
        <v>11.3</v>
      </c>
      <c r="I189" s="3">
        <v>8.6999999999999993</v>
      </c>
      <c r="J189" s="3">
        <v>18.7</v>
      </c>
      <c r="K189" s="3">
        <v>34</v>
      </c>
      <c r="L189" s="3">
        <v>37.9</v>
      </c>
      <c r="M189" s="3">
        <v>78.3</v>
      </c>
      <c r="N189" s="3">
        <v>165</v>
      </c>
      <c r="O189" s="3">
        <v>192</v>
      </c>
    </row>
    <row r="190" spans="1:19" x14ac:dyDescent="0.25">
      <c r="F190" s="3" t="s">
        <v>25</v>
      </c>
      <c r="G190" s="3">
        <v>1.39</v>
      </c>
      <c r="H190" s="3">
        <v>12.1</v>
      </c>
      <c r="I190" s="3">
        <v>7.36</v>
      </c>
      <c r="J190" s="3">
        <v>15.6</v>
      </c>
      <c r="K190" s="3">
        <v>34</v>
      </c>
      <c r="L190" s="3">
        <v>35.9</v>
      </c>
      <c r="M190" s="3">
        <v>77.400000000000006</v>
      </c>
      <c r="N190" s="3">
        <v>166</v>
      </c>
      <c r="O190" s="3">
        <v>191</v>
      </c>
    </row>
    <row r="191" spans="1:19" x14ac:dyDescent="0.25">
      <c r="F191" s="3" t="s">
        <v>48</v>
      </c>
      <c r="G191" s="3">
        <f>AVERAGE(G188:G190)</f>
        <v>1.4966666666666668</v>
      </c>
      <c r="H191" s="3">
        <f t="shared" ref="H191:O191" si="33">AVERAGE(H188:H190)</f>
        <v>12.066666666666668</v>
      </c>
      <c r="I191" s="3">
        <f t="shared" si="33"/>
        <v>7.7433333333333332</v>
      </c>
      <c r="J191" s="3">
        <f t="shared" si="33"/>
        <v>17.066666666666666</v>
      </c>
      <c r="K191" s="3">
        <f t="shared" si="33"/>
        <v>33.166666666666664</v>
      </c>
      <c r="L191" s="3">
        <f t="shared" si="33"/>
        <v>37.766666666666673</v>
      </c>
      <c r="M191" s="3">
        <f t="shared" si="33"/>
        <v>77.666666666666671</v>
      </c>
      <c r="N191" s="3">
        <f t="shared" si="33"/>
        <v>167</v>
      </c>
      <c r="O191" s="3">
        <f t="shared" si="33"/>
        <v>192</v>
      </c>
    </row>
    <row r="193" spans="1:19" x14ac:dyDescent="0.25">
      <c r="A193" t="s">
        <v>21</v>
      </c>
      <c r="B193" s="1">
        <v>44116</v>
      </c>
      <c r="F193" s="3" t="s">
        <v>45</v>
      </c>
      <c r="G193" s="3">
        <v>4.0999999999999996</v>
      </c>
      <c r="H193" s="3">
        <v>21.1</v>
      </c>
      <c r="I193" s="3">
        <v>22.9</v>
      </c>
      <c r="J193" s="3">
        <v>30</v>
      </c>
      <c r="K193" s="3">
        <v>39.299999999999997</v>
      </c>
      <c r="L193" s="3">
        <v>46</v>
      </c>
      <c r="M193" s="3">
        <v>85.3</v>
      </c>
      <c r="N193" s="3">
        <v>162</v>
      </c>
      <c r="O193" s="3">
        <v>261</v>
      </c>
      <c r="Q193" s="4">
        <f>SLOPE(G200:O200,G196:O196)</f>
        <v>1.099724121159001</v>
      </c>
      <c r="R193" s="4">
        <f>INTERCEPT(G200:O200,G196:O196)</f>
        <v>-12.356355762846</v>
      </c>
      <c r="S193" s="4">
        <f>RSQ(G200:O200,G196:O196)</f>
        <v>0.99191800195131441</v>
      </c>
    </row>
    <row r="194" spans="1:19" x14ac:dyDescent="0.25">
      <c r="F194" s="3" t="s">
        <v>46</v>
      </c>
      <c r="G194" s="3">
        <v>6.3</v>
      </c>
      <c r="H194" s="3">
        <v>19</v>
      </c>
      <c r="I194" s="3">
        <v>24.4</v>
      </c>
      <c r="J194" s="3">
        <v>38.5</v>
      </c>
      <c r="K194" s="3">
        <v>29.7</v>
      </c>
      <c r="L194" s="3">
        <v>46</v>
      </c>
      <c r="M194" s="3">
        <v>84.6</v>
      </c>
      <c r="N194" s="3">
        <v>163.9</v>
      </c>
      <c r="O194" s="3">
        <v>276</v>
      </c>
    </row>
    <row r="195" spans="1:19" x14ac:dyDescent="0.25">
      <c r="F195" s="3" t="s">
        <v>47</v>
      </c>
      <c r="G195" s="3">
        <v>3.8</v>
      </c>
      <c r="H195" s="3">
        <v>16.899999999999999</v>
      </c>
      <c r="I195" s="3">
        <v>24.4</v>
      </c>
      <c r="J195" s="3">
        <v>27.5</v>
      </c>
      <c r="K195" s="3">
        <v>32.6</v>
      </c>
      <c r="L195" s="3">
        <v>47.3</v>
      </c>
      <c r="M195" s="3">
        <v>81.099999999999994</v>
      </c>
      <c r="N195" s="3">
        <v>156</v>
      </c>
      <c r="O195" s="3">
        <v>269</v>
      </c>
    </row>
    <row r="196" spans="1:19" x14ac:dyDescent="0.25">
      <c r="F196" s="3" t="s">
        <v>43</v>
      </c>
      <c r="G196" s="3">
        <f t="shared" ref="G196:N196" si="34">AVERAGE(G193:G195)</f>
        <v>4.7333333333333334</v>
      </c>
      <c r="H196" s="3">
        <f t="shared" si="34"/>
        <v>19</v>
      </c>
      <c r="I196" s="3">
        <f t="shared" si="34"/>
        <v>23.899999999999995</v>
      </c>
      <c r="J196" s="3">
        <f t="shared" si="34"/>
        <v>32</v>
      </c>
      <c r="K196" s="3"/>
      <c r="L196" s="3">
        <f t="shared" si="34"/>
        <v>46.433333333333337</v>
      </c>
      <c r="M196" s="3">
        <f t="shared" si="34"/>
        <v>83.666666666666657</v>
      </c>
      <c r="N196" s="3">
        <f t="shared" si="34"/>
        <v>160.63333333333333</v>
      </c>
      <c r="O196" s="3"/>
    </row>
    <row r="197" spans="1:19" x14ac:dyDescent="0.25">
      <c r="F197" s="3" t="s">
        <v>18</v>
      </c>
      <c r="G197" s="3">
        <v>1.52</v>
      </c>
      <c r="H197" s="3">
        <v>12.8</v>
      </c>
      <c r="I197" s="3">
        <v>7.17</v>
      </c>
      <c r="J197" s="3">
        <v>16.899999999999999</v>
      </c>
      <c r="K197" s="3">
        <v>31.5</v>
      </c>
      <c r="L197" s="3">
        <v>39.5</v>
      </c>
      <c r="M197" s="3">
        <v>77.3</v>
      </c>
      <c r="N197" s="3">
        <v>170</v>
      </c>
      <c r="O197" s="3">
        <v>193</v>
      </c>
    </row>
    <row r="198" spans="1:19" x14ac:dyDescent="0.25">
      <c r="F198" s="3" t="s">
        <v>19</v>
      </c>
      <c r="G198" s="3">
        <v>1.58</v>
      </c>
      <c r="H198" s="3">
        <v>11.3</v>
      </c>
      <c r="I198" s="3">
        <v>8.6999999999999993</v>
      </c>
      <c r="J198" s="3">
        <v>18.7</v>
      </c>
      <c r="K198" s="3">
        <v>34</v>
      </c>
      <c r="L198" s="3">
        <v>37.9</v>
      </c>
      <c r="M198" s="3">
        <v>78.3</v>
      </c>
      <c r="N198" s="3">
        <v>165</v>
      </c>
      <c r="O198" s="3">
        <v>192</v>
      </c>
    </row>
    <row r="199" spans="1:19" x14ac:dyDescent="0.25">
      <c r="F199" s="3" t="s">
        <v>25</v>
      </c>
      <c r="G199" s="3">
        <v>1.39</v>
      </c>
      <c r="H199" s="3">
        <v>12.1</v>
      </c>
      <c r="I199" s="3">
        <v>7.36</v>
      </c>
      <c r="J199" s="3">
        <v>15.6</v>
      </c>
      <c r="K199" s="3">
        <v>34</v>
      </c>
      <c r="L199" s="3">
        <v>35.9</v>
      </c>
      <c r="M199" s="3">
        <v>77.400000000000006</v>
      </c>
      <c r="N199" s="3">
        <v>166</v>
      </c>
      <c r="O199" s="3">
        <v>191</v>
      </c>
    </row>
    <row r="200" spans="1:19" x14ac:dyDescent="0.25">
      <c r="F200" s="3" t="s">
        <v>48</v>
      </c>
      <c r="G200" s="3">
        <f>AVERAGE(G197:G199)</f>
        <v>1.4966666666666668</v>
      </c>
      <c r="H200" s="3">
        <f t="shared" ref="H200:O200" si="35">AVERAGE(H197:H199)</f>
        <v>12.066666666666668</v>
      </c>
      <c r="I200" s="3">
        <f t="shared" si="35"/>
        <v>7.7433333333333332</v>
      </c>
      <c r="J200" s="3">
        <f t="shared" si="35"/>
        <v>17.066666666666666</v>
      </c>
      <c r="K200" s="3">
        <f t="shared" si="35"/>
        <v>33.166666666666664</v>
      </c>
      <c r="L200" s="3">
        <f t="shared" si="35"/>
        <v>37.766666666666673</v>
      </c>
      <c r="M200" s="3">
        <f t="shared" si="35"/>
        <v>77.666666666666671</v>
      </c>
      <c r="N200" s="3">
        <f t="shared" si="35"/>
        <v>167</v>
      </c>
      <c r="O200" s="3">
        <f t="shared" si="35"/>
        <v>192</v>
      </c>
    </row>
    <row r="202" spans="1:19" x14ac:dyDescent="0.25">
      <c r="A202" t="s">
        <v>10</v>
      </c>
      <c r="B202" s="1">
        <v>44123</v>
      </c>
      <c r="F202" s="3" t="s">
        <v>45</v>
      </c>
      <c r="G202" s="3">
        <v>5.9</v>
      </c>
      <c r="H202" s="3">
        <v>20.7</v>
      </c>
      <c r="I202" s="3">
        <v>30.4</v>
      </c>
      <c r="J202" s="3">
        <v>38.6</v>
      </c>
      <c r="K202" s="3">
        <v>46.9</v>
      </c>
      <c r="L202" s="3">
        <v>58.8</v>
      </c>
      <c r="M202" s="3">
        <v>102.1</v>
      </c>
      <c r="N202" s="3">
        <v>173</v>
      </c>
      <c r="O202" s="3">
        <v>274</v>
      </c>
      <c r="Q202" s="4">
        <f>SLOPE(G209:O209,G205:O205)</f>
        <v>0.894161582644595</v>
      </c>
      <c r="R202" s="4">
        <f>INTERCEPT(G209:O209,G205:O205)</f>
        <v>-0.81250840892137433</v>
      </c>
      <c r="S202" s="4">
        <f>RSQ(G209:O209,G205:O205)</f>
        <v>0.99548672917003656</v>
      </c>
    </row>
    <row r="203" spans="1:19" x14ac:dyDescent="0.25">
      <c r="F203" s="3" t="s">
        <v>46</v>
      </c>
      <c r="G203" s="3">
        <v>4.0999999999999996</v>
      </c>
      <c r="H203" s="3">
        <v>17.5</v>
      </c>
      <c r="I203" s="3">
        <v>35.700000000000003</v>
      </c>
      <c r="J203" s="3">
        <v>35.5</v>
      </c>
      <c r="K203" s="3">
        <v>47.8</v>
      </c>
      <c r="L203" s="3">
        <v>57.7</v>
      </c>
      <c r="M203" s="3">
        <v>98.1</v>
      </c>
      <c r="N203" s="3">
        <v>171</v>
      </c>
      <c r="O203" s="3">
        <v>272</v>
      </c>
    </row>
    <row r="204" spans="1:19" x14ac:dyDescent="0.25">
      <c r="F204" s="3" t="s">
        <v>47</v>
      </c>
      <c r="G204" s="3">
        <v>4.2</v>
      </c>
      <c r="H204" s="3">
        <v>19.47</v>
      </c>
      <c r="I204" s="3">
        <v>35.700000000000003</v>
      </c>
      <c r="J204" s="3">
        <v>38.5</v>
      </c>
      <c r="K204" s="3">
        <v>48.7</v>
      </c>
      <c r="L204" s="3">
        <v>56.2</v>
      </c>
      <c r="M204" s="3">
        <v>97.4</v>
      </c>
      <c r="N204" s="3">
        <v>156</v>
      </c>
      <c r="O204" s="3">
        <v>273</v>
      </c>
    </row>
    <row r="205" spans="1:19" x14ac:dyDescent="0.25">
      <c r="F205" s="3" t="s">
        <v>43</v>
      </c>
      <c r="G205" s="3">
        <f t="shared" ref="G205:O205" si="36">AVERAGE(G202:G204)</f>
        <v>4.7333333333333334</v>
      </c>
      <c r="H205" s="3">
        <f t="shared" si="36"/>
        <v>19.223333333333333</v>
      </c>
      <c r="I205" s="3">
        <f t="shared" si="36"/>
        <v>33.93333333333333</v>
      </c>
      <c r="J205" s="3">
        <f t="shared" si="36"/>
        <v>37.533333333333331</v>
      </c>
      <c r="K205" s="3">
        <f t="shared" si="36"/>
        <v>47.79999999999999</v>
      </c>
      <c r="L205" s="3">
        <f t="shared" si="36"/>
        <v>57.566666666666663</v>
      </c>
      <c r="M205" s="3">
        <f t="shared" si="36"/>
        <v>99.2</v>
      </c>
      <c r="N205" s="3">
        <f t="shared" si="36"/>
        <v>166.66666666666666</v>
      </c>
      <c r="O205" s="3">
        <f t="shared" si="36"/>
        <v>273</v>
      </c>
    </row>
    <row r="206" spans="1:19" x14ac:dyDescent="0.25">
      <c r="F206" s="3" t="s">
        <v>18</v>
      </c>
      <c r="G206" s="3">
        <v>1.53</v>
      </c>
      <c r="H206" s="3">
        <v>13.3</v>
      </c>
      <c r="I206" s="3">
        <v>24.6</v>
      </c>
      <c r="J206" s="3">
        <v>30.7</v>
      </c>
      <c r="K206" s="3">
        <v>43.6</v>
      </c>
      <c r="L206" s="3">
        <v>57.1</v>
      </c>
      <c r="M206" s="3">
        <v>89.8</v>
      </c>
      <c r="N206" s="3">
        <v>157</v>
      </c>
      <c r="O206" s="3">
        <v>236</v>
      </c>
    </row>
    <row r="207" spans="1:19" x14ac:dyDescent="0.25">
      <c r="F207" s="3" t="s">
        <v>19</v>
      </c>
      <c r="G207" s="3">
        <v>1.74</v>
      </c>
      <c r="H207" s="3">
        <v>12.6</v>
      </c>
      <c r="I207" s="3">
        <v>25</v>
      </c>
      <c r="J207" s="3">
        <v>30.9</v>
      </c>
      <c r="K207" s="3">
        <v>44.9</v>
      </c>
      <c r="L207" s="3">
        <v>56.5</v>
      </c>
      <c r="M207" s="3">
        <v>90.3</v>
      </c>
      <c r="N207" s="3">
        <v>157</v>
      </c>
      <c r="O207" s="3">
        <v>237</v>
      </c>
    </row>
    <row r="208" spans="1:19" x14ac:dyDescent="0.25">
      <c r="F208" s="3" t="s">
        <v>25</v>
      </c>
      <c r="G208" s="3">
        <v>1.41</v>
      </c>
      <c r="H208" s="3">
        <v>12.3</v>
      </c>
      <c r="I208" s="3">
        <v>23.4</v>
      </c>
      <c r="J208" s="3">
        <v>30.9</v>
      </c>
      <c r="K208" s="3">
        <v>43.2</v>
      </c>
      <c r="L208" s="3">
        <v>57.4</v>
      </c>
      <c r="M208" s="3">
        <v>90</v>
      </c>
      <c r="N208" s="3">
        <v>157</v>
      </c>
      <c r="O208" s="3">
        <v>237</v>
      </c>
    </row>
    <row r="209" spans="1:19" x14ac:dyDescent="0.25">
      <c r="F209" s="3" t="s">
        <v>48</v>
      </c>
      <c r="G209" s="3">
        <f>AVERAGE(G206:G208)</f>
        <v>1.5599999999999998</v>
      </c>
      <c r="H209" s="3">
        <f t="shared" ref="H209:O209" si="37">AVERAGE(H206:H208)</f>
        <v>12.733333333333334</v>
      </c>
      <c r="I209" s="3">
        <f t="shared" si="37"/>
        <v>24.333333333333332</v>
      </c>
      <c r="J209" s="3">
        <f t="shared" si="37"/>
        <v>30.833333333333332</v>
      </c>
      <c r="K209" s="3">
        <f t="shared" si="37"/>
        <v>43.9</v>
      </c>
      <c r="L209" s="3">
        <f t="shared" si="37"/>
        <v>57</v>
      </c>
      <c r="M209" s="3">
        <f t="shared" si="37"/>
        <v>90.033333333333346</v>
      </c>
      <c r="N209" s="3">
        <f t="shared" si="37"/>
        <v>157</v>
      </c>
      <c r="O209" s="3">
        <f t="shared" si="37"/>
        <v>236.66666666666666</v>
      </c>
    </row>
    <row r="211" spans="1:19" x14ac:dyDescent="0.25">
      <c r="A211" t="s">
        <v>21</v>
      </c>
      <c r="B211" s="1">
        <v>44123</v>
      </c>
      <c r="F211" s="3" t="s">
        <v>45</v>
      </c>
      <c r="G211" s="3">
        <v>3.6</v>
      </c>
      <c r="H211" s="3">
        <v>21</v>
      </c>
      <c r="I211" s="3">
        <v>31.4</v>
      </c>
      <c r="J211" s="3">
        <v>33.4</v>
      </c>
      <c r="K211" s="3">
        <v>49.2</v>
      </c>
      <c r="L211" s="3">
        <v>66</v>
      </c>
      <c r="M211" s="3">
        <v>100.5</v>
      </c>
      <c r="N211" s="3">
        <v>163</v>
      </c>
      <c r="O211" s="3">
        <v>273</v>
      </c>
      <c r="Q211" s="4">
        <f>SLOPE(G218:O218,G214:O214)</f>
        <v>0.89878449261307858</v>
      </c>
      <c r="R211" s="4">
        <f>INTERCEPT(G218:O218,G214:O214)</f>
        <v>-1.0076878385051913</v>
      </c>
      <c r="S211" s="4">
        <f>RSQ(G218:O218,G214:O214)</f>
        <v>0.99490822163010817</v>
      </c>
    </row>
    <row r="212" spans="1:19" x14ac:dyDescent="0.25">
      <c r="F212" s="3" t="s">
        <v>46</v>
      </c>
      <c r="G212" s="3">
        <v>3.5</v>
      </c>
      <c r="H212" s="3">
        <v>19.100000000000001</v>
      </c>
      <c r="I212" s="3">
        <v>31.4</v>
      </c>
      <c r="J212" s="3">
        <v>36.6</v>
      </c>
      <c r="K212" s="3">
        <v>48.12</v>
      </c>
      <c r="L212" s="3">
        <v>59</v>
      </c>
      <c r="M212" s="3">
        <v>102.4</v>
      </c>
      <c r="N212" s="3">
        <v>169</v>
      </c>
      <c r="O212" s="3">
        <v>273</v>
      </c>
    </row>
    <row r="213" spans="1:19" x14ac:dyDescent="0.25">
      <c r="F213" s="3" t="s">
        <v>47</v>
      </c>
      <c r="G213" s="3">
        <v>4.5</v>
      </c>
      <c r="H213" s="3">
        <v>20.100000000000001</v>
      </c>
      <c r="I213" s="3">
        <v>30</v>
      </c>
      <c r="J213" s="3">
        <v>35.6</v>
      </c>
      <c r="K213" s="3">
        <v>48.1</v>
      </c>
      <c r="L213" s="3">
        <v>62</v>
      </c>
      <c r="M213" s="3">
        <v>105.9</v>
      </c>
      <c r="N213" s="3">
        <v>153</v>
      </c>
      <c r="O213" s="3">
        <v>271</v>
      </c>
    </row>
    <row r="214" spans="1:19" x14ac:dyDescent="0.25">
      <c r="F214" s="3" t="s">
        <v>43</v>
      </c>
      <c r="G214" s="3">
        <f t="shared" ref="G214:O214" si="38">AVERAGE(G211:G213)</f>
        <v>3.8666666666666667</v>
      </c>
      <c r="H214" s="3">
        <f t="shared" si="38"/>
        <v>20.066666666666666</v>
      </c>
      <c r="I214" s="3">
        <f t="shared" si="38"/>
        <v>30.933333333333334</v>
      </c>
      <c r="J214" s="3">
        <f t="shared" si="38"/>
        <v>35.199999999999996</v>
      </c>
      <c r="K214" s="3">
        <f t="shared" si="38"/>
        <v>48.473333333333329</v>
      </c>
      <c r="L214" s="3">
        <f t="shared" si="38"/>
        <v>62.333333333333336</v>
      </c>
      <c r="M214" s="3">
        <f t="shared" si="38"/>
        <v>102.93333333333334</v>
      </c>
      <c r="N214" s="3">
        <f t="shared" si="38"/>
        <v>161.66666666666666</v>
      </c>
      <c r="O214" s="3">
        <f t="shared" si="38"/>
        <v>272.33333333333331</v>
      </c>
    </row>
    <row r="215" spans="1:19" x14ac:dyDescent="0.25">
      <c r="F215" s="3" t="s">
        <v>18</v>
      </c>
      <c r="G215" s="3">
        <v>1.53</v>
      </c>
      <c r="H215" s="3">
        <v>13.3</v>
      </c>
      <c r="I215" s="3">
        <v>24.6</v>
      </c>
      <c r="J215" s="3">
        <v>30.7</v>
      </c>
      <c r="K215" s="3">
        <v>43.6</v>
      </c>
      <c r="L215" s="3">
        <v>57.1</v>
      </c>
      <c r="M215" s="3">
        <v>89.8</v>
      </c>
      <c r="N215" s="3">
        <v>157</v>
      </c>
      <c r="O215" s="3">
        <v>236</v>
      </c>
    </row>
    <row r="216" spans="1:19" x14ac:dyDescent="0.25">
      <c r="F216" s="3" t="s">
        <v>19</v>
      </c>
      <c r="G216" s="3">
        <v>1.74</v>
      </c>
      <c r="H216" s="3">
        <v>12.6</v>
      </c>
      <c r="I216" s="3">
        <v>25</v>
      </c>
      <c r="J216" s="3">
        <v>30.9</v>
      </c>
      <c r="K216" s="3">
        <v>44.9</v>
      </c>
      <c r="L216" s="3">
        <v>56.5</v>
      </c>
      <c r="M216" s="3">
        <v>90.3</v>
      </c>
      <c r="N216" s="3">
        <v>157</v>
      </c>
      <c r="O216" s="3">
        <v>237</v>
      </c>
    </row>
    <row r="217" spans="1:19" x14ac:dyDescent="0.25">
      <c r="F217" s="3" t="s">
        <v>25</v>
      </c>
      <c r="G217" s="3">
        <v>1.41</v>
      </c>
      <c r="H217" s="3">
        <v>12.3</v>
      </c>
      <c r="I217" s="3">
        <v>23.4</v>
      </c>
      <c r="J217" s="3">
        <v>30.9</v>
      </c>
      <c r="K217" s="3">
        <v>43.2</v>
      </c>
      <c r="L217" s="3">
        <v>57.4</v>
      </c>
      <c r="M217" s="3">
        <v>90</v>
      </c>
      <c r="N217" s="3">
        <v>157</v>
      </c>
      <c r="O217" s="3">
        <v>237</v>
      </c>
    </row>
    <row r="218" spans="1:19" x14ac:dyDescent="0.25">
      <c r="F218" s="3" t="s">
        <v>48</v>
      </c>
      <c r="G218" s="3">
        <f>AVERAGE(G215:G217)</f>
        <v>1.5599999999999998</v>
      </c>
      <c r="H218" s="3">
        <f t="shared" ref="H218:O218" si="39">AVERAGE(H215:H217)</f>
        <v>12.733333333333334</v>
      </c>
      <c r="I218" s="3">
        <f t="shared" si="39"/>
        <v>24.333333333333332</v>
      </c>
      <c r="J218" s="3">
        <f t="shared" si="39"/>
        <v>30.833333333333332</v>
      </c>
      <c r="K218" s="3">
        <f t="shared" si="39"/>
        <v>43.9</v>
      </c>
      <c r="L218" s="3">
        <f t="shared" si="39"/>
        <v>57</v>
      </c>
      <c r="M218" s="3">
        <f t="shared" si="39"/>
        <v>90.033333333333346</v>
      </c>
      <c r="N218" s="3">
        <f t="shared" si="39"/>
        <v>157</v>
      </c>
      <c r="O218" s="3">
        <f t="shared" si="39"/>
        <v>236.66666666666666</v>
      </c>
    </row>
    <row r="220" spans="1:19" x14ac:dyDescent="0.25">
      <c r="A220" t="s">
        <v>10</v>
      </c>
      <c r="B220" s="1">
        <v>44131</v>
      </c>
      <c r="F220" s="3" t="s">
        <v>45</v>
      </c>
      <c r="G220" s="3">
        <v>4.5</v>
      </c>
      <c r="H220" s="3">
        <v>16.100000000000001</v>
      </c>
      <c r="I220" s="3">
        <v>21.8</v>
      </c>
      <c r="J220" s="3">
        <v>33.9</v>
      </c>
      <c r="K220" s="3">
        <v>35.6</v>
      </c>
      <c r="L220" s="3">
        <v>53.7</v>
      </c>
      <c r="M220" s="3">
        <v>97.8</v>
      </c>
      <c r="N220" s="3">
        <v>163</v>
      </c>
      <c r="O220" s="3">
        <v>235</v>
      </c>
      <c r="Q220" s="4">
        <f>SLOPE(G227:O227,G223:O223)</f>
        <v>0.92087352509521603</v>
      </c>
      <c r="R220" s="4">
        <f>INTERCEPT(G227:O227,G223:O223)</f>
        <v>-2.0069149816694249</v>
      </c>
      <c r="S220" s="4">
        <f>RSQ(G227:O227,G223:O223)</f>
        <v>0.99758713754829109</v>
      </c>
    </row>
    <row r="221" spans="1:19" x14ac:dyDescent="0.25">
      <c r="F221" s="3" t="s">
        <v>46</v>
      </c>
      <c r="G221" s="3">
        <v>3.9</v>
      </c>
      <c r="H221" s="3">
        <v>14.2</v>
      </c>
      <c r="I221" s="3">
        <v>23.9</v>
      </c>
      <c r="J221" s="3">
        <v>35</v>
      </c>
      <c r="K221" s="3">
        <v>38.700000000000003</v>
      </c>
      <c r="L221" s="3">
        <v>51.5</v>
      </c>
      <c r="M221" s="3">
        <v>96.2</v>
      </c>
      <c r="N221" s="3">
        <v>158</v>
      </c>
      <c r="O221" s="3">
        <v>266</v>
      </c>
    </row>
    <row r="222" spans="1:19" x14ac:dyDescent="0.25">
      <c r="F222" s="3" t="s">
        <v>47</v>
      </c>
      <c r="G222" s="3">
        <v>5.9</v>
      </c>
      <c r="H222" s="3">
        <v>13.9</v>
      </c>
      <c r="I222" s="3">
        <v>21.6</v>
      </c>
      <c r="J222" s="3">
        <v>34.799999999999997</v>
      </c>
      <c r="K222" s="3">
        <v>36.1</v>
      </c>
      <c r="L222" s="3">
        <v>51.9</v>
      </c>
      <c r="M222" s="3">
        <v>95.5</v>
      </c>
      <c r="N222" s="3">
        <v>154</v>
      </c>
      <c r="O222" s="3">
        <v>260</v>
      </c>
    </row>
    <row r="223" spans="1:19" x14ac:dyDescent="0.25">
      <c r="F223" s="3" t="s">
        <v>43</v>
      </c>
      <c r="G223" s="3">
        <f t="shared" ref="G223:O223" si="40">AVERAGE(G220:G222)</f>
        <v>4.7666666666666666</v>
      </c>
      <c r="H223" s="3">
        <f t="shared" si="40"/>
        <v>14.733333333333334</v>
      </c>
      <c r="I223" s="3">
        <f t="shared" si="40"/>
        <v>22.433333333333337</v>
      </c>
      <c r="J223" s="3">
        <f t="shared" si="40"/>
        <v>34.56666666666667</v>
      </c>
      <c r="K223" s="3">
        <f t="shared" si="40"/>
        <v>36.800000000000004</v>
      </c>
      <c r="L223" s="3">
        <f t="shared" si="40"/>
        <v>52.366666666666667</v>
      </c>
      <c r="M223" s="3">
        <f t="shared" si="40"/>
        <v>96.5</v>
      </c>
      <c r="N223" s="3">
        <f t="shared" si="40"/>
        <v>158.33333333333334</v>
      </c>
      <c r="O223" s="3">
        <f t="shared" si="40"/>
        <v>253.66666666666666</v>
      </c>
    </row>
    <row r="224" spans="1:19" x14ac:dyDescent="0.25">
      <c r="F224" s="3" t="s">
        <v>18</v>
      </c>
      <c r="G224" s="3">
        <v>1.82</v>
      </c>
      <c r="H224" s="3">
        <v>12.4</v>
      </c>
      <c r="I224" s="3">
        <v>18.3</v>
      </c>
      <c r="J224" s="3">
        <v>23.1</v>
      </c>
      <c r="K224" s="3">
        <v>37.299999999999997</v>
      </c>
      <c r="L224" s="3">
        <v>52.6</v>
      </c>
      <c r="M224" s="3">
        <v>84.9</v>
      </c>
      <c r="N224" s="3">
        <v>148</v>
      </c>
      <c r="O224" s="3">
        <v>230</v>
      </c>
    </row>
    <row r="225" spans="1:19" x14ac:dyDescent="0.25">
      <c r="F225" s="3" t="s">
        <v>19</v>
      </c>
      <c r="G225" s="3">
        <v>1.83</v>
      </c>
      <c r="H225" s="3">
        <v>9.7799999999999994</v>
      </c>
      <c r="I225" s="3">
        <v>18.399999999999999</v>
      </c>
      <c r="J225" s="3">
        <v>22.8</v>
      </c>
      <c r="K225" s="3">
        <v>35.700000000000003</v>
      </c>
      <c r="L225" s="3">
        <v>50.2</v>
      </c>
      <c r="M225" s="3">
        <v>84.5</v>
      </c>
      <c r="N225" s="3">
        <v>149</v>
      </c>
      <c r="O225" s="3">
        <v>229</v>
      </c>
    </row>
    <row r="226" spans="1:19" x14ac:dyDescent="0.25">
      <c r="F226" s="3" t="s">
        <v>25</v>
      </c>
      <c r="G226" s="3">
        <v>1.95</v>
      </c>
      <c r="H226" s="3">
        <v>10.5</v>
      </c>
      <c r="I226" s="3">
        <v>18.600000000000001</v>
      </c>
      <c r="J226" s="3">
        <v>22.6</v>
      </c>
      <c r="K226" s="3">
        <v>36.200000000000003</v>
      </c>
      <c r="L226" s="3">
        <v>49.3</v>
      </c>
      <c r="M226" s="3">
        <v>84.5</v>
      </c>
      <c r="N226" s="3">
        <v>145</v>
      </c>
      <c r="O226" s="3">
        <v>230</v>
      </c>
    </row>
    <row r="227" spans="1:19" x14ac:dyDescent="0.25">
      <c r="F227" s="3" t="s">
        <v>48</v>
      </c>
      <c r="G227" s="3">
        <f>AVERAGE(G224:G226)</f>
        <v>1.8666666666666669</v>
      </c>
      <c r="H227" s="3">
        <f t="shared" ref="H227:O227" si="41">AVERAGE(H224:H226)</f>
        <v>10.893333333333333</v>
      </c>
      <c r="I227" s="3">
        <f t="shared" si="41"/>
        <v>18.433333333333334</v>
      </c>
      <c r="J227" s="3">
        <f t="shared" si="41"/>
        <v>22.833333333333332</v>
      </c>
      <c r="K227" s="3">
        <f t="shared" si="41"/>
        <v>36.4</v>
      </c>
      <c r="L227" s="3">
        <f t="shared" si="41"/>
        <v>50.70000000000001</v>
      </c>
      <c r="M227" s="3">
        <f t="shared" si="41"/>
        <v>84.63333333333334</v>
      </c>
      <c r="N227" s="3">
        <f t="shared" si="41"/>
        <v>147.33333333333334</v>
      </c>
      <c r="O227" s="3">
        <f t="shared" si="41"/>
        <v>229.66666666666666</v>
      </c>
    </row>
    <row r="229" spans="1:19" x14ac:dyDescent="0.25">
      <c r="A229" t="s">
        <v>21</v>
      </c>
      <c r="B229" s="1">
        <v>44131</v>
      </c>
      <c r="F229" s="3" t="s">
        <v>45</v>
      </c>
      <c r="G229" s="3">
        <v>4.3</v>
      </c>
      <c r="H229" s="3">
        <v>14.1</v>
      </c>
      <c r="I229" s="3">
        <v>25.1</v>
      </c>
      <c r="J229" s="3">
        <v>30.5</v>
      </c>
      <c r="K229" s="3">
        <v>45.1</v>
      </c>
      <c r="L229" s="3">
        <v>57.4</v>
      </c>
      <c r="M229" s="3">
        <v>95.8</v>
      </c>
      <c r="N229" s="3">
        <v>163</v>
      </c>
      <c r="O229" s="3">
        <v>290.89999999999998</v>
      </c>
      <c r="Q229" s="4">
        <f>SLOPE(G236:O236,G232:O232)</f>
        <v>0.84216621105730605</v>
      </c>
      <c r="R229" s="4">
        <f>INTERCEPT(G236:O236,G232:O232)</f>
        <v>5.6493794696318815</v>
      </c>
      <c r="S229" s="4">
        <f>RSQ(G236:O236,G232:O232)</f>
        <v>0.98916971366780693</v>
      </c>
    </row>
    <row r="230" spans="1:19" x14ac:dyDescent="0.25">
      <c r="F230" s="3" t="s">
        <v>46</v>
      </c>
      <c r="G230" s="3">
        <v>3.4</v>
      </c>
      <c r="H230" s="3">
        <v>17.100000000000001</v>
      </c>
      <c r="I230" s="3">
        <v>25.2</v>
      </c>
      <c r="J230" s="3">
        <v>29.6</v>
      </c>
      <c r="K230" s="3">
        <v>43.4</v>
      </c>
      <c r="L230" s="3">
        <v>54.1</v>
      </c>
      <c r="M230" s="3">
        <v>94.3</v>
      </c>
      <c r="N230" s="3">
        <v>163.80000000000001</v>
      </c>
      <c r="O230" s="3">
        <v>286.7</v>
      </c>
    </row>
    <row r="231" spans="1:19" x14ac:dyDescent="0.25">
      <c r="F231" s="3" t="s">
        <v>47</v>
      </c>
      <c r="G231" s="3">
        <v>3.5</v>
      </c>
      <c r="H231" s="3">
        <v>15.5</v>
      </c>
      <c r="I231" s="3">
        <v>25.9</v>
      </c>
      <c r="J231" s="3">
        <v>31.4</v>
      </c>
      <c r="K231" s="3">
        <v>41.3</v>
      </c>
      <c r="L231" s="3">
        <v>55.5</v>
      </c>
      <c r="M231" s="3">
        <v>91.2</v>
      </c>
      <c r="N231" s="3">
        <v>156</v>
      </c>
      <c r="O231" s="3">
        <v>284.7</v>
      </c>
    </row>
    <row r="232" spans="1:19" x14ac:dyDescent="0.25">
      <c r="F232" s="3" t="s">
        <v>43</v>
      </c>
      <c r="G232" s="3">
        <f t="shared" ref="G232:O232" si="42">AVERAGE(G229:G231)</f>
        <v>3.7333333333333329</v>
      </c>
      <c r="H232" s="3">
        <f t="shared" si="42"/>
        <v>15.566666666666668</v>
      </c>
      <c r="I232" s="3">
        <f t="shared" si="42"/>
        <v>25.399999999999995</v>
      </c>
      <c r="J232" s="3">
        <f t="shared" si="42"/>
        <v>30.5</v>
      </c>
      <c r="K232" s="3">
        <f t="shared" si="42"/>
        <v>43.266666666666673</v>
      </c>
      <c r="L232" s="3">
        <f t="shared" si="42"/>
        <v>55.666666666666664</v>
      </c>
      <c r="M232" s="3">
        <f t="shared" si="42"/>
        <v>93.766666666666666</v>
      </c>
      <c r="N232" s="3">
        <f t="shared" si="42"/>
        <v>160.93333333333334</v>
      </c>
      <c r="O232" s="3">
        <f t="shared" si="42"/>
        <v>287.43333333333334</v>
      </c>
    </row>
    <row r="233" spans="1:19" x14ac:dyDescent="0.25">
      <c r="F233" s="3" t="s">
        <v>18</v>
      </c>
      <c r="G233" s="3">
        <v>1.53</v>
      </c>
      <c r="H233" s="3">
        <v>13.3</v>
      </c>
      <c r="I233" s="3">
        <v>24.6</v>
      </c>
      <c r="J233" s="3">
        <v>30.7</v>
      </c>
      <c r="K233" s="3">
        <v>43.6</v>
      </c>
      <c r="L233" s="3">
        <v>57.1</v>
      </c>
      <c r="M233" s="3">
        <v>89.8</v>
      </c>
      <c r="N233" s="3">
        <v>157</v>
      </c>
      <c r="O233" s="3">
        <v>236</v>
      </c>
    </row>
    <row r="234" spans="1:19" x14ac:dyDescent="0.25">
      <c r="F234" s="3" t="s">
        <v>19</v>
      </c>
      <c r="G234" s="3">
        <v>1.74</v>
      </c>
      <c r="H234" s="3">
        <v>12.6</v>
      </c>
      <c r="I234" s="3">
        <v>25</v>
      </c>
      <c r="J234" s="3">
        <v>30.9</v>
      </c>
      <c r="K234" s="3">
        <v>44.9</v>
      </c>
      <c r="L234" s="3">
        <v>56.5</v>
      </c>
      <c r="M234" s="3">
        <v>90.3</v>
      </c>
      <c r="N234" s="3">
        <v>157</v>
      </c>
      <c r="O234" s="3">
        <v>237</v>
      </c>
    </row>
    <row r="235" spans="1:19" x14ac:dyDescent="0.25">
      <c r="F235" s="3" t="s">
        <v>25</v>
      </c>
      <c r="G235" s="3">
        <v>1.41</v>
      </c>
      <c r="H235" s="3">
        <v>12.3</v>
      </c>
      <c r="I235" s="3">
        <v>23.4</v>
      </c>
      <c r="J235" s="3">
        <v>30.9</v>
      </c>
      <c r="K235" s="3">
        <v>43.2</v>
      </c>
      <c r="L235" s="3">
        <v>57.4</v>
      </c>
      <c r="M235" s="3">
        <v>90</v>
      </c>
      <c r="N235" s="3">
        <v>157</v>
      </c>
      <c r="O235" s="3">
        <v>237</v>
      </c>
    </row>
    <row r="236" spans="1:19" x14ac:dyDescent="0.25">
      <c r="F236" s="3" t="s">
        <v>48</v>
      </c>
      <c r="G236" s="3">
        <f>AVERAGE(G233:G235)</f>
        <v>1.5599999999999998</v>
      </c>
      <c r="H236" s="3">
        <f t="shared" ref="H236:O236" si="43">AVERAGE(H233:H235)</f>
        <v>12.733333333333334</v>
      </c>
      <c r="I236" s="3">
        <f t="shared" si="43"/>
        <v>24.333333333333332</v>
      </c>
      <c r="J236" s="3">
        <f t="shared" si="43"/>
        <v>30.833333333333332</v>
      </c>
      <c r="K236" s="3">
        <f t="shared" si="43"/>
        <v>43.9</v>
      </c>
      <c r="L236" s="3">
        <f t="shared" si="43"/>
        <v>57</v>
      </c>
      <c r="M236" s="3">
        <f t="shared" si="43"/>
        <v>90.033333333333346</v>
      </c>
      <c r="N236" s="3">
        <f t="shared" si="43"/>
        <v>157</v>
      </c>
      <c r="O236" s="3">
        <f t="shared" si="43"/>
        <v>236.66666666666666</v>
      </c>
    </row>
    <row r="238" spans="1:19" x14ac:dyDescent="0.25">
      <c r="A238" t="s">
        <v>10</v>
      </c>
      <c r="B238" s="1">
        <v>44141</v>
      </c>
      <c r="F238" s="3" t="s">
        <v>45</v>
      </c>
      <c r="G238" s="3">
        <v>6.1</v>
      </c>
      <c r="H238" s="3">
        <v>12.6</v>
      </c>
      <c r="I238" s="3">
        <v>25.7</v>
      </c>
      <c r="J238" s="3">
        <v>36.4</v>
      </c>
      <c r="K238" s="3">
        <v>48.1</v>
      </c>
      <c r="L238" s="3">
        <v>57.9</v>
      </c>
      <c r="M238" s="3">
        <v>83.6</v>
      </c>
      <c r="N238" s="3">
        <v>146</v>
      </c>
      <c r="O238" s="3">
        <v>253</v>
      </c>
      <c r="Q238" s="4">
        <f>SLOPE(G245:O245,G241:O241)</f>
        <v>0.95360827399368164</v>
      </c>
      <c r="R238" s="4">
        <f>INTERCEPT(G245:O245,G241:O241)</f>
        <v>-4.4412581612680668</v>
      </c>
      <c r="S238" s="4">
        <f>RSQ(G245:O245,G241:O241)</f>
        <v>0.99372976693568982</v>
      </c>
    </row>
    <row r="239" spans="1:19" x14ac:dyDescent="0.25">
      <c r="F239" s="3" t="s">
        <v>46</v>
      </c>
      <c r="G239" s="3">
        <v>6.9</v>
      </c>
      <c r="H239" s="3">
        <v>10.6</v>
      </c>
      <c r="I239" s="3">
        <v>26.4</v>
      </c>
      <c r="J239" s="3">
        <v>39.799999999999997</v>
      </c>
      <c r="K239" s="3">
        <v>46.8</v>
      </c>
      <c r="L239" s="3">
        <v>57.8</v>
      </c>
      <c r="M239" s="3">
        <v>80.400000000000006</v>
      </c>
      <c r="N239" s="3">
        <v>140</v>
      </c>
      <c r="O239" s="3">
        <v>251</v>
      </c>
    </row>
    <row r="240" spans="1:19" x14ac:dyDescent="0.25">
      <c r="F240" s="3" t="s">
        <v>47</v>
      </c>
      <c r="G240" s="3">
        <v>3.6</v>
      </c>
      <c r="H240" s="3">
        <v>9.8000000000000007</v>
      </c>
      <c r="I240" s="3">
        <v>26.8</v>
      </c>
      <c r="J240" s="3">
        <v>35.700000000000003</v>
      </c>
      <c r="K240" s="3">
        <v>50.3</v>
      </c>
      <c r="L240" s="3">
        <v>58.5</v>
      </c>
      <c r="M240" s="3">
        <v>80.400000000000006</v>
      </c>
      <c r="N240" s="3">
        <v>148</v>
      </c>
      <c r="O240" s="3">
        <v>246</v>
      </c>
    </row>
    <row r="241" spans="1:19" x14ac:dyDescent="0.25">
      <c r="F241" s="3" t="s">
        <v>43</v>
      </c>
      <c r="G241" s="3">
        <f t="shared" ref="G241:O241" si="44">AVERAGE(G238:G240)</f>
        <v>5.5333333333333341</v>
      </c>
      <c r="H241" s="3">
        <f t="shared" si="44"/>
        <v>11</v>
      </c>
      <c r="I241" s="3">
        <f t="shared" si="44"/>
        <v>26.299999999999997</v>
      </c>
      <c r="J241" s="3">
        <f t="shared" si="44"/>
        <v>37.299999999999997</v>
      </c>
      <c r="K241" s="3">
        <f t="shared" si="44"/>
        <v>48.4</v>
      </c>
      <c r="L241" s="3">
        <f t="shared" si="44"/>
        <v>58.066666666666663</v>
      </c>
      <c r="M241" s="3">
        <f t="shared" si="44"/>
        <v>81.466666666666669</v>
      </c>
      <c r="N241" s="3">
        <f t="shared" si="44"/>
        <v>144.66666666666666</v>
      </c>
      <c r="O241" s="3">
        <f t="shared" si="44"/>
        <v>250</v>
      </c>
    </row>
    <row r="242" spans="1:19" x14ac:dyDescent="0.25">
      <c r="F242" s="3" t="s">
        <v>18</v>
      </c>
      <c r="G242" s="3">
        <v>1.5</v>
      </c>
      <c r="H242" s="3">
        <v>7.66</v>
      </c>
      <c r="I242" s="3">
        <v>21.7</v>
      </c>
      <c r="J242" s="3">
        <v>27.5</v>
      </c>
      <c r="K242" s="3">
        <v>41.1</v>
      </c>
      <c r="L242" s="3">
        <v>50.7</v>
      </c>
      <c r="M242" s="3">
        <v>81.2</v>
      </c>
      <c r="N242" s="3">
        <v>143</v>
      </c>
      <c r="O242" s="3">
        <v>229</v>
      </c>
    </row>
    <row r="243" spans="1:19" x14ac:dyDescent="0.25">
      <c r="F243" s="3" t="s">
        <v>19</v>
      </c>
      <c r="G243" s="3">
        <v>1.53</v>
      </c>
      <c r="H243" s="3">
        <v>7.83</v>
      </c>
      <c r="I243" s="3">
        <v>20.6</v>
      </c>
      <c r="J243" s="3">
        <v>27.6</v>
      </c>
      <c r="K243" s="3">
        <v>41.4</v>
      </c>
      <c r="L243" s="3">
        <v>51.2</v>
      </c>
      <c r="M243" s="3">
        <v>79.900000000000006</v>
      </c>
      <c r="N243" s="3">
        <v>142</v>
      </c>
      <c r="O243" s="3">
        <v>229</v>
      </c>
    </row>
    <row r="244" spans="1:19" x14ac:dyDescent="0.25">
      <c r="F244" s="3" t="s">
        <v>25</v>
      </c>
      <c r="G244" s="3">
        <v>1.45</v>
      </c>
      <c r="H244" s="3">
        <v>7.78</v>
      </c>
      <c r="I244" s="3">
        <v>21.7</v>
      </c>
      <c r="J244" s="3">
        <v>27.3</v>
      </c>
      <c r="K244" s="3">
        <v>10.9</v>
      </c>
      <c r="L244" s="3">
        <v>51.3</v>
      </c>
      <c r="M244" s="3">
        <v>81.2</v>
      </c>
      <c r="N244" s="3">
        <v>141</v>
      </c>
      <c r="O244" s="3">
        <v>229</v>
      </c>
    </row>
    <row r="245" spans="1:19" x14ac:dyDescent="0.25">
      <c r="F245" s="3" t="s">
        <v>48</v>
      </c>
      <c r="G245" s="3">
        <f>AVERAGE(G242:G244)</f>
        <v>1.4933333333333334</v>
      </c>
      <c r="H245" s="3">
        <f t="shared" ref="H245:O245" si="45">AVERAGE(H242:H244)</f>
        <v>7.7566666666666668</v>
      </c>
      <c r="I245" s="3">
        <f t="shared" si="45"/>
        <v>21.333333333333332</v>
      </c>
      <c r="J245" s="3">
        <f t="shared" si="45"/>
        <v>27.466666666666669</v>
      </c>
      <c r="K245" s="3">
        <f t="shared" si="45"/>
        <v>31.133333333333336</v>
      </c>
      <c r="L245" s="3">
        <f t="shared" si="45"/>
        <v>51.066666666666663</v>
      </c>
      <c r="M245" s="3">
        <f t="shared" si="45"/>
        <v>80.766666666666666</v>
      </c>
      <c r="N245" s="3">
        <f t="shared" si="45"/>
        <v>142</v>
      </c>
      <c r="O245" s="3">
        <f t="shared" si="45"/>
        <v>229</v>
      </c>
    </row>
    <row r="247" spans="1:19" x14ac:dyDescent="0.25">
      <c r="A247" t="s">
        <v>21</v>
      </c>
      <c r="B247" s="1">
        <v>44141</v>
      </c>
      <c r="F247" s="3" t="s">
        <v>45</v>
      </c>
      <c r="G247" s="3">
        <v>5.9</v>
      </c>
      <c r="H247" s="3">
        <v>12.8</v>
      </c>
      <c r="I247" s="3">
        <v>25.4</v>
      </c>
      <c r="J247" s="3">
        <v>38</v>
      </c>
      <c r="K247" s="3">
        <v>48.3</v>
      </c>
      <c r="L247" s="3">
        <v>66.7</v>
      </c>
      <c r="M247" s="3">
        <v>106</v>
      </c>
      <c r="N247" s="3">
        <v>159</v>
      </c>
      <c r="O247" s="3">
        <v>267</v>
      </c>
      <c r="Q247" s="4">
        <f>SLOPE(G254:O254,G250:O250)</f>
        <v>0.89327832535915819</v>
      </c>
      <c r="R247" s="4">
        <f>INTERCEPT(G254:O254,G250:O250)</f>
        <v>-5.4345035309477083</v>
      </c>
      <c r="S247" s="4">
        <f>RSQ(G254:O254,G250:O250)</f>
        <v>0.99376241986551828</v>
      </c>
    </row>
    <row r="248" spans="1:19" x14ac:dyDescent="0.25">
      <c r="F248" s="3" t="s">
        <v>46</v>
      </c>
      <c r="G248" s="3">
        <v>6</v>
      </c>
      <c r="H248" s="3">
        <v>11.4</v>
      </c>
      <c r="I248" s="3">
        <v>26.7</v>
      </c>
      <c r="J248" s="3">
        <v>37.299999999999997</v>
      </c>
      <c r="K248" s="3">
        <v>48.4</v>
      </c>
      <c r="L248" s="3">
        <v>64.5</v>
      </c>
      <c r="M248" s="3">
        <v>108</v>
      </c>
      <c r="N248" s="3">
        <v>149</v>
      </c>
      <c r="O248" s="3">
        <v>266</v>
      </c>
    </row>
    <row r="249" spans="1:19" x14ac:dyDescent="0.25">
      <c r="F249" s="3" t="s">
        <v>47</v>
      </c>
      <c r="G249" s="3">
        <v>5.0999999999999996</v>
      </c>
      <c r="H249" s="3">
        <v>13.7</v>
      </c>
      <c r="I249" s="3">
        <v>24.9</v>
      </c>
      <c r="J249" s="3">
        <v>35</v>
      </c>
      <c r="K249" s="3">
        <v>50.4</v>
      </c>
      <c r="L249" s="3">
        <v>63</v>
      </c>
      <c r="M249" s="3">
        <v>104</v>
      </c>
      <c r="N249" s="3">
        <v>149</v>
      </c>
      <c r="O249" s="3">
        <v>261</v>
      </c>
    </row>
    <row r="250" spans="1:19" x14ac:dyDescent="0.25">
      <c r="F250" s="3" t="s">
        <v>43</v>
      </c>
      <c r="G250" s="3">
        <f t="shared" ref="G250:O250" si="46">AVERAGE(G247:G249)</f>
        <v>5.666666666666667</v>
      </c>
      <c r="H250" s="3">
        <f t="shared" si="46"/>
        <v>12.633333333333335</v>
      </c>
      <c r="I250" s="3">
        <f t="shared" si="46"/>
        <v>25.666666666666668</v>
      </c>
      <c r="J250" s="3">
        <f t="shared" si="46"/>
        <v>36.766666666666666</v>
      </c>
      <c r="K250" s="3">
        <f t="shared" si="46"/>
        <v>49.033333333333331</v>
      </c>
      <c r="L250" s="3">
        <f t="shared" si="46"/>
        <v>64.733333333333334</v>
      </c>
      <c r="M250" s="3">
        <f t="shared" si="46"/>
        <v>106</v>
      </c>
      <c r="N250" s="3">
        <f t="shared" si="46"/>
        <v>152.33333333333334</v>
      </c>
      <c r="O250" s="3">
        <f t="shared" si="46"/>
        <v>264.66666666666669</v>
      </c>
    </row>
    <row r="251" spans="1:19" x14ac:dyDescent="0.25">
      <c r="F251" s="3" t="s">
        <v>18</v>
      </c>
      <c r="G251" s="3">
        <v>1.5</v>
      </c>
      <c r="H251" s="3">
        <v>7.66</v>
      </c>
      <c r="I251" s="3">
        <v>21.7</v>
      </c>
      <c r="J251" s="3">
        <v>27.5</v>
      </c>
      <c r="K251" s="3">
        <v>41.1</v>
      </c>
      <c r="L251" s="3">
        <v>50.7</v>
      </c>
      <c r="M251" s="3">
        <v>81.2</v>
      </c>
      <c r="N251" s="3">
        <v>143</v>
      </c>
      <c r="O251" s="3">
        <v>229</v>
      </c>
    </row>
    <row r="252" spans="1:19" x14ac:dyDescent="0.25">
      <c r="F252" s="3" t="s">
        <v>19</v>
      </c>
      <c r="G252" s="3">
        <v>1.53</v>
      </c>
      <c r="H252" s="3">
        <v>7.83</v>
      </c>
      <c r="I252" s="3">
        <v>20.6</v>
      </c>
      <c r="J252" s="3">
        <v>27.6</v>
      </c>
      <c r="K252" s="3">
        <v>41.4</v>
      </c>
      <c r="L252" s="3">
        <v>51.2</v>
      </c>
      <c r="M252" s="3">
        <v>79.900000000000006</v>
      </c>
      <c r="N252" s="3">
        <v>142</v>
      </c>
      <c r="O252" s="3">
        <v>229</v>
      </c>
    </row>
    <row r="253" spans="1:19" x14ac:dyDescent="0.25">
      <c r="F253" s="3" t="s">
        <v>25</v>
      </c>
      <c r="G253" s="3">
        <v>1.45</v>
      </c>
      <c r="H253" s="3">
        <v>7.78</v>
      </c>
      <c r="I253" s="3">
        <v>21.7</v>
      </c>
      <c r="J253" s="3">
        <v>27.3</v>
      </c>
      <c r="K253" s="3">
        <v>10.9</v>
      </c>
      <c r="L253" s="3">
        <v>51.3</v>
      </c>
      <c r="M253" s="3">
        <v>81.2</v>
      </c>
      <c r="N253" s="3">
        <v>141</v>
      </c>
      <c r="O253" s="3">
        <v>229</v>
      </c>
    </row>
    <row r="254" spans="1:19" x14ac:dyDescent="0.25">
      <c r="F254" s="3" t="s">
        <v>48</v>
      </c>
      <c r="G254" s="3">
        <f>AVERAGE(G251:G253)</f>
        <v>1.4933333333333334</v>
      </c>
      <c r="H254" s="3">
        <f t="shared" ref="H254:O254" si="47">AVERAGE(H251:H253)</f>
        <v>7.7566666666666668</v>
      </c>
      <c r="I254" s="3">
        <f t="shared" si="47"/>
        <v>21.333333333333332</v>
      </c>
      <c r="J254" s="3">
        <f t="shared" si="47"/>
        <v>27.466666666666669</v>
      </c>
      <c r="K254" s="3">
        <f t="shared" si="47"/>
        <v>31.133333333333336</v>
      </c>
      <c r="L254" s="3">
        <f t="shared" si="47"/>
        <v>51.066666666666663</v>
      </c>
      <c r="M254" s="3">
        <f t="shared" si="47"/>
        <v>80.766666666666666</v>
      </c>
      <c r="N254" s="3">
        <f t="shared" si="47"/>
        <v>142</v>
      </c>
      <c r="O254" s="3">
        <f t="shared" si="47"/>
        <v>229</v>
      </c>
    </row>
    <row r="256" spans="1:19" x14ac:dyDescent="0.25">
      <c r="A256" t="s">
        <v>10</v>
      </c>
      <c r="B256" s="1">
        <v>44155</v>
      </c>
      <c r="F256" s="3" t="s">
        <v>45</v>
      </c>
      <c r="G256" s="3">
        <v>4.5999999999999996</v>
      </c>
      <c r="H256" s="3">
        <v>13.2</v>
      </c>
      <c r="I256" s="3">
        <v>27.6</v>
      </c>
      <c r="J256" s="3">
        <v>43.5</v>
      </c>
      <c r="K256" s="3">
        <v>55.2</v>
      </c>
      <c r="L256" s="3">
        <v>62.5</v>
      </c>
      <c r="M256" s="3">
        <v>98.4</v>
      </c>
      <c r="N256" s="3">
        <v>146</v>
      </c>
      <c r="O256" s="3">
        <v>260</v>
      </c>
      <c r="Q256" s="4">
        <f>SLOPE(G263:O263,G259:O259)</f>
        <v>0.9987935265538711</v>
      </c>
      <c r="R256" s="4">
        <f>INTERCEPT(G263:O263,G259:O259)</f>
        <v>-2.7967648876238087</v>
      </c>
      <c r="S256" s="4">
        <f>RSQ(G263:O263,G259:O259)</f>
        <v>0.99209386692759172</v>
      </c>
    </row>
    <row r="257" spans="1:19" x14ac:dyDescent="0.25">
      <c r="F257" s="3" t="s">
        <v>46</v>
      </c>
      <c r="G257" s="3">
        <v>4.2</v>
      </c>
      <c r="H257" s="3">
        <v>12.9</v>
      </c>
      <c r="I257" s="3">
        <v>25.4</v>
      </c>
      <c r="J257" s="3">
        <v>46.6</v>
      </c>
      <c r="K257" s="3">
        <v>52.4</v>
      </c>
      <c r="L257" s="3">
        <v>68.7</v>
      </c>
      <c r="M257" s="3">
        <v>91.5</v>
      </c>
      <c r="N257" s="3">
        <v>139</v>
      </c>
      <c r="O257" s="3">
        <v>255</v>
      </c>
    </row>
    <row r="258" spans="1:19" x14ac:dyDescent="0.25">
      <c r="F258" s="3" t="s">
        <v>47</v>
      </c>
      <c r="G258" s="3">
        <v>4.2</v>
      </c>
      <c r="H258" s="3">
        <v>12.5</v>
      </c>
      <c r="I258" s="3">
        <v>28.2</v>
      </c>
      <c r="J258" s="3">
        <v>46.5</v>
      </c>
      <c r="K258" s="3">
        <v>51.9</v>
      </c>
      <c r="L258" s="3">
        <v>66.2</v>
      </c>
      <c r="M258" s="3">
        <v>91.2</v>
      </c>
      <c r="N258" s="3">
        <v>147</v>
      </c>
      <c r="O258" s="3">
        <v>257</v>
      </c>
    </row>
    <row r="259" spans="1:19" x14ac:dyDescent="0.25">
      <c r="F259" s="3" t="s">
        <v>43</v>
      </c>
      <c r="G259" s="3">
        <f t="shared" ref="G259:O259" si="48">AVERAGE(G256:G258)</f>
        <v>4.333333333333333</v>
      </c>
      <c r="H259" s="3">
        <f t="shared" si="48"/>
        <v>12.866666666666667</v>
      </c>
      <c r="I259" s="3">
        <f t="shared" si="48"/>
        <v>27.066666666666666</v>
      </c>
      <c r="J259" s="3">
        <f t="shared" si="48"/>
        <v>45.533333333333331</v>
      </c>
      <c r="K259" s="3">
        <f t="shared" si="48"/>
        <v>53.166666666666664</v>
      </c>
      <c r="L259" s="3">
        <f t="shared" si="48"/>
        <v>65.8</v>
      </c>
      <c r="M259" s="3">
        <f t="shared" si="48"/>
        <v>93.7</v>
      </c>
      <c r="N259" s="3">
        <f t="shared" si="48"/>
        <v>144</v>
      </c>
      <c r="O259" s="3">
        <f t="shared" si="48"/>
        <v>257.33333333333331</v>
      </c>
    </row>
    <row r="260" spans="1:19" x14ac:dyDescent="0.25">
      <c r="F260" s="3" t="s">
        <v>18</v>
      </c>
      <c r="G260" s="3">
        <v>1.43</v>
      </c>
      <c r="H260" s="3">
        <v>10.3</v>
      </c>
      <c r="I260" s="3">
        <v>25.5</v>
      </c>
      <c r="J260" s="3">
        <v>41</v>
      </c>
      <c r="K260" s="3">
        <v>46.2</v>
      </c>
      <c r="L260" s="3">
        <v>58.4</v>
      </c>
      <c r="M260" s="3">
        <v>88.4</v>
      </c>
      <c r="N260" s="3">
        <v>159</v>
      </c>
      <c r="O260" s="3">
        <v>248</v>
      </c>
    </row>
    <row r="261" spans="1:19" x14ac:dyDescent="0.25">
      <c r="F261" s="3" t="s">
        <v>19</v>
      </c>
      <c r="G261" s="3">
        <v>1.55</v>
      </c>
      <c r="H261" s="3">
        <v>10.6</v>
      </c>
      <c r="I261" s="3">
        <v>25.6</v>
      </c>
      <c r="J261" s="3">
        <v>41.2</v>
      </c>
      <c r="K261" s="3">
        <v>46.4</v>
      </c>
      <c r="L261" s="3">
        <v>58.6</v>
      </c>
      <c r="M261" s="3">
        <v>88.6</v>
      </c>
      <c r="N261" s="3">
        <v>158</v>
      </c>
      <c r="O261" s="3">
        <v>247</v>
      </c>
    </row>
    <row r="262" spans="1:19" x14ac:dyDescent="0.25">
      <c r="F262" s="3" t="s">
        <v>25</v>
      </c>
      <c r="G262" s="3">
        <v>1.76</v>
      </c>
      <c r="H262" s="3">
        <v>10.4</v>
      </c>
      <c r="I262" s="3">
        <v>25.4</v>
      </c>
      <c r="J262" s="3">
        <v>41.2</v>
      </c>
      <c r="K262" s="3">
        <v>46.2</v>
      </c>
      <c r="L262" s="3">
        <v>58.7</v>
      </c>
      <c r="M262" s="3">
        <v>87.9</v>
      </c>
      <c r="N262" s="3">
        <v>159</v>
      </c>
      <c r="O262" s="3">
        <v>247</v>
      </c>
    </row>
    <row r="263" spans="1:19" x14ac:dyDescent="0.25">
      <c r="F263" s="3" t="s">
        <v>48</v>
      </c>
      <c r="G263" s="3">
        <f>AVERAGE(G260:G262)</f>
        <v>1.58</v>
      </c>
      <c r="H263" s="3">
        <f t="shared" ref="H263:O263" si="49">AVERAGE(H260:H262)</f>
        <v>10.433333333333332</v>
      </c>
      <c r="I263" s="3">
        <f t="shared" si="49"/>
        <v>25.5</v>
      </c>
      <c r="J263" s="3">
        <f t="shared" si="49"/>
        <v>41.133333333333333</v>
      </c>
      <c r="K263" s="3">
        <f t="shared" si="49"/>
        <v>46.266666666666673</v>
      </c>
      <c r="L263" s="3">
        <f t="shared" si="49"/>
        <v>58.566666666666663</v>
      </c>
      <c r="M263" s="3">
        <f t="shared" si="49"/>
        <v>88.3</v>
      </c>
      <c r="N263" s="3">
        <f t="shared" si="49"/>
        <v>158.66666666666666</v>
      </c>
      <c r="O263" s="3">
        <f t="shared" si="49"/>
        <v>247.33333333333334</v>
      </c>
    </row>
    <row r="265" spans="1:19" x14ac:dyDescent="0.25">
      <c r="A265" t="s">
        <v>21</v>
      </c>
      <c r="B265" s="1">
        <v>44155</v>
      </c>
      <c r="F265" s="3" t="s">
        <v>45</v>
      </c>
      <c r="G265" s="3">
        <v>5.4</v>
      </c>
      <c r="H265" s="3">
        <v>13.2</v>
      </c>
      <c r="I265" s="3">
        <v>24.6</v>
      </c>
      <c r="J265" s="3">
        <v>31.2</v>
      </c>
      <c r="K265" s="3">
        <v>61.2</v>
      </c>
      <c r="L265" s="3">
        <v>65</v>
      </c>
      <c r="M265" s="3">
        <v>98.4</v>
      </c>
      <c r="N265" s="3">
        <v>147</v>
      </c>
      <c r="O265" s="3">
        <v>247</v>
      </c>
      <c r="Q265" s="4">
        <f>SLOPE(G272:O272,G268:O268)</f>
        <v>0.94001689835135804</v>
      </c>
      <c r="R265" s="4">
        <f>INTERCEPT(G272:O272,G268:O268)</f>
        <v>-1.0566981911052267</v>
      </c>
      <c r="S265" s="4">
        <f>RSQ(G272:O272,G268:O268)</f>
        <v>0.9979339884824574</v>
      </c>
    </row>
    <row r="266" spans="1:19" x14ac:dyDescent="0.25">
      <c r="F266" s="3" t="s">
        <v>46</v>
      </c>
      <c r="G266" s="3">
        <v>5.6</v>
      </c>
      <c r="H266" s="3">
        <v>12.9</v>
      </c>
      <c r="I266" s="3">
        <v>24.7</v>
      </c>
      <c r="J266" s="3">
        <v>31.4</v>
      </c>
      <c r="K266" s="3">
        <v>61.7</v>
      </c>
      <c r="L266" s="3">
        <v>67.2</v>
      </c>
      <c r="M266" s="3">
        <v>91.5</v>
      </c>
      <c r="N266" s="3">
        <v>145</v>
      </c>
      <c r="O266" s="3">
        <v>244</v>
      </c>
    </row>
    <row r="267" spans="1:19" x14ac:dyDescent="0.25">
      <c r="F267" s="3" t="s">
        <v>47</v>
      </c>
      <c r="G267" s="3">
        <v>5.0999999999999996</v>
      </c>
      <c r="H267" s="3">
        <v>12.5</v>
      </c>
      <c r="I267" s="3">
        <v>25.8</v>
      </c>
      <c r="J267" s="3">
        <v>31.6</v>
      </c>
      <c r="K267" s="3">
        <v>59.8</v>
      </c>
      <c r="L267" s="3">
        <v>68.400000000000006</v>
      </c>
      <c r="M267" s="3">
        <v>91.2</v>
      </c>
      <c r="N267" s="3">
        <v>145</v>
      </c>
      <c r="O267" s="3">
        <v>246</v>
      </c>
    </row>
    <row r="268" spans="1:19" x14ac:dyDescent="0.25">
      <c r="F268" s="3" t="s">
        <v>43</v>
      </c>
      <c r="G268" s="3">
        <f t="shared" ref="G268:O268" si="50">AVERAGE(G265:G267)</f>
        <v>5.3666666666666671</v>
      </c>
      <c r="H268" s="3">
        <f t="shared" si="50"/>
        <v>12.866666666666667</v>
      </c>
      <c r="I268" s="3">
        <f t="shared" si="50"/>
        <v>25.033333333333331</v>
      </c>
      <c r="J268" s="3">
        <f t="shared" si="50"/>
        <v>31.399999999999995</v>
      </c>
      <c r="K268" s="3">
        <f t="shared" si="50"/>
        <v>60.9</v>
      </c>
      <c r="L268" s="3">
        <f t="shared" si="50"/>
        <v>66.86666666666666</v>
      </c>
      <c r="M268" s="3">
        <f t="shared" si="50"/>
        <v>93.7</v>
      </c>
      <c r="N268" s="3">
        <f t="shared" si="50"/>
        <v>145.66666666666666</v>
      </c>
      <c r="O268" s="3">
        <f t="shared" si="50"/>
        <v>245.66666666666666</v>
      </c>
    </row>
    <row r="269" spans="1:19" x14ac:dyDescent="0.25">
      <c r="F269" s="3" t="s">
        <v>18</v>
      </c>
      <c r="G269" s="3">
        <v>1.68</v>
      </c>
      <c r="H269" s="3">
        <v>8.6</v>
      </c>
      <c r="I269" s="3">
        <v>18.899999999999999</v>
      </c>
      <c r="J269" s="3">
        <v>35.200000000000003</v>
      </c>
      <c r="K269" s="3">
        <v>56.4</v>
      </c>
      <c r="L269" s="3">
        <v>66.099999999999994</v>
      </c>
      <c r="M269" s="3">
        <v>88.4</v>
      </c>
      <c r="N269" s="3">
        <v>132</v>
      </c>
      <c r="O269" s="3">
        <v>232</v>
      </c>
    </row>
    <row r="270" spans="1:19" x14ac:dyDescent="0.25">
      <c r="F270" s="3" t="s">
        <v>19</v>
      </c>
      <c r="G270" s="3">
        <v>1.72</v>
      </c>
      <c r="H270" s="3">
        <v>8.4</v>
      </c>
      <c r="I270" s="3">
        <v>19.100000000000001</v>
      </c>
      <c r="J270" s="3">
        <v>35.6</v>
      </c>
      <c r="K270" s="3">
        <v>55.7</v>
      </c>
      <c r="L270" s="3">
        <v>62.4</v>
      </c>
      <c r="M270" s="3">
        <v>88.6</v>
      </c>
      <c r="N270" s="3">
        <v>135</v>
      </c>
      <c r="O270" s="3">
        <v>229</v>
      </c>
    </row>
    <row r="271" spans="1:19" x14ac:dyDescent="0.25">
      <c r="F271" s="3" t="s">
        <v>25</v>
      </c>
      <c r="G271" s="3">
        <v>1.66</v>
      </c>
      <c r="H271" s="3">
        <v>8.3000000000000007</v>
      </c>
      <c r="I271" s="3">
        <v>19.100000000000001</v>
      </c>
      <c r="J271" s="3">
        <v>35.799999999999997</v>
      </c>
      <c r="K271" s="3">
        <v>55.8</v>
      </c>
      <c r="L271" s="3">
        <v>64.8</v>
      </c>
      <c r="M271" s="3">
        <v>87.9</v>
      </c>
      <c r="N271" s="3">
        <v>134</v>
      </c>
      <c r="O271" s="3">
        <v>228</v>
      </c>
    </row>
    <row r="272" spans="1:19" x14ac:dyDescent="0.25">
      <c r="F272" s="3" t="s">
        <v>48</v>
      </c>
      <c r="G272" s="3">
        <f>AVERAGE(G269:G271)</f>
        <v>1.6866666666666665</v>
      </c>
      <c r="H272" s="3">
        <f t="shared" ref="H272:O272" si="51">AVERAGE(H269:H271)</f>
        <v>8.4333333333333336</v>
      </c>
      <c r="I272" s="3">
        <f t="shared" si="51"/>
        <v>19.033333333333335</v>
      </c>
      <c r="J272" s="3">
        <f t="shared" si="51"/>
        <v>35.533333333333339</v>
      </c>
      <c r="K272" s="3">
        <f t="shared" si="51"/>
        <v>55.966666666666661</v>
      </c>
      <c r="L272" s="3">
        <f t="shared" si="51"/>
        <v>64.433333333333337</v>
      </c>
      <c r="M272" s="3">
        <f t="shared" si="51"/>
        <v>88.3</v>
      </c>
      <c r="N272" s="3">
        <f t="shared" si="51"/>
        <v>133.66666666666666</v>
      </c>
      <c r="O272" s="3">
        <f t="shared" si="51"/>
        <v>229.66666666666666</v>
      </c>
    </row>
    <row r="274" spans="1:19" x14ac:dyDescent="0.25">
      <c r="A274" t="s">
        <v>10</v>
      </c>
      <c r="B274" s="1">
        <v>44168</v>
      </c>
      <c r="F274" s="3" t="s">
        <v>45</v>
      </c>
      <c r="G274" s="3">
        <v>4.7</v>
      </c>
      <c r="H274" s="3">
        <v>11.4</v>
      </c>
      <c r="I274" s="3">
        <v>23.6</v>
      </c>
      <c r="J274" s="3">
        <v>33.200000000000003</v>
      </c>
      <c r="K274" s="3">
        <v>59.7</v>
      </c>
      <c r="L274" s="3">
        <v>64.5</v>
      </c>
      <c r="M274" s="3">
        <v>92.4</v>
      </c>
      <c r="N274" s="3">
        <v>141</v>
      </c>
      <c r="O274" s="3">
        <v>249</v>
      </c>
      <c r="Q274" s="4">
        <f>SLOPE(G281:O281,G277:O277)</f>
        <v>0.9290236337631721</v>
      </c>
      <c r="R274" s="4">
        <f>INTERCEPT(G281:O281,G277:O277)</f>
        <v>0.2234503792223137</v>
      </c>
      <c r="S274" s="4">
        <f>RSQ(G281:O281,G277:O277)</f>
        <v>0.99822448168661049</v>
      </c>
    </row>
    <row r="275" spans="1:19" x14ac:dyDescent="0.25">
      <c r="F275" s="3" t="s">
        <v>46</v>
      </c>
      <c r="G275" s="3">
        <v>4.5999999999999996</v>
      </c>
      <c r="H275" s="3">
        <v>11.7</v>
      </c>
      <c r="I275" s="3">
        <v>23.4</v>
      </c>
      <c r="J275" s="3">
        <v>34.700000000000003</v>
      </c>
      <c r="K275" s="3">
        <v>56.5</v>
      </c>
      <c r="L275" s="3">
        <v>68.2</v>
      </c>
      <c r="M275" s="3">
        <v>93.5</v>
      </c>
      <c r="N275" s="3">
        <v>139</v>
      </c>
      <c r="O275" s="3">
        <v>251</v>
      </c>
    </row>
    <row r="276" spans="1:19" x14ac:dyDescent="0.25">
      <c r="F276" s="3" t="s">
        <v>47</v>
      </c>
      <c r="G276" s="3">
        <v>5.2</v>
      </c>
      <c r="H276" s="3">
        <v>11.9</v>
      </c>
      <c r="I276" s="3">
        <v>23.8</v>
      </c>
      <c r="J276" s="3">
        <v>36.799999999999997</v>
      </c>
      <c r="K276" s="3">
        <v>58.4</v>
      </c>
      <c r="L276" s="3">
        <v>66.7</v>
      </c>
      <c r="M276" s="3">
        <v>93.7</v>
      </c>
      <c r="N276" s="3">
        <v>138</v>
      </c>
      <c r="O276" s="3">
        <v>253</v>
      </c>
    </row>
    <row r="277" spans="1:19" x14ac:dyDescent="0.25">
      <c r="F277" s="3" t="s">
        <v>43</v>
      </c>
      <c r="G277" s="3">
        <f t="shared" ref="G277:O277" si="52">AVERAGE(G274:G276)</f>
        <v>4.833333333333333</v>
      </c>
      <c r="H277" s="3">
        <f t="shared" si="52"/>
        <v>11.666666666666666</v>
      </c>
      <c r="I277" s="3">
        <f t="shared" si="52"/>
        <v>23.599999999999998</v>
      </c>
      <c r="J277" s="3">
        <f t="shared" si="52"/>
        <v>34.9</v>
      </c>
      <c r="K277" s="3">
        <f t="shared" si="52"/>
        <v>58.199999999999996</v>
      </c>
      <c r="L277" s="3">
        <f t="shared" si="52"/>
        <v>66.466666666666654</v>
      </c>
      <c r="M277" s="3">
        <f t="shared" si="52"/>
        <v>93.2</v>
      </c>
      <c r="N277" s="3">
        <f t="shared" si="52"/>
        <v>139.33333333333334</v>
      </c>
      <c r="O277" s="3">
        <f t="shared" si="52"/>
        <v>251</v>
      </c>
    </row>
    <row r="278" spans="1:19" x14ac:dyDescent="0.25">
      <c r="F278" s="3" t="s">
        <v>18</v>
      </c>
      <c r="G278" s="3">
        <v>1.68</v>
      </c>
      <c r="H278" s="3">
        <v>8.6</v>
      </c>
      <c r="I278" s="3">
        <v>18.899999999999999</v>
      </c>
      <c r="J278" s="3">
        <v>35.200000000000003</v>
      </c>
      <c r="K278" s="3">
        <v>56.4</v>
      </c>
      <c r="L278" s="3">
        <v>66.099999999999994</v>
      </c>
      <c r="M278" s="3">
        <v>88.4</v>
      </c>
      <c r="N278" s="3">
        <v>132</v>
      </c>
      <c r="O278" s="3">
        <v>232</v>
      </c>
    </row>
    <row r="279" spans="1:19" x14ac:dyDescent="0.25">
      <c r="F279" s="3" t="s">
        <v>19</v>
      </c>
      <c r="G279" s="3">
        <v>1.72</v>
      </c>
      <c r="H279" s="3">
        <v>8.4</v>
      </c>
      <c r="I279" s="3">
        <v>19.100000000000001</v>
      </c>
      <c r="J279" s="3">
        <v>35.6</v>
      </c>
      <c r="K279" s="3">
        <v>55.7</v>
      </c>
      <c r="L279" s="3">
        <v>62.4</v>
      </c>
      <c r="M279" s="3">
        <v>88.6</v>
      </c>
      <c r="N279" s="3">
        <v>135</v>
      </c>
      <c r="O279" s="3">
        <v>229</v>
      </c>
    </row>
    <row r="280" spans="1:19" x14ac:dyDescent="0.25">
      <c r="F280" s="3" t="s">
        <v>25</v>
      </c>
      <c r="G280" s="3">
        <v>1.66</v>
      </c>
      <c r="H280" s="3">
        <v>8.3000000000000007</v>
      </c>
      <c r="I280" s="3">
        <v>19.100000000000001</v>
      </c>
      <c r="J280" s="3">
        <v>35.799999999999997</v>
      </c>
      <c r="K280" s="3">
        <v>55.8</v>
      </c>
      <c r="L280" s="3">
        <v>64.8</v>
      </c>
      <c r="M280" s="3">
        <v>87.9</v>
      </c>
      <c r="N280" s="3">
        <v>134</v>
      </c>
      <c r="O280" s="3">
        <v>228</v>
      </c>
    </row>
    <row r="281" spans="1:19" x14ac:dyDescent="0.25">
      <c r="F281" s="3" t="s">
        <v>48</v>
      </c>
      <c r="G281" s="3">
        <f>AVERAGE(G278:G280)</f>
        <v>1.6866666666666665</v>
      </c>
      <c r="H281" s="3">
        <f t="shared" ref="H281:O281" si="53">AVERAGE(H278:H280)</f>
        <v>8.4333333333333336</v>
      </c>
      <c r="I281" s="3">
        <f t="shared" si="53"/>
        <v>19.033333333333335</v>
      </c>
      <c r="J281" s="3">
        <f t="shared" si="53"/>
        <v>35.533333333333339</v>
      </c>
      <c r="K281" s="3">
        <f t="shared" si="53"/>
        <v>55.966666666666661</v>
      </c>
      <c r="L281" s="3">
        <f t="shared" si="53"/>
        <v>64.433333333333337</v>
      </c>
      <c r="M281" s="3">
        <f t="shared" si="53"/>
        <v>88.3</v>
      </c>
      <c r="N281" s="3">
        <f t="shared" si="53"/>
        <v>133.66666666666666</v>
      </c>
      <c r="O281" s="3">
        <f t="shared" si="53"/>
        <v>229.66666666666666</v>
      </c>
    </row>
    <row r="283" spans="1:19" x14ac:dyDescent="0.25">
      <c r="A283" t="s">
        <v>21</v>
      </c>
      <c r="B283" s="1">
        <v>44168</v>
      </c>
      <c r="F283" s="3" t="s">
        <v>45</v>
      </c>
      <c r="G283" s="3">
        <v>6.8</v>
      </c>
      <c r="H283" s="3">
        <v>21.4</v>
      </c>
      <c r="I283" s="3">
        <v>33.4</v>
      </c>
      <c r="J283" s="3">
        <v>35.1</v>
      </c>
      <c r="K283" s="3">
        <v>52.4</v>
      </c>
      <c r="L283" s="3">
        <v>63.8</v>
      </c>
      <c r="M283" s="3">
        <v>98.6</v>
      </c>
      <c r="N283" s="3">
        <v>176</v>
      </c>
      <c r="O283" s="3">
        <v>256</v>
      </c>
      <c r="Q283" s="4">
        <f>SLOPE(G290:O290,G286:O286)</f>
        <v>1.0507401053032126</v>
      </c>
      <c r="R283" s="4">
        <f>INTERCEPT(G290:O290,G286:O286)</f>
        <v>-2.6221594103716086</v>
      </c>
      <c r="S283" s="4">
        <f>RSQ(G290:O290,G286:O286)</f>
        <v>0.99561413228767937</v>
      </c>
    </row>
    <row r="284" spans="1:19" x14ac:dyDescent="0.25">
      <c r="F284" s="3" t="s">
        <v>46</v>
      </c>
      <c r="G284" s="3">
        <v>6.4</v>
      </c>
      <c r="H284" s="3">
        <v>21.6</v>
      </c>
      <c r="I284" s="3">
        <v>34.200000000000003</v>
      </c>
      <c r="J284" s="3">
        <v>35.4</v>
      </c>
      <c r="K284" s="3">
        <v>52.6</v>
      </c>
      <c r="L284" s="3">
        <v>62.7</v>
      </c>
      <c r="M284" s="3">
        <v>95.4</v>
      </c>
      <c r="N284" s="3">
        <v>189</v>
      </c>
      <c r="O284" s="3">
        <v>258</v>
      </c>
    </row>
    <row r="285" spans="1:19" x14ac:dyDescent="0.25">
      <c r="F285" s="3" t="s">
        <v>47</v>
      </c>
      <c r="G285" s="3">
        <v>5.2</v>
      </c>
      <c r="H285" s="3">
        <v>22.1</v>
      </c>
      <c r="I285" s="3">
        <v>34.1</v>
      </c>
      <c r="J285" s="3">
        <v>37.200000000000003</v>
      </c>
      <c r="K285" s="3">
        <v>52.8</v>
      </c>
      <c r="L285" s="3">
        <v>66.8</v>
      </c>
      <c r="M285" s="3">
        <v>93.8</v>
      </c>
      <c r="N285" s="3">
        <v>194</v>
      </c>
      <c r="O285" s="3">
        <v>266</v>
      </c>
    </row>
    <row r="286" spans="1:19" x14ac:dyDescent="0.25">
      <c r="F286" s="3" t="s">
        <v>43</v>
      </c>
      <c r="G286" s="3">
        <f t="shared" ref="G286:O286" si="54">AVERAGE(G283:G285)</f>
        <v>6.1333333333333329</v>
      </c>
      <c r="H286" s="3">
        <f t="shared" si="54"/>
        <v>21.7</v>
      </c>
      <c r="I286" s="3">
        <f t="shared" si="54"/>
        <v>33.9</v>
      </c>
      <c r="J286" s="3">
        <v>32.6</v>
      </c>
      <c r="K286" s="3">
        <f t="shared" si="54"/>
        <v>52.6</v>
      </c>
      <c r="L286" s="3">
        <f t="shared" si="54"/>
        <v>64.433333333333337</v>
      </c>
      <c r="M286" s="3">
        <f t="shared" si="54"/>
        <v>95.933333333333337</v>
      </c>
      <c r="N286" s="3">
        <f t="shared" si="54"/>
        <v>186.33333333333334</v>
      </c>
      <c r="O286" s="3">
        <f t="shared" si="54"/>
        <v>260</v>
      </c>
    </row>
    <row r="287" spans="1:19" x14ac:dyDescent="0.25">
      <c r="F287" s="3" t="s">
        <v>18</v>
      </c>
      <c r="G287" s="3">
        <v>5.26</v>
      </c>
      <c r="H287" s="3">
        <v>17.2</v>
      </c>
      <c r="I287" s="3">
        <v>30.5</v>
      </c>
      <c r="J287" s="3">
        <v>32.4</v>
      </c>
      <c r="K287" s="3">
        <v>44.7</v>
      </c>
      <c r="L287" s="3">
        <v>64</v>
      </c>
      <c r="M287" s="3">
        <v>105.8</v>
      </c>
      <c r="N287" s="3">
        <v>201</v>
      </c>
      <c r="O287" s="3">
        <v>264</v>
      </c>
    </row>
    <row r="288" spans="1:19" x14ac:dyDescent="0.25">
      <c r="F288" s="3" t="s">
        <v>19</v>
      </c>
      <c r="G288" s="3">
        <v>5.84</v>
      </c>
      <c r="H288" s="3">
        <v>18.399999999999999</v>
      </c>
      <c r="I288" s="3">
        <v>31.2</v>
      </c>
      <c r="J288" s="3">
        <v>34.299999999999997</v>
      </c>
      <c r="K288" s="3">
        <v>46.2</v>
      </c>
      <c r="L288" s="3">
        <v>63.1</v>
      </c>
      <c r="M288" s="3">
        <v>103.4</v>
      </c>
      <c r="N288" s="3">
        <v>204</v>
      </c>
      <c r="O288" s="3">
        <v>261</v>
      </c>
    </row>
    <row r="289" spans="6:15" x14ac:dyDescent="0.25">
      <c r="F289" s="3" t="s">
        <v>25</v>
      </c>
      <c r="G289" s="3">
        <v>5.72</v>
      </c>
      <c r="H289" s="3">
        <v>17.100000000000001</v>
      </c>
      <c r="I289" s="3">
        <v>30.8</v>
      </c>
      <c r="J289" s="3">
        <v>36.200000000000003</v>
      </c>
      <c r="K289" s="3">
        <v>46.8</v>
      </c>
      <c r="L289" s="3">
        <v>62.8</v>
      </c>
      <c r="M289" s="3">
        <v>104.1</v>
      </c>
      <c r="N289" s="3">
        <v>206</v>
      </c>
      <c r="O289" s="3">
        <v>263</v>
      </c>
    </row>
    <row r="290" spans="6:15" x14ac:dyDescent="0.25">
      <c r="F290" s="3" t="s">
        <v>48</v>
      </c>
      <c r="G290" s="3">
        <f>AVERAGE(G287:G289)</f>
        <v>5.6066666666666665</v>
      </c>
      <c r="H290" s="3">
        <f t="shared" ref="H290:O290" si="55">AVERAGE(H287:H289)</f>
        <v>17.566666666666666</v>
      </c>
      <c r="I290" s="3">
        <f t="shared" si="55"/>
        <v>30.833333333333332</v>
      </c>
      <c r="J290" s="3">
        <f t="shared" si="55"/>
        <v>34.299999999999997</v>
      </c>
      <c r="K290" s="3">
        <f t="shared" si="55"/>
        <v>45.9</v>
      </c>
      <c r="L290" s="3">
        <f t="shared" si="55"/>
        <v>63.29999999999999</v>
      </c>
      <c r="M290" s="3">
        <f t="shared" si="55"/>
        <v>104.43333333333332</v>
      </c>
      <c r="N290" s="3">
        <f t="shared" si="55"/>
        <v>203.66666666666666</v>
      </c>
      <c r="O290" s="3">
        <f t="shared" si="55"/>
        <v>262.66666666666669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Inflow</vt:lpstr>
      <vt:lpstr>Inlet</vt:lpstr>
      <vt:lpstr>Inlet_A</vt:lpstr>
      <vt:lpstr>GreenSpan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 Wang</dc:creator>
  <cp:lastModifiedBy>Miao Wang</cp:lastModifiedBy>
  <dcterms:created xsi:type="dcterms:W3CDTF">2015-06-05T18:19:34Z</dcterms:created>
  <dcterms:modified xsi:type="dcterms:W3CDTF">2024-04-14T05:25:49Z</dcterms:modified>
</cp:coreProperties>
</file>