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5440" windowHeight="15990" activeTab="1"/>
  </bookViews>
  <sheets>
    <sheet name="Table S1. OXA mPCR" sheetId="30" r:id="rId1"/>
    <sheet name="Table S2. 16S-RMTase mPCR" sheetId="26" r:id="rId2"/>
    <sheet name="Table S3. PMQR mPCR" sheetId="28" r:id="rId3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0"/>
  <c r="E9" s="1"/>
  <c r="D8"/>
  <c r="E8" s="1"/>
  <c r="E14"/>
  <c r="D13"/>
  <c r="E13" s="1"/>
  <c r="D12"/>
  <c r="E12" s="1"/>
  <c r="D11"/>
  <c r="E11" s="1"/>
  <c r="D10"/>
  <c r="E10" s="1"/>
  <c r="D7"/>
  <c r="E7" s="1"/>
  <c r="D6"/>
  <c r="E6" s="1"/>
  <c r="D5"/>
  <c r="E5" s="1"/>
  <c r="D4"/>
  <c r="D15" l="1"/>
  <c r="E4"/>
  <c r="E15" l="1"/>
  <c r="E16" s="1"/>
  <c r="D8" i="28" l="1"/>
  <c r="E8" s="1"/>
  <c r="E15"/>
  <c r="D14"/>
  <c r="E14" s="1"/>
  <c r="D13"/>
  <c r="E13" s="1"/>
  <c r="D12"/>
  <c r="E12" s="1"/>
  <c r="D11"/>
  <c r="E11" s="1"/>
  <c r="D10"/>
  <c r="E10" s="1"/>
  <c r="D9"/>
  <c r="E9" s="1"/>
  <c r="D7"/>
  <c r="E7" s="1"/>
  <c r="D6"/>
  <c r="E6" s="1"/>
  <c r="D5"/>
  <c r="E5" s="1"/>
  <c r="D4"/>
  <c r="E4" s="1"/>
  <c r="E16" l="1"/>
  <c r="E17" s="1"/>
  <c r="D16"/>
  <c r="E16" i="26" l="1"/>
  <c r="D15"/>
  <c r="E15" s="1"/>
  <c r="D14"/>
  <c r="E14" s="1"/>
  <c r="D13"/>
  <c r="E13" s="1"/>
  <c r="D12"/>
  <c r="E12" s="1"/>
  <c r="D11"/>
  <c r="E11" s="1"/>
  <c r="D10"/>
  <c r="E10" s="1"/>
  <c r="D9"/>
  <c r="E9" s="1"/>
  <c r="D8"/>
  <c r="E8" s="1"/>
  <c r="D7"/>
  <c r="E7" s="1"/>
  <c r="D6"/>
  <c r="E6" s="1"/>
  <c r="D5"/>
  <c r="E5" s="1"/>
  <c r="D4"/>
  <c r="D17" l="1"/>
  <c r="E4"/>
  <c r="E17" s="1"/>
  <c r="E18" s="1"/>
</calcChain>
</file>

<file path=xl/sharedStrings.xml><?xml version="1.0" encoding="utf-8"?>
<sst xmlns="http://schemas.openxmlformats.org/spreadsheetml/2006/main" count="251" uniqueCount="159">
  <si>
    <t>molecular grade Water</t>
  </si>
  <si>
    <t>70C</t>
  </si>
  <si>
    <t>10 s</t>
  </si>
  <si>
    <t>DMSO [%]</t>
  </si>
  <si>
    <t>3 min</t>
  </si>
  <si>
    <t>95C</t>
  </si>
  <si>
    <t>Time</t>
  </si>
  <si>
    <t>Temperature</t>
  </si>
  <si>
    <t>Cycles</t>
  </si>
  <si>
    <t>Reaction
conc</t>
  </si>
  <si>
    <t>Stock conc</t>
  </si>
  <si>
    <t>Reagent</t>
  </si>
  <si>
    <t>PCR setup program</t>
  </si>
  <si>
    <t>Reaction volume:</t>
  </si>
  <si>
    <t>10x
Touch-Down</t>
  </si>
  <si>
    <t>4 min</t>
  </si>
  <si>
    <t>20 s</t>
  </si>
  <si>
    <t>64-55C-TD</t>
  </si>
  <si>
    <t>35 s</t>
  </si>
  <si>
    <t>40 s</t>
  </si>
  <si>
    <t>97C</t>
  </si>
  <si>
    <t>54C</t>
  </si>
  <si>
    <t>25 s</t>
  </si>
  <si>
    <t>72C</t>
  </si>
  <si>
    <t>Melting curve</t>
  </si>
  <si>
    <t>Final elongation</t>
  </si>
  <si>
    <t>20x</t>
  </si>
  <si>
    <t>dNTP [mM]</t>
  </si>
  <si>
    <t>EVAgreen [X]</t>
  </si>
  <si>
    <t>45 s</t>
  </si>
  <si>
    <t>Vol per 1 
react [µl]</t>
  </si>
  <si>
    <t>Vol for 10 reactions
PCR [µl]</t>
  </si>
  <si>
    <t>96C</t>
  </si>
  <si>
    <t>60 s</t>
  </si>
  <si>
    <t>55C</t>
  </si>
  <si>
    <t>10÷35</t>
  </si>
  <si>
    <t>30 s</t>
  </si>
  <si>
    <t>PCR buffer [X]</t>
  </si>
  <si>
    <t>PeqTaq Polymerase [U/ µl]</t>
  </si>
  <si>
    <t>ArmA F/R [µM]</t>
  </si>
  <si>
    <t>NpmA-multi F/R [µM]</t>
  </si>
  <si>
    <t>RmtC-multi F/R [µM]</t>
  </si>
  <si>
    <t>RmtD-multi F/R [µM]</t>
  </si>
  <si>
    <t>RmtA  F/R [µM]</t>
  </si>
  <si>
    <t>RmtB-multi  F/R [µM]</t>
  </si>
  <si>
    <t>RmtE F/R [µM]</t>
  </si>
  <si>
    <t>RmtF F/R [µM]</t>
  </si>
  <si>
    <t>sample DNA, [ng/µl]</t>
  </si>
  <si>
    <t>62-54C-TD</t>
  </si>
  <si>
    <t>24x</t>
  </si>
  <si>
    <t>70-97C</t>
  </si>
  <si>
    <t>Berçot 2011</t>
  </si>
  <si>
    <t>Davis 2010</t>
  </si>
  <si>
    <t>Hidalgo 2013</t>
  </si>
  <si>
    <t>Forward primer</t>
  </si>
  <si>
    <t>Reverse primer</t>
  </si>
  <si>
    <t>Reference</t>
  </si>
  <si>
    <t>ArmA-multiF</t>
  </si>
  <si>
    <t>ATTTTAGATTTTGGTTGTGGC</t>
  </si>
  <si>
    <t xml:space="preserve">RmtB-multiF </t>
  </si>
  <si>
    <t>ACTTTTACAATCCCTCAATAC</t>
  </si>
  <si>
    <t xml:space="preserve">NpmA-multi-F </t>
  </si>
  <si>
    <t>GGGCTATCTAATGTGGTG</t>
  </si>
  <si>
    <t xml:space="preserve">RmtA-multiF </t>
  </si>
  <si>
    <t>AAACTATTCCGCATGGTTC</t>
  </si>
  <si>
    <t xml:space="preserve">RmtC-multiF </t>
  </si>
  <si>
    <t>CAGGGGTTCCAACAAGT</t>
  </si>
  <si>
    <t xml:space="preserve">RmtD-multiF </t>
  </si>
  <si>
    <t>GGAAAAGGACGTGGACA</t>
  </si>
  <si>
    <t xml:space="preserve">rmtE-F </t>
  </si>
  <si>
    <t>ATGAATATTGATGAAATGGTTGC</t>
  </si>
  <si>
    <t xml:space="preserve">rmtF-F </t>
  </si>
  <si>
    <t>GCGATACAGAAAACCGAAGG</t>
  </si>
  <si>
    <t xml:space="preserve"> ATCTCAGCTCTATCAATATCG </t>
  </si>
  <si>
    <t xml:space="preserve"> AAGTATATAAGTTCTGTTCCG</t>
  </si>
  <si>
    <t>RmtB-multiR</t>
  </si>
  <si>
    <t>RmtC-multiR</t>
  </si>
  <si>
    <t>RmtD-multiR</t>
  </si>
  <si>
    <t>TTTTTATTTCCGCTTCTTCGT</t>
  </si>
  <si>
    <t>TCATGTACACAAGCTCTTTCC</t>
  </si>
  <si>
    <t>AGAGTATATAGCTTGAACATAAGTAGA</t>
  </si>
  <si>
    <t>TCCATCGATTCCACAGG</t>
  </si>
  <si>
    <t xml:space="preserve">TGATTGATTTCCTCCGTTTTTG </t>
  </si>
  <si>
    <t>rmtF-R</t>
  </si>
  <si>
    <t>rmtE-R</t>
  </si>
  <si>
    <t>RmtA-totR</t>
  </si>
  <si>
    <t>NpmA-multiR</t>
  </si>
  <si>
    <t>ArmA-multiR</t>
  </si>
  <si>
    <t>ACCAGTCGGCATAGTGCTTT</t>
  </si>
  <si>
    <t>TEA-Chloride [mM]</t>
  </si>
  <si>
    <t>qnrA F/R [µM]</t>
  </si>
  <si>
    <t>qnrB F/R [µM]</t>
  </si>
  <si>
    <t>qnrC F/R [µM]</t>
  </si>
  <si>
    <t>qnrD F/R [µM]</t>
  </si>
  <si>
    <t>qnrS F/R [µM]</t>
  </si>
  <si>
    <t>qepA F/R [µM]</t>
  </si>
  <si>
    <t>579-580</t>
  </si>
  <si>
    <t>64-56C-TD</t>
  </si>
  <si>
    <t>9x
Touch-Down</t>
  </si>
  <si>
    <t>80-97C</t>
  </si>
  <si>
    <t>Cattoir 2007</t>
  </si>
  <si>
    <t>Wang 2009</t>
  </si>
  <si>
    <t>Cavaco 2009</t>
  </si>
  <si>
    <t>Yamane 2008</t>
  </si>
  <si>
    <t>AGAGGATTTCTCACGCCAGG</t>
  </si>
  <si>
    <t>QnrAm-F</t>
  </si>
  <si>
    <t xml:space="preserve">GGMATHGAAATTCGCCACTG </t>
  </si>
  <si>
    <t>QnrBm-F</t>
  </si>
  <si>
    <t xml:space="preserve">qnrC-F </t>
  </si>
  <si>
    <t>CGAGATCAATTTACGGGGAATA</t>
  </si>
  <si>
    <t xml:space="preserve">GCAAGTTCATTGAACAGGGT </t>
  </si>
  <si>
    <t>GCAGGTCCAGCAGCGGGTAG</t>
  </si>
  <si>
    <t>Sequence (5'-&gt;3')</t>
  </si>
  <si>
    <t>qnrDfw</t>
  </si>
  <si>
    <t>QnrSm-F</t>
  </si>
  <si>
    <t>QEPA-F</t>
  </si>
  <si>
    <t xml:space="preserve">TGCCAGGCACAGATCTTGAC </t>
  </si>
  <si>
    <t>QnrBm-R</t>
  </si>
  <si>
    <t>TTTGCYGYYCGCCAGTCGAA</t>
  </si>
  <si>
    <t>TCCACTTTACGAGGTTCT</t>
  </si>
  <si>
    <t>qnrC-R</t>
  </si>
  <si>
    <t xml:space="preserve">AACAAGCTGAAGCGCCTG </t>
  </si>
  <si>
    <t xml:space="preserve">QnrSm-R </t>
  </si>
  <si>
    <t>TCTAAACCGTCGAGTTCGGC</t>
  </si>
  <si>
    <t xml:space="preserve">CTTCCTGCCCGAGTATCGTG </t>
  </si>
  <si>
    <t>QEPA-R</t>
  </si>
  <si>
    <t>qnrDrev</t>
  </si>
  <si>
    <t>QnrAm-R</t>
  </si>
  <si>
    <t>GGGTTGTACATTTATTGAATC</t>
  </si>
  <si>
    <t>Size [bp]</t>
  </si>
  <si>
    <t>589-1010</t>
  </si>
  <si>
    <t>Hydroxynaphthol blue [mM]</t>
  </si>
  <si>
    <t>OXA-1-like  [µM]</t>
  </si>
  <si>
    <t>OXA-2-like  [µM]</t>
  </si>
  <si>
    <t>OXA-10-like  [µM]</t>
  </si>
  <si>
    <t>OXA-9-like  [µM]</t>
  </si>
  <si>
    <t>72-95C</t>
  </si>
  <si>
    <t>OXA-9-like-F</t>
  </si>
  <si>
    <t>OXA-9-like-R</t>
  </si>
  <si>
    <t>TCTGTTGTTTGGGTTTCGC</t>
  </si>
  <si>
    <t>TCTATGGTGTTTTCTATGGCTG</t>
  </si>
  <si>
    <t>ATTTCAAGCCAAAGGCACGA</t>
  </si>
  <si>
    <t>GCCACTCAACCCATCCTACC</t>
  </si>
  <si>
    <t>CTACGTGGGAATTGAAGCC</t>
  </si>
  <si>
    <t>GTTATTGTCCCGAAGCCAG</t>
  </si>
  <si>
    <t>ACGGAAAGCCAAGAGCCAT</t>
  </si>
  <si>
    <t>CCCACACCAGAAAAACCAGT</t>
  </si>
  <si>
    <t>OXA-1-like-F</t>
  </si>
  <si>
    <t>OXA-1-like-R</t>
  </si>
  <si>
    <t>OXA-2-like-F</t>
  </si>
  <si>
    <t>OXA-10-like-F</t>
  </si>
  <si>
    <t>OXA-2-like-R</t>
  </si>
  <si>
    <t>OXA-10-like-R</t>
  </si>
  <si>
    <t>Mlynarcik et al. 2020</t>
  </si>
  <si>
    <t>Multiplex PCR protocol</t>
  </si>
  <si>
    <t>DFS Taq DNA Polymerase [U/ µl]</t>
  </si>
  <si>
    <t>Table S3. Plasmid-mediated quinolone resistance (PMQR) PCR components and protocol</t>
  </si>
  <si>
    <t>Table S1. OXA PCR components and protocol</t>
  </si>
  <si>
    <t>Table S2. 16S rRNA methyltransferase (16S RMTase) PCR components and protocol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</si>
</sst>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.5"/>
      <name val="Arial"/>
      <family val="2"/>
      <charset val="204"/>
    </font>
    <font>
      <b/>
      <sz val="11.5"/>
      <color indexed="8"/>
      <name val="Arial"/>
      <family val="2"/>
      <charset val="204"/>
    </font>
    <font>
      <b/>
      <sz val="11.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.5"/>
      <color theme="1"/>
      <name val="Arial"/>
      <family val="2"/>
      <charset val="204"/>
    </font>
    <font>
      <b/>
      <sz val="13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0">
    <xf numFmtId="0" fontId="0" fillId="0" borderId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25" applyNumberFormat="0" applyFill="0" applyAlignment="0" applyProtection="0"/>
    <xf numFmtId="0" fontId="13" fillId="0" borderId="26" applyNumberFormat="0" applyFill="0" applyAlignment="0" applyProtection="0"/>
    <xf numFmtId="0" fontId="14" fillId="0" borderId="27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28" applyNumberFormat="0" applyAlignment="0" applyProtection="0"/>
    <xf numFmtId="0" fontId="19" fillId="9" borderId="29" applyNumberFormat="0" applyAlignment="0" applyProtection="0"/>
    <xf numFmtId="0" fontId="20" fillId="9" borderId="28" applyNumberFormat="0" applyAlignment="0" applyProtection="0"/>
    <xf numFmtId="0" fontId="21" fillId="0" borderId="30" applyNumberFormat="0" applyFill="0" applyAlignment="0" applyProtection="0"/>
    <xf numFmtId="0" fontId="22" fillId="10" borderId="31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9" fillId="0" borderId="33" applyNumberFormat="0" applyFill="0" applyAlignment="0" applyProtection="0"/>
    <xf numFmtId="0" fontId="25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25" fillId="35" borderId="0" applyNumberFormat="0" applyBorder="0" applyAlignment="0" applyProtection="0"/>
    <xf numFmtId="0" fontId="3" fillId="0" borderId="0"/>
    <xf numFmtId="0" fontId="3" fillId="11" borderId="32" applyNumberFormat="0" applyFont="0" applyAlignment="0" applyProtection="0"/>
    <xf numFmtId="0" fontId="2" fillId="0" borderId="0"/>
    <xf numFmtId="0" fontId="2" fillId="11" borderId="32" applyNumberFormat="0" applyFont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" fillId="0" borderId="0"/>
  </cellStyleXfs>
  <cellXfs count="135">
    <xf numFmtId="0" fontId="0" fillId="0" borderId="0" xfId="0"/>
    <xf numFmtId="0" fontId="5" fillId="0" borderId="0" xfId="1" applyFont="1" applyAlignment="1">
      <alignment horizontal="left" vertical="center"/>
    </xf>
    <xf numFmtId="0" fontId="6" fillId="3" borderId="1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2" xfId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horizontal="center" vertical="center"/>
    </xf>
    <xf numFmtId="0" fontId="6" fillId="4" borderId="5" xfId="1" applyFont="1" applyFill="1" applyBorder="1" applyAlignment="1">
      <alignment horizontal="center" vertical="center"/>
    </xf>
    <xf numFmtId="0" fontId="6" fillId="4" borderId="8" xfId="1" applyFont="1" applyFill="1" applyBorder="1" applyAlignment="1">
      <alignment horizontal="center" vertical="center"/>
    </xf>
    <xf numFmtId="0" fontId="6" fillId="4" borderId="9" xfId="1" applyFont="1" applyFill="1" applyBorder="1" applyAlignment="1">
      <alignment horizontal="center" vertical="center"/>
    </xf>
    <xf numFmtId="165" fontId="8" fillId="0" borderId="0" xfId="0" applyNumberFormat="1" applyFont="1" applyAlignment="1">
      <alignment horizontal="right" vertical="center"/>
    </xf>
    <xf numFmtId="0" fontId="6" fillId="0" borderId="22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wrapText="1"/>
    </xf>
    <xf numFmtId="0" fontId="5" fillId="0" borderId="16" xfId="1" applyFont="1" applyBorder="1" applyAlignment="1">
      <alignment horizontal="center" wrapText="1"/>
    </xf>
    <xf numFmtId="0" fontId="5" fillId="0" borderId="18" xfId="1" applyFont="1" applyBorder="1" applyAlignment="1">
      <alignment horizontal="center" wrapText="1"/>
    </xf>
    <xf numFmtId="0" fontId="6" fillId="0" borderId="20" xfId="1" applyFont="1" applyBorder="1" applyAlignment="1">
      <alignment vertical="center"/>
    </xf>
    <xf numFmtId="0" fontId="7" fillId="0" borderId="0" xfId="0" applyFont="1"/>
    <xf numFmtId="0" fontId="5" fillId="0" borderId="0" xfId="1" applyFont="1" applyAlignment="1">
      <alignment horizontal="center" vertical="center"/>
    </xf>
    <xf numFmtId="0" fontId="6" fillId="0" borderId="18" xfId="1" applyFont="1" applyBorder="1" applyAlignment="1">
      <alignment wrapText="1"/>
    </xf>
    <xf numFmtId="0" fontId="6" fillId="0" borderId="37" xfId="1" applyFont="1" applyBorder="1" applyAlignment="1">
      <alignment vertical="center"/>
    </xf>
    <xf numFmtId="0" fontId="6" fillId="0" borderId="0" xfId="1" applyFont="1"/>
    <xf numFmtId="2" fontId="5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left" vertical="top" wrapText="1"/>
    </xf>
    <xf numFmtId="0" fontId="6" fillId="0" borderId="17" xfId="1" applyFont="1" applyBorder="1" applyAlignment="1">
      <alignment horizontal="center"/>
    </xf>
    <xf numFmtId="0" fontId="6" fillId="0" borderId="16" xfId="1" applyFont="1" applyBorder="1"/>
    <xf numFmtId="0" fontId="26" fillId="0" borderId="18" xfId="1" applyFont="1" applyBorder="1" applyAlignment="1">
      <alignment wrapText="1"/>
    </xf>
    <xf numFmtId="0" fontId="26" fillId="0" borderId="17" xfId="1" applyFont="1" applyBorder="1" applyAlignment="1">
      <alignment horizontal="center" wrapText="1"/>
    </xf>
    <xf numFmtId="0" fontId="26" fillId="0" borderId="16" xfId="1" applyFont="1" applyBorder="1" applyAlignment="1">
      <alignment horizontal="center" wrapText="1"/>
    </xf>
    <xf numFmtId="0" fontId="29" fillId="0" borderId="38" xfId="1" applyFont="1" applyBorder="1" applyAlignment="1">
      <alignment horizontal="left" vertical="center"/>
    </xf>
    <xf numFmtId="0" fontId="29" fillId="0" borderId="14" xfId="0" applyFont="1" applyBorder="1" applyAlignment="1">
      <alignment vertical="top" wrapText="1"/>
    </xf>
    <xf numFmtId="2" fontId="29" fillId="0" borderId="9" xfId="0" applyNumberFormat="1" applyFont="1" applyBorder="1" applyAlignment="1">
      <alignment horizontal="center" vertical="center"/>
    </xf>
    <xf numFmtId="2" fontId="29" fillId="0" borderId="9" xfId="0" applyNumberFormat="1" applyFont="1" applyBorder="1" applyAlignment="1">
      <alignment horizontal="right" vertical="center"/>
    </xf>
    <xf numFmtId="2" fontId="29" fillId="0" borderId="39" xfId="0" applyNumberFormat="1" applyFont="1" applyBorder="1" applyAlignment="1">
      <alignment horizontal="right" vertical="center"/>
    </xf>
    <xf numFmtId="0" fontId="29" fillId="0" borderId="6" xfId="0" applyFont="1" applyBorder="1"/>
    <xf numFmtId="2" fontId="29" fillId="0" borderId="5" xfId="0" applyNumberFormat="1" applyFont="1" applyBorder="1" applyAlignment="1">
      <alignment horizontal="center" vertical="center"/>
    </xf>
    <xf numFmtId="2" fontId="29" fillId="0" borderId="13" xfId="0" applyNumberFormat="1" applyFont="1" applyBorder="1" applyAlignment="1">
      <alignment horizontal="right" vertical="center"/>
    </xf>
    <xf numFmtId="2" fontId="29" fillId="0" borderId="10" xfId="0" applyNumberFormat="1" applyFont="1" applyBorder="1" applyAlignment="1">
      <alignment horizontal="right" vertical="center"/>
    </xf>
    <xf numFmtId="0" fontId="29" fillId="0" borderId="6" xfId="0" applyFont="1" applyBorder="1" applyAlignment="1">
      <alignment horizontal="left" vertical="center" wrapText="1"/>
    </xf>
    <xf numFmtId="164" fontId="29" fillId="0" borderId="5" xfId="0" applyNumberFormat="1" applyFont="1" applyBorder="1" applyAlignment="1">
      <alignment horizontal="center" vertical="center"/>
    </xf>
    <xf numFmtId="0" fontId="29" fillId="0" borderId="3" xfId="0" applyFont="1" applyBorder="1"/>
    <xf numFmtId="2" fontId="29" fillId="0" borderId="2" xfId="0" applyNumberFormat="1" applyFont="1" applyBorder="1" applyAlignment="1">
      <alignment horizontal="center" vertical="center"/>
    </xf>
    <xf numFmtId="2" fontId="29" fillId="0" borderId="7" xfId="0" applyNumberFormat="1" applyFont="1" applyBorder="1" applyAlignment="1">
      <alignment horizontal="right" vertical="center"/>
    </xf>
    <xf numFmtId="2" fontId="29" fillId="0" borderId="1" xfId="0" applyNumberFormat="1" applyFont="1" applyBorder="1" applyAlignment="1">
      <alignment horizontal="right" vertical="center"/>
    </xf>
    <xf numFmtId="0" fontId="29" fillId="2" borderId="14" xfId="1" applyFont="1" applyFill="1" applyBorder="1" applyAlignment="1">
      <alignment vertical="center"/>
    </xf>
    <xf numFmtId="165" fontId="29" fillId="2" borderId="9" xfId="1" applyNumberFormat="1" applyFont="1" applyFill="1" applyBorder="1" applyAlignment="1">
      <alignment horizontal="center" vertical="center"/>
    </xf>
    <xf numFmtId="164" fontId="29" fillId="2" borderId="9" xfId="1" applyNumberFormat="1" applyFont="1" applyFill="1" applyBorder="1" applyAlignment="1">
      <alignment horizontal="center" vertical="center"/>
    </xf>
    <xf numFmtId="2" fontId="29" fillId="2" borderId="9" xfId="0" applyNumberFormat="1" applyFont="1" applyFill="1" applyBorder="1" applyAlignment="1">
      <alignment horizontal="right" vertical="center"/>
    </xf>
    <xf numFmtId="2" fontId="29" fillId="2" borderId="8" xfId="1" applyNumberFormat="1" applyFont="1" applyFill="1" applyBorder="1" applyAlignment="1">
      <alignment horizontal="right" vertical="center"/>
    </xf>
    <xf numFmtId="0" fontId="29" fillId="2" borderId="6" xfId="1" applyFont="1" applyFill="1" applyBorder="1" applyAlignment="1">
      <alignment vertical="center"/>
    </xf>
    <xf numFmtId="165" fontId="29" fillId="2" borderId="5" xfId="1" applyNumberFormat="1" applyFont="1" applyFill="1" applyBorder="1" applyAlignment="1">
      <alignment horizontal="center" vertical="center"/>
    </xf>
    <xf numFmtId="2" fontId="29" fillId="2" borderId="5" xfId="1" applyNumberFormat="1" applyFont="1" applyFill="1" applyBorder="1" applyAlignment="1">
      <alignment horizontal="center" vertical="center"/>
    </xf>
    <xf numFmtId="2" fontId="29" fillId="2" borderId="13" xfId="0" applyNumberFormat="1" applyFont="1" applyFill="1" applyBorder="1" applyAlignment="1">
      <alignment horizontal="right" vertical="center"/>
    </xf>
    <xf numFmtId="2" fontId="29" fillId="2" borderId="4" xfId="1" applyNumberFormat="1" applyFont="1" applyFill="1" applyBorder="1" applyAlignment="1">
      <alignment horizontal="right" vertical="center"/>
    </xf>
    <xf numFmtId="0" fontId="29" fillId="2" borderId="6" xfId="1" applyFont="1" applyFill="1" applyBorder="1" applyAlignment="1">
      <alignment horizontal="left" vertical="center"/>
    </xf>
    <xf numFmtId="0" fontId="29" fillId="2" borderId="15" xfId="1" applyFont="1" applyFill="1" applyBorder="1" applyAlignment="1">
      <alignment horizontal="left" vertical="center"/>
    </xf>
    <xf numFmtId="2" fontId="29" fillId="2" borderId="13" xfId="1" applyNumberFormat="1" applyFont="1" applyFill="1" applyBorder="1" applyAlignment="1">
      <alignment horizontal="center" vertical="center"/>
    </xf>
    <xf numFmtId="0" fontId="29" fillId="0" borderId="14" xfId="1" applyFont="1" applyBorder="1" applyAlignment="1">
      <alignment horizontal="left" vertical="center"/>
    </xf>
    <xf numFmtId="16" fontId="29" fillId="0" borderId="9" xfId="1" applyNumberFormat="1" applyFont="1" applyBorder="1" applyAlignment="1">
      <alignment horizontal="center" vertical="center"/>
    </xf>
    <xf numFmtId="16" fontId="29" fillId="0" borderId="9" xfId="1" applyNumberFormat="1" applyFont="1" applyBorder="1" applyAlignment="1">
      <alignment horizontal="left" vertical="center"/>
    </xf>
    <xf numFmtId="2" fontId="29" fillId="0" borderId="9" xfId="1" applyNumberFormat="1" applyFont="1" applyBorder="1" applyAlignment="1">
      <alignment horizontal="right" vertical="center"/>
    </xf>
    <xf numFmtId="165" fontId="29" fillId="0" borderId="8" xfId="0" applyNumberFormat="1" applyFont="1" applyBorder="1" applyAlignment="1">
      <alignment horizontal="right" vertical="center"/>
    </xf>
    <xf numFmtId="0" fontId="29" fillId="0" borderId="19" xfId="1" applyFont="1" applyBorder="1" applyAlignment="1">
      <alignment horizontal="left" vertical="center"/>
    </xf>
    <xf numFmtId="0" fontId="29" fillId="0" borderId="11" xfId="1" applyFont="1" applyBorder="1" applyAlignment="1">
      <alignment horizontal="center" vertical="center"/>
    </xf>
    <xf numFmtId="2" fontId="29" fillId="0" borderId="11" xfId="1" applyNumberFormat="1" applyFont="1" applyBorder="1" applyAlignment="1">
      <alignment horizontal="right" vertical="center"/>
    </xf>
    <xf numFmtId="2" fontId="29" fillId="0" borderId="10" xfId="1" applyNumberFormat="1" applyFont="1" applyBorder="1" applyAlignment="1">
      <alignment horizontal="right" vertical="center"/>
    </xf>
    <xf numFmtId="0" fontId="29" fillId="0" borderId="40" xfId="1" applyFont="1" applyBorder="1" applyAlignment="1">
      <alignment horizontal="left" vertical="center"/>
    </xf>
    <xf numFmtId="0" fontId="29" fillId="0" borderId="2" xfId="1" applyFont="1" applyBorder="1" applyAlignment="1">
      <alignment horizontal="left" vertical="center"/>
    </xf>
    <xf numFmtId="2" fontId="29" fillId="0" borderId="23" xfId="1" applyNumberFormat="1" applyFont="1" applyBorder="1" applyAlignment="1">
      <alignment horizontal="right" vertical="center"/>
    </xf>
    <xf numFmtId="165" fontId="29" fillId="0" borderId="1" xfId="0" applyNumberFormat="1" applyFont="1" applyBorder="1" applyAlignment="1">
      <alignment horizontal="right" vertical="center"/>
    </xf>
    <xf numFmtId="0" fontId="29" fillId="0" borderId="5" xfId="0" applyFont="1" applyBorder="1" applyAlignment="1">
      <alignment vertical="center"/>
    </xf>
    <xf numFmtId="0" fontId="29" fillId="0" borderId="5" xfId="0" applyFont="1" applyBorder="1" applyAlignment="1">
      <alignment horizontal="left" vertical="center"/>
    </xf>
    <xf numFmtId="0" fontId="30" fillId="36" borderId="4" xfId="0" applyFont="1" applyFill="1" applyBorder="1" applyAlignment="1">
      <alignment vertical="center" wrapText="1"/>
    </xf>
    <xf numFmtId="0" fontId="29" fillId="0" borderId="0" xfId="0" applyFont="1" applyAlignment="1">
      <alignment vertical="center"/>
    </xf>
    <xf numFmtId="0" fontId="29" fillId="0" borderId="3" xfId="0" applyFont="1" applyBorder="1" applyAlignment="1">
      <alignment horizontal="left" vertical="center"/>
    </xf>
    <xf numFmtId="0" fontId="29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vertical="center"/>
    </xf>
    <xf numFmtId="0" fontId="30" fillId="36" borderId="1" xfId="0" applyFont="1" applyFill="1" applyBorder="1" applyAlignment="1">
      <alignment vertical="center"/>
    </xf>
    <xf numFmtId="0" fontId="29" fillId="0" borderId="6" xfId="0" applyFont="1" applyBorder="1" applyAlignment="1">
      <alignment vertical="center"/>
    </xf>
    <xf numFmtId="0" fontId="29" fillId="0" borderId="5" xfId="0" applyFont="1" applyBorder="1" applyAlignment="1">
      <alignment horizontal="center" vertical="center"/>
    </xf>
    <xf numFmtId="0" fontId="29" fillId="0" borderId="5" xfId="0" applyFont="1" applyBorder="1"/>
    <xf numFmtId="0" fontId="26" fillId="0" borderId="37" xfId="1" applyFont="1" applyBorder="1" applyAlignment="1">
      <alignment wrapText="1"/>
    </xf>
    <xf numFmtId="0" fontId="26" fillId="0" borderId="41" xfId="1" applyFont="1" applyBorder="1" applyAlignment="1">
      <alignment horizontal="center" wrapText="1"/>
    </xf>
    <xf numFmtId="0" fontId="26" fillId="0" borderId="39" xfId="1" applyFont="1" applyBorder="1" applyAlignment="1">
      <alignment horizontal="center" wrapText="1"/>
    </xf>
    <xf numFmtId="0" fontId="29" fillId="2" borderId="15" xfId="1" applyFont="1" applyFill="1" applyBorder="1" applyAlignment="1">
      <alignment vertical="center"/>
    </xf>
    <xf numFmtId="165" fontId="29" fillId="2" borderId="13" xfId="1" applyNumberFormat="1" applyFont="1" applyFill="1" applyBorder="1" applyAlignment="1">
      <alignment horizontal="center" vertical="center"/>
    </xf>
    <xf numFmtId="164" fontId="29" fillId="2" borderId="13" xfId="1" applyNumberFormat="1" applyFont="1" applyFill="1" applyBorder="1" applyAlignment="1">
      <alignment horizontal="center" vertical="center"/>
    </xf>
    <xf numFmtId="2" fontId="29" fillId="2" borderId="12" xfId="1" applyNumberFormat="1" applyFont="1" applyFill="1" applyBorder="1" applyAlignment="1">
      <alignment horizontal="right" vertical="center"/>
    </xf>
    <xf numFmtId="2" fontId="29" fillId="0" borderId="5" xfId="0" applyNumberFormat="1" applyFont="1" applyBorder="1" applyAlignment="1">
      <alignment horizontal="right" vertical="center"/>
    </xf>
    <xf numFmtId="2" fontId="29" fillId="0" borderId="8" xfId="0" applyNumberFormat="1" applyFont="1" applyBorder="1" applyAlignment="1">
      <alignment horizontal="right" vertical="center"/>
    </xf>
    <xf numFmtId="2" fontId="29" fillId="0" borderId="4" xfId="0" applyNumberFormat="1" applyFont="1" applyBorder="1" applyAlignment="1">
      <alignment horizontal="right" vertical="center"/>
    </xf>
    <xf numFmtId="0" fontId="29" fillId="0" borderId="4" xfId="0" applyFont="1" applyBorder="1"/>
    <xf numFmtId="0" fontId="29" fillId="0" borderId="2" xfId="0" applyFont="1" applyBorder="1"/>
    <xf numFmtId="0" fontId="29" fillId="0" borderId="1" xfId="0" applyFont="1" applyBorder="1"/>
    <xf numFmtId="0" fontId="8" fillId="0" borderId="0" xfId="0" applyFont="1"/>
    <xf numFmtId="0" fontId="29" fillId="0" borderId="0" xfId="0" applyFont="1" applyAlignment="1">
      <alignment horizontal="left" vertical="center"/>
    </xf>
    <xf numFmtId="0" fontId="31" fillId="0" borderId="14" xfId="1" applyFont="1" applyBorder="1"/>
    <xf numFmtId="0" fontId="31" fillId="0" borderId="9" xfId="1" applyFont="1" applyBorder="1"/>
    <xf numFmtId="0" fontId="31" fillId="0" borderId="8" xfId="1" applyFont="1" applyBorder="1"/>
    <xf numFmtId="0" fontId="32" fillId="0" borderId="0" xfId="0" applyFont="1"/>
    <xf numFmtId="0" fontId="32" fillId="0" borderId="9" xfId="0" applyFont="1" applyBorder="1"/>
    <xf numFmtId="0" fontId="6" fillId="0" borderId="5" xfId="1" applyFont="1" applyBorder="1" applyAlignment="1">
      <alignment horizontal="center"/>
    </xf>
    <xf numFmtId="0" fontId="6" fillId="0" borderId="5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33" fillId="0" borderId="14" xfId="1" applyFont="1" applyBorder="1"/>
    <xf numFmtId="0" fontId="33" fillId="0" borderId="9" xfId="1" applyFont="1" applyBorder="1"/>
    <xf numFmtId="0" fontId="33" fillId="0" borderId="8" xfId="1" applyFont="1" applyBorder="1"/>
    <xf numFmtId="0" fontId="29" fillId="0" borderId="9" xfId="0" applyFont="1" applyBorder="1"/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left" vertical="center" wrapText="1"/>
    </xf>
    <xf numFmtId="165" fontId="29" fillId="0" borderId="2" xfId="0" applyNumberFormat="1" applyFont="1" applyBorder="1" applyAlignment="1">
      <alignment horizontal="center" vertical="center"/>
    </xf>
    <xf numFmtId="0" fontId="34" fillId="0" borderId="0" xfId="1" applyFont="1" applyBorder="1" applyAlignment="1"/>
    <xf numFmtId="0" fontId="27" fillId="0" borderId="34" xfId="1" applyFont="1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10" fillId="0" borderId="18" xfId="1" applyFont="1" applyBorder="1" applyAlignment="1">
      <alignment horizontal="center"/>
    </xf>
    <xf numFmtId="0" fontId="10" fillId="0" borderId="17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6" fillId="4" borderId="37" xfId="1" applyFont="1" applyFill="1" applyBorder="1" applyAlignment="1">
      <alignment horizontal="center" vertical="center" wrapText="1"/>
    </xf>
    <xf numFmtId="0" fontId="6" fillId="4" borderId="20" xfId="1" applyFont="1" applyFill="1" applyBorder="1" applyAlignment="1">
      <alignment horizontal="center" vertical="center" wrapText="1"/>
    </xf>
    <xf numFmtId="0" fontId="6" fillId="4" borderId="21" xfId="1" applyFont="1" applyFill="1" applyBorder="1" applyAlignment="1">
      <alignment horizontal="center" vertical="center" wrapText="1"/>
    </xf>
    <xf numFmtId="0" fontId="6" fillId="3" borderId="37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horizontal="center" vertical="center"/>
    </xf>
    <xf numFmtId="0" fontId="35" fillId="0" borderId="34" xfId="1" applyFont="1" applyBorder="1" applyAlignment="1">
      <alignment horizontal="left" vertical="center"/>
    </xf>
    <xf numFmtId="0" fontId="35" fillId="0" borderId="35" xfId="1" applyFont="1" applyBorder="1" applyAlignment="1">
      <alignment horizontal="left" vertical="center"/>
    </xf>
    <xf numFmtId="0" fontId="35" fillId="0" borderId="36" xfId="1" applyFont="1" applyBorder="1" applyAlignment="1">
      <alignment horizontal="left" vertical="center"/>
    </xf>
    <xf numFmtId="0" fontId="35" fillId="0" borderId="34" xfId="1" applyFont="1" applyBorder="1" applyAlignment="1">
      <alignment horizontal="left" vertical="top" wrapText="1"/>
    </xf>
    <xf numFmtId="0" fontId="35" fillId="0" borderId="35" xfId="0" applyFont="1" applyBorder="1" applyAlignment="1">
      <alignment horizontal="left" vertical="top" wrapText="1"/>
    </xf>
    <xf numFmtId="0" fontId="35" fillId="0" borderId="36" xfId="0" applyFont="1" applyBorder="1" applyAlignment="1">
      <alignment horizontal="left" vertical="top" wrapText="1"/>
    </xf>
  </cellXfs>
  <cellStyles count="60">
    <cellStyle name="20% - Accent1" xfId="20" builtinId="30" customBuiltin="1"/>
    <cellStyle name="20% - Accent1 2" xfId="47"/>
    <cellStyle name="20% - Accent2" xfId="24" builtinId="34" customBuiltin="1"/>
    <cellStyle name="20% - Accent2 2" xfId="49"/>
    <cellStyle name="20% - Accent3" xfId="28" builtinId="38" customBuiltin="1"/>
    <cellStyle name="20% - Accent3 2" xfId="51"/>
    <cellStyle name="20% - Accent4" xfId="32" builtinId="42" customBuiltin="1"/>
    <cellStyle name="20% - Accent4 2" xfId="53"/>
    <cellStyle name="20% - Accent5" xfId="36" builtinId="46" customBuiltin="1"/>
    <cellStyle name="20% - Accent5 2" xfId="55"/>
    <cellStyle name="20% - Accent6" xfId="40" builtinId="50" customBuiltin="1"/>
    <cellStyle name="20% - Accent6 2" xfId="57"/>
    <cellStyle name="40% - Accent1" xfId="21" builtinId="31" customBuiltin="1"/>
    <cellStyle name="40% - Accent1 2" xfId="48"/>
    <cellStyle name="40% - Accent2" xfId="25" builtinId="35" customBuiltin="1"/>
    <cellStyle name="40% - Accent2 2" xfId="50"/>
    <cellStyle name="40% - Accent3" xfId="29" builtinId="39" customBuiltin="1"/>
    <cellStyle name="40% - Accent3 2" xfId="52"/>
    <cellStyle name="40% - Accent4" xfId="33" builtinId="43" customBuiltin="1"/>
    <cellStyle name="40% - Accent4 2" xfId="54"/>
    <cellStyle name="40% - Accent5" xfId="37" builtinId="47" customBuiltin="1"/>
    <cellStyle name="40% - Accent5 2" xfId="56"/>
    <cellStyle name="40% - Accent6" xfId="41" builtinId="51" customBuiltin="1"/>
    <cellStyle name="40% - Accent6 2" xfId="58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/>
    <cellStyle name="Normal 2 2" xfId="59"/>
    <cellStyle name="Normal 3" xfId="2"/>
    <cellStyle name="Normal 4" xfId="43"/>
    <cellStyle name="Normal 5" xfId="45"/>
    <cellStyle name="Note 2" xfId="44"/>
    <cellStyle name="Note 3" xfId="46"/>
    <cellStyle name="Output" xfId="12" builtinId="21" customBuiltin="1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28"/>
  <sheetViews>
    <sheetView zoomScale="85" zoomScaleNormal="85" workbookViewId="0">
      <selection activeCell="A37" sqref="A37"/>
    </sheetView>
  </sheetViews>
  <sheetFormatPr defaultColWidth="9.140625" defaultRowHeight="15.75"/>
  <cols>
    <col min="1" max="1" width="35" style="25" bestFit="1" customWidth="1"/>
    <col min="2" max="2" width="7.7109375" style="25" bestFit="1" customWidth="1"/>
    <col min="3" max="4" width="11.5703125" style="25" bestFit="1" customWidth="1"/>
    <col min="5" max="5" width="12.28515625" style="25" customWidth="1"/>
    <col min="6" max="6" width="9.140625" style="25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6.5703125" style="25" bestFit="1" customWidth="1"/>
    <col min="12" max="12" width="36" style="25" bestFit="1" customWidth="1"/>
    <col min="13" max="13" width="16.28515625" style="25" bestFit="1" customWidth="1"/>
    <col min="14" max="14" width="33.140625" style="25" bestFit="1" customWidth="1"/>
    <col min="15" max="15" width="15.42578125" style="25" bestFit="1" customWidth="1"/>
    <col min="16" max="16" width="23.28515625" style="25" bestFit="1" customWidth="1"/>
    <col min="17" max="16384" width="9.140625" style="25"/>
  </cols>
  <sheetData>
    <row r="1" spans="1:16" ht="18.75" thickBot="1">
      <c r="A1" s="129" t="s">
        <v>157</v>
      </c>
      <c r="B1" s="130"/>
      <c r="C1" s="130"/>
      <c r="D1" s="130"/>
      <c r="E1" s="131"/>
    </row>
    <row r="2" spans="1:16" ht="21" thickBot="1">
      <c r="A2" s="117" t="s">
        <v>154</v>
      </c>
      <c r="B2" s="118"/>
      <c r="C2" s="118"/>
      <c r="D2" s="118"/>
      <c r="E2" s="119"/>
    </row>
    <row r="3" spans="1:16" ht="52.5" customHeight="1" thickBot="1">
      <c r="A3" s="86" t="s">
        <v>11</v>
      </c>
      <c r="B3" s="87" t="s">
        <v>10</v>
      </c>
      <c r="C3" s="87" t="s">
        <v>9</v>
      </c>
      <c r="D3" s="87" t="s">
        <v>30</v>
      </c>
      <c r="E3" s="88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3" si="0">C4*D$16/B4</f>
        <v>2</v>
      </c>
      <c r="E4" s="94">
        <f t="shared" ref="E4:E6" si="1">D4*10</f>
        <v>20</v>
      </c>
      <c r="G4" s="120" t="s">
        <v>12</v>
      </c>
      <c r="H4" s="121"/>
      <c r="I4" s="122"/>
      <c r="K4" s="101" t="s">
        <v>54</v>
      </c>
      <c r="L4" s="102" t="s">
        <v>112</v>
      </c>
      <c r="M4" s="102" t="s">
        <v>55</v>
      </c>
      <c r="N4" s="102" t="s">
        <v>112</v>
      </c>
      <c r="O4" s="105" t="s">
        <v>129</v>
      </c>
      <c r="P4" s="103" t="s">
        <v>56</v>
      </c>
    </row>
    <row r="5" spans="1:16" ht="16.5" thickBot="1">
      <c r="A5" s="39" t="s">
        <v>27</v>
      </c>
      <c r="B5" s="40">
        <v>10</v>
      </c>
      <c r="C5" s="44">
        <v>0.27500000000000002</v>
      </c>
      <c r="D5" s="93">
        <f t="shared" si="0"/>
        <v>0.55000000000000004</v>
      </c>
      <c r="E5" s="95">
        <f t="shared" si="1"/>
        <v>5.5</v>
      </c>
      <c r="G5" s="19" t="s">
        <v>8</v>
      </c>
      <c r="H5" s="17" t="s">
        <v>7</v>
      </c>
      <c r="I5" s="18" t="s">
        <v>6</v>
      </c>
      <c r="K5" s="39" t="s">
        <v>147</v>
      </c>
      <c r="L5" s="76" t="s">
        <v>139</v>
      </c>
      <c r="M5" s="85" t="s">
        <v>148</v>
      </c>
      <c r="N5" s="75" t="s">
        <v>140</v>
      </c>
      <c r="O5" s="106">
        <v>245</v>
      </c>
      <c r="P5" s="96" t="s">
        <v>153</v>
      </c>
    </row>
    <row r="6" spans="1:16" ht="16.5" thickBot="1">
      <c r="A6" s="43" t="s">
        <v>155</v>
      </c>
      <c r="B6" s="40">
        <v>5</v>
      </c>
      <c r="C6" s="44">
        <v>0.05</v>
      </c>
      <c r="D6" s="93">
        <f t="shared" si="0"/>
        <v>0.2</v>
      </c>
      <c r="E6" s="95">
        <f t="shared" si="1"/>
        <v>2</v>
      </c>
      <c r="G6" s="24"/>
      <c r="H6" s="15" t="s">
        <v>5</v>
      </c>
      <c r="I6" s="16" t="s">
        <v>15</v>
      </c>
      <c r="K6" s="39" t="s">
        <v>149</v>
      </c>
      <c r="L6" s="76" t="s">
        <v>141</v>
      </c>
      <c r="M6" s="85" t="s">
        <v>151</v>
      </c>
      <c r="N6" s="75" t="s">
        <v>142</v>
      </c>
      <c r="O6" s="107">
        <v>569</v>
      </c>
      <c r="P6" s="96" t="s">
        <v>153</v>
      </c>
    </row>
    <row r="7" spans="1:16">
      <c r="A7" s="39" t="s">
        <v>28</v>
      </c>
      <c r="B7" s="40">
        <v>20</v>
      </c>
      <c r="C7" s="44">
        <v>0.85</v>
      </c>
      <c r="D7" s="85">
        <f t="shared" si="0"/>
        <v>0.85</v>
      </c>
      <c r="E7" s="96">
        <f>D7*10</f>
        <v>8.5</v>
      </c>
      <c r="G7" s="123" t="s">
        <v>14</v>
      </c>
      <c r="H7" s="13" t="s">
        <v>20</v>
      </c>
      <c r="I7" s="12" t="s">
        <v>2</v>
      </c>
      <c r="K7" s="39" t="s">
        <v>137</v>
      </c>
      <c r="L7" s="76" t="s">
        <v>143</v>
      </c>
      <c r="M7" s="85" t="s">
        <v>138</v>
      </c>
      <c r="N7" s="75" t="s">
        <v>144</v>
      </c>
      <c r="O7" s="107">
        <v>410</v>
      </c>
      <c r="P7" s="96" t="s">
        <v>153</v>
      </c>
    </row>
    <row r="8" spans="1:16" ht="16.5" thickBot="1">
      <c r="A8" s="39" t="s">
        <v>131</v>
      </c>
      <c r="B8" s="40">
        <v>5</v>
      </c>
      <c r="C8" s="40">
        <v>0.05</v>
      </c>
      <c r="D8" s="85">
        <f t="shared" si="0"/>
        <v>0.2</v>
      </c>
      <c r="E8" s="96">
        <f>D8*10</f>
        <v>2</v>
      </c>
      <c r="G8" s="124"/>
      <c r="H8" s="11" t="s">
        <v>17</v>
      </c>
      <c r="I8" s="10" t="s">
        <v>36</v>
      </c>
      <c r="K8" s="45" t="s">
        <v>150</v>
      </c>
      <c r="L8" s="80" t="s">
        <v>145</v>
      </c>
      <c r="M8" s="97" t="s">
        <v>152</v>
      </c>
      <c r="N8" s="81" t="s">
        <v>146</v>
      </c>
      <c r="O8" s="108">
        <v>358</v>
      </c>
      <c r="P8" s="96" t="s">
        <v>153</v>
      </c>
    </row>
    <row r="9" spans="1:16" ht="16.5" thickBot="1">
      <c r="A9" s="114" t="s">
        <v>3</v>
      </c>
      <c r="B9" s="115">
        <v>100</v>
      </c>
      <c r="C9" s="115">
        <v>2.5</v>
      </c>
      <c r="D9" s="97">
        <f t="shared" si="0"/>
        <v>0.5</v>
      </c>
      <c r="E9" s="98">
        <f>D9*10</f>
        <v>5</v>
      </c>
      <c r="G9" s="125"/>
      <c r="H9" s="9" t="s">
        <v>1</v>
      </c>
      <c r="I9" s="8" t="s">
        <v>33</v>
      </c>
    </row>
    <row r="10" spans="1:16">
      <c r="A10" s="89" t="s">
        <v>132</v>
      </c>
      <c r="B10" s="90">
        <v>10</v>
      </c>
      <c r="C10" s="91">
        <v>0.3</v>
      </c>
      <c r="D10" s="57">
        <f t="shared" si="0"/>
        <v>0.6</v>
      </c>
      <c r="E10" s="92">
        <f>D10*10</f>
        <v>6</v>
      </c>
      <c r="G10" s="126" t="s">
        <v>26</v>
      </c>
      <c r="H10" s="7" t="s">
        <v>20</v>
      </c>
      <c r="I10" s="6" t="s">
        <v>2</v>
      </c>
    </row>
    <row r="11" spans="1:16">
      <c r="A11" s="54" t="s">
        <v>133</v>
      </c>
      <c r="B11" s="55">
        <v>10</v>
      </c>
      <c r="C11" s="56">
        <v>0.3</v>
      </c>
      <c r="D11" s="57">
        <f t="shared" si="0"/>
        <v>0.6</v>
      </c>
      <c r="E11" s="58">
        <f>D11*10</f>
        <v>6</v>
      </c>
      <c r="G11" s="127"/>
      <c r="H11" s="5" t="s">
        <v>21</v>
      </c>
      <c r="I11" s="4" t="s">
        <v>22</v>
      </c>
      <c r="K11" s="78"/>
      <c r="L11" s="100"/>
    </row>
    <row r="12" spans="1:16" ht="16.5" thickBot="1">
      <c r="A12" s="54" t="s">
        <v>134</v>
      </c>
      <c r="B12" s="55">
        <v>10</v>
      </c>
      <c r="C12" s="56">
        <v>0.3</v>
      </c>
      <c r="D12" s="57">
        <f t="shared" si="0"/>
        <v>0.6</v>
      </c>
      <c r="E12" s="58">
        <f t="shared" ref="E12:E13" si="2">D12*10</f>
        <v>6</v>
      </c>
      <c r="G12" s="128"/>
      <c r="H12" s="3" t="s">
        <v>1</v>
      </c>
      <c r="I12" s="2" t="s">
        <v>29</v>
      </c>
      <c r="K12" s="100"/>
      <c r="L12" s="100"/>
    </row>
    <row r="13" spans="1:16" ht="16.5" thickBot="1">
      <c r="A13" s="54" t="s">
        <v>135</v>
      </c>
      <c r="B13" s="55">
        <v>10</v>
      </c>
      <c r="C13" s="56">
        <v>0.4</v>
      </c>
      <c r="D13" s="57">
        <f t="shared" si="0"/>
        <v>0.8</v>
      </c>
      <c r="E13" s="58">
        <f t="shared" si="2"/>
        <v>8</v>
      </c>
      <c r="G13" s="20" t="s">
        <v>25</v>
      </c>
      <c r="H13" s="15" t="s">
        <v>23</v>
      </c>
      <c r="I13" s="16" t="s">
        <v>4</v>
      </c>
    </row>
    <row r="14" spans="1:16" ht="16.5" thickBot="1">
      <c r="A14" s="62" t="s">
        <v>47</v>
      </c>
      <c r="B14" s="63" t="s">
        <v>35</v>
      </c>
      <c r="C14" s="64"/>
      <c r="D14" s="65">
        <v>1.5</v>
      </c>
      <c r="E14" s="66">
        <f t="shared" ref="E14" si="3">10*D14</f>
        <v>15</v>
      </c>
      <c r="G14" s="23" t="s">
        <v>24</v>
      </c>
      <c r="H14" s="29" t="s">
        <v>136</v>
      </c>
      <c r="I14" s="30"/>
    </row>
    <row r="15" spans="1:16">
      <c r="A15" s="67" t="s">
        <v>0</v>
      </c>
      <c r="B15" s="68"/>
      <c r="C15" s="68"/>
      <c r="D15" s="69">
        <f>20-SUM(D4:D14)</f>
        <v>11.600000000000001</v>
      </c>
      <c r="E15" s="70">
        <f>10*20-SUM(E4:E14)</f>
        <v>116</v>
      </c>
      <c r="F15" s="14"/>
      <c r="G15" s="14"/>
      <c r="K15" s="99"/>
      <c r="L15" s="21"/>
    </row>
    <row r="16" spans="1:16" ht="16.5" thickBot="1">
      <c r="A16" s="71" t="s">
        <v>13</v>
      </c>
      <c r="B16" s="34"/>
      <c r="C16" s="72"/>
      <c r="D16" s="73">
        <v>20</v>
      </c>
      <c r="E16" s="74">
        <f>SUM(E4:E15)</f>
        <v>200</v>
      </c>
      <c r="F16" s="26"/>
      <c r="G16" s="26"/>
      <c r="K16" s="99"/>
      <c r="L16" s="99"/>
    </row>
    <row r="17" spans="1:12">
      <c r="F17" s="26"/>
      <c r="G17" s="26"/>
      <c r="K17" s="99"/>
      <c r="L17" s="99"/>
    </row>
    <row r="18" spans="1:12">
      <c r="K18" s="99"/>
      <c r="L18" s="21"/>
    </row>
    <row r="19" spans="1:12">
      <c r="K19" s="99"/>
      <c r="L19" s="21"/>
    </row>
    <row r="20" spans="1:12">
      <c r="K20" s="99"/>
      <c r="L20" s="21"/>
    </row>
    <row r="22" spans="1:12">
      <c r="E22" s="27"/>
      <c r="F22" s="28"/>
      <c r="G22" s="28"/>
    </row>
    <row r="23" spans="1:12">
      <c r="E23" s="27"/>
      <c r="F23" s="28"/>
      <c r="G23" s="28"/>
    </row>
    <row r="24" spans="1:12">
      <c r="E24" s="27"/>
      <c r="F24" s="28"/>
      <c r="G24" s="28"/>
    </row>
    <row r="25" spans="1:12">
      <c r="E25" s="27"/>
      <c r="F25" s="28"/>
      <c r="G25" s="28"/>
    </row>
    <row r="26" spans="1:12">
      <c r="E26" s="27"/>
      <c r="F26" s="28"/>
      <c r="G26" s="28"/>
    </row>
    <row r="27" spans="1:12">
      <c r="E27" s="27"/>
      <c r="F27" s="28"/>
      <c r="G27" s="28"/>
    </row>
    <row r="28" spans="1:12">
      <c r="A28" s="27"/>
      <c r="E28" s="27"/>
      <c r="F28" s="27"/>
      <c r="G28" s="27"/>
    </row>
  </sheetData>
  <mergeCells count="5">
    <mergeCell ref="A2:E2"/>
    <mergeCell ref="G4:I4"/>
    <mergeCell ref="G7:G9"/>
    <mergeCell ref="G10:G12"/>
    <mergeCell ref="A1:E1"/>
  </mergeCells>
  <pageMargins left="0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P30"/>
  <sheetViews>
    <sheetView tabSelected="1" zoomScale="85" zoomScaleNormal="85" workbookViewId="0">
      <selection activeCell="L28" sqref="L28"/>
    </sheetView>
  </sheetViews>
  <sheetFormatPr defaultColWidth="9.140625" defaultRowHeight="15.75"/>
  <cols>
    <col min="1" max="1" width="34.5703125" style="25" bestFit="1" customWidth="1"/>
    <col min="2" max="2" width="7.7109375" style="25" bestFit="1" customWidth="1"/>
    <col min="3" max="4" width="11.5703125" style="25" bestFit="1" customWidth="1"/>
    <col min="5" max="5" width="12.28515625" style="25" customWidth="1"/>
    <col min="6" max="6" width="8.7109375" style="25" bestFit="1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8.140625" style="25" bestFit="1" customWidth="1"/>
    <col min="12" max="12" width="36.5703125" style="25" bestFit="1" customWidth="1"/>
    <col min="13" max="13" width="17.85546875" style="25" bestFit="1" customWidth="1"/>
    <col min="14" max="14" width="43.140625" style="25" bestFit="1" customWidth="1"/>
    <col min="15" max="15" width="10.5703125" style="25" bestFit="1" customWidth="1"/>
    <col min="16" max="16" width="15" style="25" bestFit="1" customWidth="1"/>
    <col min="17" max="16384" width="9.140625" style="25"/>
  </cols>
  <sheetData>
    <row r="1" spans="1:16" ht="19.149999999999999" customHeight="1" thickBot="1">
      <c r="A1" s="132" t="s">
        <v>158</v>
      </c>
      <c r="B1" s="133"/>
      <c r="C1" s="133"/>
      <c r="D1" s="133"/>
      <c r="E1" s="134"/>
    </row>
    <row r="2" spans="1:16" ht="18" customHeight="1" thickBot="1">
      <c r="A2" s="117" t="s">
        <v>154</v>
      </c>
      <c r="B2" s="118"/>
      <c r="C2" s="118"/>
      <c r="D2" s="118"/>
      <c r="E2" s="119"/>
    </row>
    <row r="3" spans="1:16" ht="48" thickBot="1">
      <c r="A3" s="31" t="s">
        <v>11</v>
      </c>
      <c r="B3" s="32" t="s">
        <v>10</v>
      </c>
      <c r="C3" s="32" t="s">
        <v>9</v>
      </c>
      <c r="D3" s="32" t="s">
        <v>30</v>
      </c>
      <c r="E3" s="33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5" si="0">C4*D$18/B4</f>
        <v>2</v>
      </c>
      <c r="E4" s="38">
        <f t="shared" ref="E4:E6" si="1">D4*10</f>
        <v>20</v>
      </c>
      <c r="G4" s="120" t="s">
        <v>12</v>
      </c>
      <c r="H4" s="121"/>
      <c r="I4" s="122"/>
      <c r="K4" s="109" t="s">
        <v>54</v>
      </c>
      <c r="L4" s="110" t="s">
        <v>112</v>
      </c>
      <c r="M4" s="110" t="s">
        <v>55</v>
      </c>
      <c r="N4" s="110" t="s">
        <v>112</v>
      </c>
      <c r="O4" s="112" t="s">
        <v>129</v>
      </c>
      <c r="P4" s="111" t="s">
        <v>56</v>
      </c>
    </row>
    <row r="5" spans="1:16" ht="16.5" thickBot="1">
      <c r="A5" s="39" t="s">
        <v>27</v>
      </c>
      <c r="B5" s="40">
        <v>10</v>
      </c>
      <c r="C5" s="40">
        <v>0.2</v>
      </c>
      <c r="D5" s="41">
        <f t="shared" si="0"/>
        <v>0.4</v>
      </c>
      <c r="E5" s="42">
        <f t="shared" si="1"/>
        <v>4</v>
      </c>
      <c r="G5" s="19" t="s">
        <v>8</v>
      </c>
      <c r="H5" s="17" t="s">
        <v>7</v>
      </c>
      <c r="I5" s="18" t="s">
        <v>6</v>
      </c>
      <c r="K5" s="83" t="s">
        <v>57</v>
      </c>
      <c r="L5" s="76" t="s">
        <v>58</v>
      </c>
      <c r="M5" s="75" t="s">
        <v>87</v>
      </c>
      <c r="N5" s="75" t="s">
        <v>73</v>
      </c>
      <c r="O5" s="84">
        <v>101</v>
      </c>
      <c r="P5" s="77" t="s">
        <v>51</v>
      </c>
    </row>
    <row r="6" spans="1:16" ht="16.5" thickBot="1">
      <c r="A6" s="43" t="s">
        <v>155</v>
      </c>
      <c r="B6" s="40">
        <v>5</v>
      </c>
      <c r="C6" s="44">
        <v>4.4999999999999998E-2</v>
      </c>
      <c r="D6" s="41">
        <f t="shared" si="0"/>
        <v>0.18</v>
      </c>
      <c r="E6" s="42">
        <f t="shared" si="1"/>
        <v>1.7999999999999998</v>
      </c>
      <c r="G6" s="24"/>
      <c r="H6" s="15" t="s">
        <v>5</v>
      </c>
      <c r="I6" s="16" t="s">
        <v>15</v>
      </c>
      <c r="K6" s="83" t="s">
        <v>63</v>
      </c>
      <c r="L6" s="76" t="s">
        <v>64</v>
      </c>
      <c r="M6" s="75" t="s">
        <v>85</v>
      </c>
      <c r="N6" s="75" t="s">
        <v>79</v>
      </c>
      <c r="O6" s="84">
        <v>88</v>
      </c>
      <c r="P6" s="77" t="s">
        <v>51</v>
      </c>
    </row>
    <row r="7" spans="1:16" ht="16.5" thickBot="1">
      <c r="A7" s="45" t="s">
        <v>28</v>
      </c>
      <c r="B7" s="46">
        <v>20</v>
      </c>
      <c r="C7" s="46">
        <v>0.85</v>
      </c>
      <c r="D7" s="47">
        <f t="shared" si="0"/>
        <v>0.85</v>
      </c>
      <c r="E7" s="48">
        <f>D7*10</f>
        <v>8.5</v>
      </c>
      <c r="G7" s="123" t="s">
        <v>14</v>
      </c>
      <c r="H7" s="13" t="s">
        <v>20</v>
      </c>
      <c r="I7" s="12" t="s">
        <v>2</v>
      </c>
      <c r="K7" s="83" t="s">
        <v>61</v>
      </c>
      <c r="L7" s="76" t="s">
        <v>62</v>
      </c>
      <c r="M7" s="75" t="s">
        <v>86</v>
      </c>
      <c r="N7" s="75" t="s">
        <v>78</v>
      </c>
      <c r="O7" s="84">
        <v>229</v>
      </c>
      <c r="P7" s="77" t="s">
        <v>51</v>
      </c>
    </row>
    <row r="8" spans="1:16">
      <c r="A8" s="49" t="s">
        <v>39</v>
      </c>
      <c r="B8" s="50">
        <v>10</v>
      </c>
      <c r="C8" s="51">
        <v>0.27500000000000002</v>
      </c>
      <c r="D8" s="52">
        <f t="shared" si="0"/>
        <v>0.55000000000000004</v>
      </c>
      <c r="E8" s="53">
        <f>D8*10</f>
        <v>5.5</v>
      </c>
      <c r="G8" s="124"/>
      <c r="H8" s="11" t="s">
        <v>48</v>
      </c>
      <c r="I8" s="10" t="s">
        <v>36</v>
      </c>
      <c r="K8" s="83" t="s">
        <v>59</v>
      </c>
      <c r="L8" s="76" t="s">
        <v>60</v>
      </c>
      <c r="M8" s="75" t="s">
        <v>75</v>
      </c>
      <c r="N8" s="75" t="s">
        <v>74</v>
      </c>
      <c r="O8" s="84">
        <v>171</v>
      </c>
      <c r="P8" s="77" t="s">
        <v>51</v>
      </c>
    </row>
    <row r="9" spans="1:16" ht="16.5" thickBot="1">
      <c r="A9" s="54" t="s">
        <v>43</v>
      </c>
      <c r="B9" s="55">
        <v>10</v>
      </c>
      <c r="C9" s="56">
        <v>0.2</v>
      </c>
      <c r="D9" s="57">
        <f t="shared" si="0"/>
        <v>0.4</v>
      </c>
      <c r="E9" s="58">
        <f>D9*10</f>
        <v>4</v>
      </c>
      <c r="G9" s="125"/>
      <c r="H9" s="9" t="s">
        <v>1</v>
      </c>
      <c r="I9" s="8" t="s">
        <v>33</v>
      </c>
      <c r="K9" s="83" t="s">
        <v>65</v>
      </c>
      <c r="L9" s="76" t="s">
        <v>66</v>
      </c>
      <c r="M9" s="75" t="s">
        <v>76</v>
      </c>
      <c r="N9" s="75" t="s">
        <v>80</v>
      </c>
      <c r="O9" s="84">
        <v>246</v>
      </c>
      <c r="P9" s="77" t="s">
        <v>51</v>
      </c>
    </row>
    <row r="10" spans="1:16">
      <c r="A10" s="54" t="s">
        <v>40</v>
      </c>
      <c r="B10" s="55">
        <v>10</v>
      </c>
      <c r="C10" s="56">
        <v>0.2</v>
      </c>
      <c r="D10" s="57">
        <f t="shared" si="0"/>
        <v>0.4</v>
      </c>
      <c r="E10" s="58">
        <f t="shared" ref="E10:E15" si="2">D10*10</f>
        <v>4</v>
      </c>
      <c r="G10" s="126" t="s">
        <v>49</v>
      </c>
      <c r="H10" s="7" t="s">
        <v>20</v>
      </c>
      <c r="I10" s="6" t="s">
        <v>2</v>
      </c>
      <c r="K10" s="83" t="s">
        <v>67</v>
      </c>
      <c r="L10" s="76" t="s">
        <v>68</v>
      </c>
      <c r="M10" s="75" t="s">
        <v>77</v>
      </c>
      <c r="N10" s="75" t="s">
        <v>81</v>
      </c>
      <c r="O10" s="84">
        <v>171</v>
      </c>
      <c r="P10" s="77" t="s">
        <v>51</v>
      </c>
    </row>
    <row r="11" spans="1:16">
      <c r="A11" s="54" t="s">
        <v>44</v>
      </c>
      <c r="B11" s="55">
        <v>10</v>
      </c>
      <c r="C11" s="56">
        <v>0.2</v>
      </c>
      <c r="D11" s="57">
        <f t="shared" si="0"/>
        <v>0.4</v>
      </c>
      <c r="E11" s="58">
        <f t="shared" si="2"/>
        <v>4</v>
      </c>
      <c r="G11" s="127"/>
      <c r="H11" s="5" t="s">
        <v>21</v>
      </c>
      <c r="I11" s="4" t="s">
        <v>36</v>
      </c>
      <c r="K11" s="83" t="s">
        <v>69</v>
      </c>
      <c r="L11" s="76" t="s">
        <v>70</v>
      </c>
      <c r="M11" s="75" t="s">
        <v>84</v>
      </c>
      <c r="N11" s="75" t="s">
        <v>82</v>
      </c>
      <c r="O11" s="84">
        <v>819</v>
      </c>
      <c r="P11" s="77" t="s">
        <v>52</v>
      </c>
    </row>
    <row r="12" spans="1:16" ht="16.5" thickBot="1">
      <c r="A12" s="54" t="s">
        <v>41</v>
      </c>
      <c r="B12" s="55">
        <v>10</v>
      </c>
      <c r="C12" s="56">
        <v>0.2</v>
      </c>
      <c r="D12" s="57">
        <f t="shared" si="0"/>
        <v>0.4</v>
      </c>
      <c r="E12" s="58">
        <f t="shared" si="2"/>
        <v>4</v>
      </c>
      <c r="G12" s="128"/>
      <c r="H12" s="3" t="s">
        <v>1</v>
      </c>
      <c r="I12" s="2" t="s">
        <v>33</v>
      </c>
      <c r="K12" s="79" t="s">
        <v>71</v>
      </c>
      <c r="L12" s="80" t="s">
        <v>72</v>
      </c>
      <c r="M12" s="80" t="s">
        <v>83</v>
      </c>
      <c r="N12" s="81" t="s">
        <v>88</v>
      </c>
      <c r="O12" s="113" t="s">
        <v>130</v>
      </c>
      <c r="P12" s="82" t="s">
        <v>53</v>
      </c>
    </row>
    <row r="13" spans="1:16" ht="16.5" thickBot="1">
      <c r="A13" s="54" t="s">
        <v>42</v>
      </c>
      <c r="B13" s="55">
        <v>10</v>
      </c>
      <c r="C13" s="56">
        <v>0.2</v>
      </c>
      <c r="D13" s="57">
        <f t="shared" si="0"/>
        <v>0.4</v>
      </c>
      <c r="E13" s="58">
        <f t="shared" si="2"/>
        <v>4</v>
      </c>
      <c r="G13" s="20" t="s">
        <v>25</v>
      </c>
      <c r="H13" s="15" t="s">
        <v>1</v>
      </c>
      <c r="I13" s="16" t="s">
        <v>4</v>
      </c>
    </row>
    <row r="14" spans="1:16" ht="16.5" thickBot="1">
      <c r="A14" s="59" t="s">
        <v>45</v>
      </c>
      <c r="B14" s="55">
        <v>10</v>
      </c>
      <c r="C14" s="56">
        <v>0.35</v>
      </c>
      <c r="D14" s="57">
        <f t="shared" si="0"/>
        <v>0.7</v>
      </c>
      <c r="E14" s="58">
        <f t="shared" si="2"/>
        <v>7</v>
      </c>
      <c r="G14" s="23" t="s">
        <v>24</v>
      </c>
      <c r="H14" s="29" t="s">
        <v>50</v>
      </c>
      <c r="I14" s="30"/>
    </row>
    <row r="15" spans="1:16" ht="16.5" thickBot="1">
      <c r="A15" s="60" t="s">
        <v>46</v>
      </c>
      <c r="B15" s="55">
        <v>10</v>
      </c>
      <c r="C15" s="61">
        <v>0.15</v>
      </c>
      <c r="D15" s="57">
        <f t="shared" si="0"/>
        <v>0.3</v>
      </c>
      <c r="E15" s="58">
        <f t="shared" si="2"/>
        <v>3</v>
      </c>
    </row>
    <row r="16" spans="1:16">
      <c r="A16" s="62" t="s">
        <v>47</v>
      </c>
      <c r="B16" s="63" t="s">
        <v>35</v>
      </c>
      <c r="C16" s="64"/>
      <c r="D16" s="65">
        <v>2</v>
      </c>
      <c r="E16" s="66">
        <f t="shared" ref="E16" si="3">10*D16</f>
        <v>20</v>
      </c>
      <c r="F16" s="14"/>
      <c r="G16" s="14"/>
    </row>
    <row r="17" spans="1:7">
      <c r="A17" s="67" t="s">
        <v>0</v>
      </c>
      <c r="B17" s="68"/>
      <c r="C17" s="68"/>
      <c r="D17" s="69">
        <f>20-SUM(D4:D16)</f>
        <v>11.019999999999998</v>
      </c>
      <c r="E17" s="70">
        <f>10*20-SUM(E4:E16)</f>
        <v>110.2</v>
      </c>
      <c r="F17" s="14"/>
      <c r="G17" s="14"/>
    </row>
    <row r="18" spans="1:7" ht="16.5" thickBot="1">
      <c r="A18" s="71" t="s">
        <v>13</v>
      </c>
      <c r="B18" s="34"/>
      <c r="C18" s="72"/>
      <c r="D18" s="73">
        <v>20</v>
      </c>
      <c r="E18" s="74">
        <f>SUM(E4:E17)</f>
        <v>200</v>
      </c>
      <c r="F18" s="26"/>
      <c r="G18" s="26"/>
    </row>
    <row r="19" spans="1:7">
      <c r="A19" s="1"/>
      <c r="B19" s="22"/>
      <c r="C19" s="22"/>
      <c r="D19" s="26"/>
      <c r="E19" s="26"/>
      <c r="F19" s="26"/>
      <c r="G19" s="26"/>
    </row>
    <row r="24" spans="1:7">
      <c r="E24" s="27"/>
      <c r="F24" s="28"/>
      <c r="G24" s="28"/>
    </row>
    <row r="25" spans="1:7">
      <c r="E25" s="27"/>
      <c r="F25" s="28"/>
      <c r="G25" s="28"/>
    </row>
    <row r="26" spans="1:7">
      <c r="E26" s="27"/>
      <c r="F26" s="28"/>
      <c r="G26" s="28"/>
    </row>
    <row r="27" spans="1:7">
      <c r="E27" s="27"/>
      <c r="F27" s="28"/>
      <c r="G27" s="28"/>
    </row>
    <row r="28" spans="1:7">
      <c r="E28" s="27"/>
      <c r="F28" s="28"/>
      <c r="G28" s="28"/>
    </row>
    <row r="29" spans="1:7">
      <c r="E29" s="27"/>
      <c r="F29" s="28"/>
      <c r="G29" s="28"/>
    </row>
    <row r="30" spans="1:7">
      <c r="A30" s="27"/>
      <c r="E30" s="27"/>
      <c r="F30" s="27"/>
      <c r="G30" s="27"/>
    </row>
  </sheetData>
  <mergeCells count="5">
    <mergeCell ref="A1:E1"/>
    <mergeCell ref="A2:E2"/>
    <mergeCell ref="G4:I4"/>
    <mergeCell ref="G7:G9"/>
    <mergeCell ref="G10:G12"/>
  </mergeCells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P27"/>
  <sheetViews>
    <sheetView zoomScale="85" zoomScaleNormal="85" workbookViewId="0">
      <selection activeCell="I26" sqref="I26"/>
    </sheetView>
  </sheetViews>
  <sheetFormatPr defaultColWidth="9.140625" defaultRowHeight="15.75"/>
  <cols>
    <col min="1" max="1" width="30.28515625" style="25" bestFit="1" customWidth="1"/>
    <col min="2" max="2" width="7.7109375" style="25" bestFit="1" customWidth="1"/>
    <col min="3" max="4" width="11.5703125" style="25" bestFit="1" customWidth="1"/>
    <col min="5" max="5" width="11.140625" style="25" bestFit="1" customWidth="1"/>
    <col min="6" max="6" width="9.140625" style="25" customWidth="1"/>
    <col min="7" max="7" width="17.140625" style="25" bestFit="1" customWidth="1"/>
    <col min="8" max="8" width="14.28515625" style="25" bestFit="1" customWidth="1"/>
    <col min="9" max="9" width="6.5703125" style="25" bestFit="1" customWidth="1"/>
    <col min="10" max="10" width="11" style="25" customWidth="1"/>
    <col min="11" max="11" width="16.5703125" style="25" bestFit="1" customWidth="1"/>
    <col min="12" max="12" width="36" style="25" bestFit="1" customWidth="1"/>
    <col min="13" max="13" width="16.28515625" style="25" bestFit="1" customWidth="1"/>
    <col min="14" max="14" width="33.140625" style="25" bestFit="1" customWidth="1"/>
    <col min="15" max="16" width="15.42578125" style="25" bestFit="1" customWidth="1"/>
    <col min="17" max="16384" width="9.140625" style="25"/>
  </cols>
  <sheetData>
    <row r="1" spans="1:16" ht="36.6" customHeight="1" thickBot="1">
      <c r="A1" s="132" t="s">
        <v>156</v>
      </c>
      <c r="B1" s="133"/>
      <c r="C1" s="133"/>
      <c r="D1" s="133"/>
      <c r="E1" s="134"/>
      <c r="F1" s="116"/>
    </row>
    <row r="2" spans="1:16" ht="21" thickBot="1">
      <c r="A2" s="117" t="s">
        <v>154</v>
      </c>
      <c r="B2" s="118"/>
      <c r="C2" s="118"/>
      <c r="D2" s="118"/>
      <c r="E2" s="119"/>
    </row>
    <row r="3" spans="1:16" ht="52.5" customHeight="1" thickBot="1">
      <c r="A3" s="86" t="s">
        <v>11</v>
      </c>
      <c r="B3" s="87" t="s">
        <v>10</v>
      </c>
      <c r="C3" s="87" t="s">
        <v>9</v>
      </c>
      <c r="D3" s="87" t="s">
        <v>30</v>
      </c>
      <c r="E3" s="88" t="s">
        <v>31</v>
      </c>
      <c r="F3" s="104"/>
    </row>
    <row r="4" spans="1:16" ht="21.75" thickBot="1">
      <c r="A4" s="35" t="s">
        <v>37</v>
      </c>
      <c r="B4" s="36">
        <v>10</v>
      </c>
      <c r="C4" s="36">
        <v>1</v>
      </c>
      <c r="D4" s="37">
        <f t="shared" ref="D4:D14" si="0">C4*D$17/B4</f>
        <v>2</v>
      </c>
      <c r="E4" s="94">
        <f t="shared" ref="E4:E6" si="1">D4*10</f>
        <v>20</v>
      </c>
      <c r="G4" s="120" t="s">
        <v>12</v>
      </c>
      <c r="H4" s="121"/>
      <c r="I4" s="122"/>
      <c r="K4" s="101" t="s">
        <v>54</v>
      </c>
      <c r="L4" s="102" t="s">
        <v>112</v>
      </c>
      <c r="M4" s="102" t="s">
        <v>55</v>
      </c>
      <c r="N4" s="102" t="s">
        <v>112</v>
      </c>
      <c r="O4" s="105" t="s">
        <v>129</v>
      </c>
      <c r="P4" s="103" t="s">
        <v>56</v>
      </c>
    </row>
    <row r="5" spans="1:16" ht="16.5" thickBot="1">
      <c r="A5" s="39" t="s">
        <v>27</v>
      </c>
      <c r="B5" s="40">
        <v>2.5</v>
      </c>
      <c r="C5" s="40">
        <v>0.3</v>
      </c>
      <c r="D5" s="93">
        <f t="shared" si="0"/>
        <v>2.4</v>
      </c>
      <c r="E5" s="95">
        <f t="shared" si="1"/>
        <v>24</v>
      </c>
      <c r="G5" s="19" t="s">
        <v>8</v>
      </c>
      <c r="H5" s="17" t="s">
        <v>7</v>
      </c>
      <c r="I5" s="18" t="s">
        <v>6</v>
      </c>
      <c r="K5" s="39" t="s">
        <v>105</v>
      </c>
      <c r="L5" s="76" t="s">
        <v>104</v>
      </c>
      <c r="M5" s="85" t="s">
        <v>127</v>
      </c>
      <c r="N5" s="75" t="s">
        <v>116</v>
      </c>
      <c r="O5" s="106" t="s">
        <v>96</v>
      </c>
      <c r="P5" s="96" t="s">
        <v>100</v>
      </c>
    </row>
    <row r="6" spans="1:16" ht="16.5" thickBot="1">
      <c r="A6" s="43" t="s">
        <v>38</v>
      </c>
      <c r="B6" s="40">
        <v>5</v>
      </c>
      <c r="C6" s="44">
        <v>0.04</v>
      </c>
      <c r="D6" s="93">
        <f t="shared" si="0"/>
        <v>0.16</v>
      </c>
      <c r="E6" s="95">
        <f t="shared" si="1"/>
        <v>1.6</v>
      </c>
      <c r="G6" s="24"/>
      <c r="H6" s="15" t="s">
        <v>5</v>
      </c>
      <c r="I6" s="16" t="s">
        <v>15</v>
      </c>
      <c r="K6" s="39" t="s">
        <v>107</v>
      </c>
      <c r="L6" s="76" t="s">
        <v>106</v>
      </c>
      <c r="M6" s="85" t="s">
        <v>117</v>
      </c>
      <c r="N6" s="75" t="s">
        <v>118</v>
      </c>
      <c r="O6" s="107">
        <v>246</v>
      </c>
      <c r="P6" s="96" t="s">
        <v>100</v>
      </c>
    </row>
    <row r="7" spans="1:16">
      <c r="A7" s="39" t="s">
        <v>28</v>
      </c>
      <c r="B7" s="40">
        <v>20</v>
      </c>
      <c r="C7" s="44">
        <v>0.85</v>
      </c>
      <c r="D7" s="85">
        <f t="shared" si="0"/>
        <v>0.85</v>
      </c>
      <c r="E7" s="96">
        <f>D7*10</f>
        <v>8.5</v>
      </c>
      <c r="G7" s="123" t="s">
        <v>98</v>
      </c>
      <c r="H7" s="13" t="s">
        <v>32</v>
      </c>
      <c r="I7" s="12" t="s">
        <v>16</v>
      </c>
      <c r="K7" s="39" t="s">
        <v>108</v>
      </c>
      <c r="L7" s="76" t="s">
        <v>128</v>
      </c>
      <c r="M7" s="85" t="s">
        <v>120</v>
      </c>
      <c r="N7" s="75" t="s">
        <v>119</v>
      </c>
      <c r="O7" s="107">
        <v>447</v>
      </c>
      <c r="P7" s="96" t="s">
        <v>101</v>
      </c>
    </row>
    <row r="8" spans="1:16" ht="16.5" thickBot="1">
      <c r="A8" s="45" t="s">
        <v>89</v>
      </c>
      <c r="B8" s="46">
        <v>300</v>
      </c>
      <c r="C8" s="46">
        <v>24</v>
      </c>
      <c r="D8" s="97">
        <f t="shared" si="0"/>
        <v>1.6</v>
      </c>
      <c r="E8" s="98">
        <f>D8*10</f>
        <v>16</v>
      </c>
      <c r="G8" s="124"/>
      <c r="H8" s="11" t="s">
        <v>97</v>
      </c>
      <c r="I8" s="10" t="s">
        <v>18</v>
      </c>
      <c r="K8" s="39" t="s">
        <v>113</v>
      </c>
      <c r="L8" s="76" t="s">
        <v>109</v>
      </c>
      <c r="M8" s="85" t="s">
        <v>126</v>
      </c>
      <c r="N8" s="75" t="s">
        <v>121</v>
      </c>
      <c r="O8" s="107">
        <v>582</v>
      </c>
      <c r="P8" s="96" t="s">
        <v>102</v>
      </c>
    </row>
    <row r="9" spans="1:16" ht="16.5" thickBot="1">
      <c r="A9" s="89" t="s">
        <v>90</v>
      </c>
      <c r="B9" s="90">
        <v>10</v>
      </c>
      <c r="C9" s="91">
        <v>0.15</v>
      </c>
      <c r="D9" s="57">
        <f t="shared" si="0"/>
        <v>0.3</v>
      </c>
      <c r="E9" s="92">
        <f>D9*10</f>
        <v>3</v>
      </c>
      <c r="G9" s="125"/>
      <c r="H9" s="9" t="s">
        <v>23</v>
      </c>
      <c r="I9" s="8" t="s">
        <v>18</v>
      </c>
      <c r="K9" s="39" t="s">
        <v>114</v>
      </c>
      <c r="L9" s="76" t="s">
        <v>110</v>
      </c>
      <c r="M9" s="85" t="s">
        <v>122</v>
      </c>
      <c r="N9" s="75" t="s">
        <v>123</v>
      </c>
      <c r="O9" s="107">
        <v>427</v>
      </c>
      <c r="P9" s="96" t="s">
        <v>100</v>
      </c>
    </row>
    <row r="10" spans="1:16" ht="16.5" thickBot="1">
      <c r="A10" s="54" t="s">
        <v>91</v>
      </c>
      <c r="B10" s="55">
        <v>10</v>
      </c>
      <c r="C10" s="56">
        <v>0.5</v>
      </c>
      <c r="D10" s="57">
        <f t="shared" si="0"/>
        <v>1</v>
      </c>
      <c r="E10" s="58">
        <f>D10*10</f>
        <v>10</v>
      </c>
      <c r="G10" s="126" t="s">
        <v>26</v>
      </c>
      <c r="H10" s="7" t="s">
        <v>32</v>
      </c>
      <c r="I10" s="6" t="s">
        <v>16</v>
      </c>
      <c r="K10" s="45" t="s">
        <v>115</v>
      </c>
      <c r="L10" s="80" t="s">
        <v>111</v>
      </c>
      <c r="M10" s="97" t="s">
        <v>125</v>
      </c>
      <c r="N10" s="97" t="s">
        <v>124</v>
      </c>
      <c r="O10" s="108">
        <v>218</v>
      </c>
      <c r="P10" s="98" t="s">
        <v>103</v>
      </c>
    </row>
    <row r="11" spans="1:16">
      <c r="A11" s="54" t="s">
        <v>92</v>
      </c>
      <c r="B11" s="55">
        <v>10</v>
      </c>
      <c r="C11" s="56">
        <v>0.3</v>
      </c>
      <c r="D11" s="57">
        <f t="shared" si="0"/>
        <v>0.6</v>
      </c>
      <c r="E11" s="58">
        <f t="shared" ref="E11:E14" si="2">D11*10</f>
        <v>6</v>
      </c>
      <c r="G11" s="127"/>
      <c r="H11" s="5" t="s">
        <v>34</v>
      </c>
      <c r="I11" s="4" t="s">
        <v>18</v>
      </c>
      <c r="K11" s="78"/>
      <c r="L11" s="100"/>
    </row>
    <row r="12" spans="1:16" ht="16.5" thickBot="1">
      <c r="A12" s="54" t="s">
        <v>93</v>
      </c>
      <c r="B12" s="55">
        <v>10</v>
      </c>
      <c r="C12" s="56">
        <v>0.15</v>
      </c>
      <c r="D12" s="57">
        <f t="shared" si="0"/>
        <v>0.3</v>
      </c>
      <c r="E12" s="58">
        <f t="shared" si="2"/>
        <v>3</v>
      </c>
      <c r="G12" s="128"/>
      <c r="H12" s="3" t="s">
        <v>23</v>
      </c>
      <c r="I12" s="2" t="s">
        <v>19</v>
      </c>
      <c r="K12" s="100"/>
      <c r="L12" s="100"/>
    </row>
    <row r="13" spans="1:16" ht="16.5" thickBot="1">
      <c r="A13" s="54" t="s">
        <v>94</v>
      </c>
      <c r="B13" s="55">
        <v>10</v>
      </c>
      <c r="C13" s="56">
        <v>0.15</v>
      </c>
      <c r="D13" s="57">
        <f t="shared" si="0"/>
        <v>0.3</v>
      </c>
      <c r="E13" s="58">
        <f t="shared" si="2"/>
        <v>3</v>
      </c>
      <c r="G13" s="20" t="s">
        <v>25</v>
      </c>
      <c r="H13" s="15" t="s">
        <v>23</v>
      </c>
      <c r="I13" s="16" t="s">
        <v>4</v>
      </c>
    </row>
    <row r="14" spans="1:16" ht="16.5" thickBot="1">
      <c r="A14" s="54" t="s">
        <v>95</v>
      </c>
      <c r="B14" s="55">
        <v>10</v>
      </c>
      <c r="C14" s="56">
        <v>0.1</v>
      </c>
      <c r="D14" s="57">
        <f t="shared" si="0"/>
        <v>0.2</v>
      </c>
      <c r="E14" s="58">
        <f t="shared" si="2"/>
        <v>2</v>
      </c>
      <c r="G14" s="23" t="s">
        <v>24</v>
      </c>
      <c r="H14" s="29" t="s">
        <v>99</v>
      </c>
      <c r="I14" s="30"/>
    </row>
    <row r="15" spans="1:16">
      <c r="A15" s="62" t="s">
        <v>47</v>
      </c>
      <c r="B15" s="63" t="s">
        <v>35</v>
      </c>
      <c r="C15" s="64"/>
      <c r="D15" s="65">
        <v>1.5</v>
      </c>
      <c r="E15" s="66">
        <f t="shared" ref="E15" si="3">10*D15</f>
        <v>15</v>
      </c>
      <c r="F15" s="14"/>
      <c r="G15" s="14"/>
      <c r="K15" s="99"/>
      <c r="L15" s="21"/>
    </row>
    <row r="16" spans="1:16">
      <c r="A16" s="67" t="s">
        <v>0</v>
      </c>
      <c r="B16" s="68"/>
      <c r="C16" s="68"/>
      <c r="D16" s="69">
        <f>20-SUM(D4:D15)</f>
        <v>8.7900000000000009</v>
      </c>
      <c r="E16" s="70">
        <f>10*20-SUM(E4:E15)</f>
        <v>87.9</v>
      </c>
      <c r="F16" s="26"/>
      <c r="G16" s="26"/>
      <c r="K16" s="99"/>
      <c r="L16" s="99"/>
    </row>
    <row r="17" spans="1:12" ht="16.5" thickBot="1">
      <c r="A17" s="71" t="s">
        <v>13</v>
      </c>
      <c r="B17" s="34"/>
      <c r="C17" s="72"/>
      <c r="D17" s="73">
        <v>20</v>
      </c>
      <c r="E17" s="74">
        <f>SUM(E4:E16)</f>
        <v>200</v>
      </c>
      <c r="F17" s="26"/>
      <c r="G17" s="26"/>
      <c r="K17" s="99"/>
      <c r="L17" s="99"/>
    </row>
    <row r="18" spans="1:12">
      <c r="K18" s="99"/>
      <c r="L18" s="21"/>
    </row>
    <row r="19" spans="1:12" ht="15.6" customHeight="1">
      <c r="K19" s="99"/>
      <c r="L19" s="21"/>
    </row>
    <row r="21" spans="1:12">
      <c r="E21" s="27"/>
      <c r="F21" s="28"/>
      <c r="G21" s="28"/>
    </row>
    <row r="22" spans="1:12">
      <c r="E22" s="27"/>
      <c r="F22" s="28"/>
      <c r="G22" s="28"/>
    </row>
    <row r="23" spans="1:12">
      <c r="E23" s="27"/>
      <c r="F23" s="28"/>
      <c r="G23" s="28"/>
    </row>
    <row r="24" spans="1:12">
      <c r="E24" s="27"/>
      <c r="F24" s="28"/>
      <c r="G24" s="28"/>
    </row>
    <row r="25" spans="1:12">
      <c r="E25" s="27"/>
      <c r="F25" s="28"/>
      <c r="G25" s="28"/>
    </row>
    <row r="26" spans="1:12">
      <c r="E26" s="27"/>
      <c r="F26" s="28"/>
      <c r="G26" s="28"/>
    </row>
    <row r="27" spans="1:12">
      <c r="A27" s="27"/>
      <c r="E27" s="27"/>
      <c r="F27" s="27"/>
      <c r="G27" s="27"/>
    </row>
  </sheetData>
  <mergeCells count="5">
    <mergeCell ref="A1:E1"/>
    <mergeCell ref="A2:E2"/>
    <mergeCell ref="G4:I4"/>
    <mergeCell ref="G7:G9"/>
    <mergeCell ref="G10:G12"/>
  </mergeCells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S1. OXA mPCR</vt:lpstr>
      <vt:lpstr>Table S2. 16S-RMTase mPCR</vt:lpstr>
      <vt:lpstr>Table S3. PMQR mPCR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2024-04-22T20:23:22Z</dcterms:modified>
</cp:coreProperties>
</file>